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May_2022\Plenary\"/>
    </mc:Choice>
  </mc:AlternateContent>
  <bookViews>
    <workbookView xWindow="0" yWindow="0" windowWidth="28740" windowHeight="11730" tabRatio="741" activeTab="3"/>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9" i="880" l="1"/>
  <c r="E37" i="885" l="1"/>
  <c r="E34" i="885" s="1"/>
  <c r="E36" i="885"/>
  <c r="C34" i="885"/>
  <c r="C33" i="885"/>
  <c r="C29" i="885"/>
  <c r="E33" i="885" l="1"/>
  <c r="E29" i="885"/>
  <c r="A34" i="885"/>
  <c r="A33" i="885"/>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C8" i="885" l="1"/>
  <c r="E8" i="885"/>
  <c r="C17" i="885"/>
  <c r="E17" i="885"/>
  <c r="C10" i="885"/>
  <c r="E10" i="885"/>
  <c r="C11" i="885"/>
  <c r="E11" i="885"/>
  <c r="C19" i="885"/>
  <c r="E19" i="885"/>
  <c r="C30" i="885"/>
  <c r="E30" i="885"/>
  <c r="C16" i="885"/>
  <c r="E16" i="885"/>
  <c r="C9" i="885"/>
  <c r="E9" i="885"/>
  <c r="C18" i="885"/>
  <c r="E18" i="885"/>
  <c r="C20" i="885"/>
  <c r="E20" i="885"/>
  <c r="C31" i="885"/>
  <c r="E31" i="885"/>
  <c r="C13" i="885"/>
  <c r="E13" i="885"/>
  <c r="C27" i="885"/>
  <c r="E27" i="885"/>
  <c r="A4" i="885"/>
  <c r="C4" i="885"/>
  <c r="E4" i="885"/>
  <c r="C5" i="885"/>
  <c r="E5" i="885"/>
  <c r="C21" i="885"/>
  <c r="E21" i="885"/>
  <c r="C6" i="885"/>
  <c r="E6" i="885"/>
  <c r="C14" i="885"/>
  <c r="E14" i="885"/>
  <c r="C24" i="885"/>
  <c r="E24" i="885"/>
  <c r="C22" i="885"/>
  <c r="E22" i="885"/>
  <c r="C26" i="885"/>
  <c r="E26" i="885"/>
  <c r="C28" i="885"/>
  <c r="E28" i="885"/>
  <c r="C12" i="885"/>
  <c r="E12" i="885"/>
  <c r="C32" i="885"/>
  <c r="E32" i="885"/>
  <c r="C7" i="885"/>
  <c r="E7" i="885"/>
  <c r="C15" i="885"/>
  <c r="E15" i="885"/>
  <c r="C25" i="885"/>
  <c r="E25" i="885"/>
  <c r="C23" i="885"/>
  <c r="E23" i="885"/>
  <c r="D36" i="885"/>
  <c r="D37" i="885"/>
  <c r="AJ15" i="885"/>
  <c r="B34" i="885" l="1"/>
  <c r="B33" i="885"/>
  <c r="B4" i="885"/>
  <c r="AJ11" i="885"/>
  <c r="A31" i="885" l="1"/>
  <c r="A29" i="885"/>
  <c r="A23" i="885"/>
  <c r="AJ14" i="885"/>
  <c r="AJ13" i="885"/>
  <c r="AJ12" i="885"/>
  <c r="AJ10" i="885"/>
  <c r="AJ9" i="885"/>
  <c r="AJ8" i="885"/>
  <c r="AJ7" i="885"/>
  <c r="AJ6" i="885"/>
  <c r="AJ5" i="885"/>
  <c r="AJ4" i="885"/>
  <c r="A22" i="885" l="1"/>
  <c r="A18" i="885"/>
  <c r="A26" i="885"/>
  <c r="A32" i="885"/>
  <c r="B16" i="885"/>
  <c r="B20" i="885"/>
  <c r="B24" i="885"/>
  <c r="B28" i="885"/>
  <c r="B5" i="885"/>
  <c r="B7" i="885"/>
  <c r="B9" i="885"/>
  <c r="A16" i="885"/>
  <c r="B23" i="885"/>
  <c r="A24" i="885"/>
  <c r="B27" i="885"/>
  <c r="A28" i="885"/>
  <c r="B32" i="885"/>
  <c r="A7" i="885"/>
  <c r="A11" i="885"/>
  <c r="A13" i="885"/>
  <c r="A15" i="885"/>
  <c r="B18" i="885"/>
  <c r="A19" i="885"/>
  <c r="B22" i="885"/>
  <c r="B11" i="885"/>
  <c r="B13" i="885"/>
  <c r="B15" i="885"/>
  <c r="B19" i="885"/>
  <c r="A20" i="885"/>
  <c r="A6" i="885"/>
  <c r="A8" i="885"/>
  <c r="A10" i="885"/>
  <c r="A12" i="885"/>
  <c r="A14" i="885"/>
  <c r="A17" i="885"/>
  <c r="A21" i="885"/>
  <c r="A25" i="885"/>
  <c r="A30" i="885"/>
  <c r="B8" i="885"/>
  <c r="B10" i="885"/>
  <c r="B12" i="885"/>
  <c r="B14" i="885"/>
  <c r="B21" i="885"/>
  <c r="B25" i="885"/>
  <c r="D39" i="885"/>
  <c r="B6" i="885"/>
  <c r="B17"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H99" i="880" l="1"/>
  <c r="F100" i="880" s="1"/>
  <c r="H100" i="880" s="1"/>
  <c r="F96" i="880"/>
  <c r="H96" i="880" s="1"/>
  <c r="F200" i="880"/>
  <c r="H200" i="880" s="1"/>
  <c r="F201" i="880" s="1"/>
  <c r="H201" i="880" s="1"/>
  <c r="F202" i="880" s="1"/>
  <c r="H202" i="880" s="1"/>
  <c r="F203" i="880" s="1"/>
  <c r="H203" i="880" s="1"/>
  <c r="G204"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<sst xmlns="http://schemas.openxmlformats.org/spreadsheetml/2006/main" count="1146" uniqueCount="564">
  <si>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</si>
  <si>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</si>
  <si>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</si>
  <si>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</si>
  <si>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</si>
  <si>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</si>
  <si>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</si>
  <si>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</si>
  <si>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</si>
  <si>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</si>
  <si>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</si>
  <si>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</si>
  <si>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</si>
  <si>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</si>
  <si>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</si>
  <si>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</si>
  <si>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</si>
  <si>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</si>
  <si>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</si>
  <si>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</si>
  <si>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</si>
  <si>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</si>
  <si>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</si>
  <si>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</si>
  <si>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</si>
  <si>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</si>
  <si>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</si>
  <si>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</si>
  <si>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</si>
  <si>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</si>
  <si>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</si>
  <si>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</si>
  <si>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</si>
  <si>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</si>
  <si>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</si>
  <si>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</si>
  <si>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</si>
  <si>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</si>
  <si>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</si>
  <si>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</si>
  <si>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</si>
  <si>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</si>
  <si>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</si>
  <si>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</si>
  <si>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</si>
  <si>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</si>
  <si>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</si>
  <si>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</si>
  <si>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</si>
  <si>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</si>
  <si>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</si>
  <si>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</si>
  <si>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</si>
  <si>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</si>
  <si>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</si>
  <si>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</si>
  <si>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</si>
  <si>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</si>
  <si>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</si>
  <si>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</si>
  <si>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</si>
  <si>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</si>
  <si>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</si>
  <si>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</si>
  <si>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</si>
  <si>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</si>
  <si>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</si>
  <si>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</si>
  <si>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</si>
  <si>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</si>
  <si>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</si>
  <si>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</si>
  <si>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</si>
  <si>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</si>
  <si>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</si>
  <si>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</si>
  <si>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</si>
  <si>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</si>
  <si>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</si>
  <si>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</si>
  <si>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</si>
  <si>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</si>
  <si>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</si>
  <si>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</si>
  <si>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</si>
  <si>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</si>
  <si>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</si>
  <si>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</si>
  <si>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</si>
  <si>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</si>
  <si>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</si>
  <si>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</si>
  <si>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</si>
  <si>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</si>
  <si>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</si>
  <si>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</si>
  <si>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</si>
  <si>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</si>
  <si>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</si>
  <si>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</si>
  <si>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</si>
  <si>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</si>
  <si>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</si>
  <si>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</si>
  <si>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</si>
  <si>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</si>
  <si>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</si>
  <si>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</si>
  <si>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</si>
  <si>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</si>
  <si>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</si>
  <si>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</si>
  <si>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</si>
  <si>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</si>
  <si>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</si>
  <si>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</si>
  <si>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</si>
  <si>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</si>
  <si>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</si>
  <si>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</si>
  <si>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</si>
  <si>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</si>
  <si>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</si>
  <si>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</si>
  <si>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</si>
  <si>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</si>
  <si>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</si>
  <si>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</si>
  <si>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</si>
  <si>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</si>
  <si>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</si>
  <si>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</si>
  <si>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</si>
  <si>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</si>
  <si>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</si>
  <si>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</si>
  <si>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</si>
  <si>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</si>
  <si>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</si>
  <si>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</si>
  <si>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</si>
  <si>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</si>
  <si>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</si>
  <si>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</si>
  <si>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</si>
  <si>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</si>
  <si>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</si>
  <si>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</si>
  <si>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</si>
  <si>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</si>
  <si>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</si>
  <si>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</si>
  <si>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</si>
  <si>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</si>
  <si>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</si>
  <si>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</si>
  <si>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</si>
  <si>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</si>
  <si>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</si>
  <si>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</si>
  <si>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</si>
  <si>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</si>
  <si>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</si>
  <si>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</si>
  <si>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</si>
  <si>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</si>
  <si>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</si>
  <si>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</si>
  <si>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</si>
  <si>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</si>
  <si>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</si>
  <si>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</si>
  <si>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</si>
  <si>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</si>
  <si>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</si>
  <si>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</si>
  <si>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</si>
  <si>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</si>
  <si>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</si>
  <si>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</si>
  <si>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</si>
  <si>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</si>
  <si>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</si>
  <si>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</si>
  <si>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</si>
  <si>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</si>
  <si>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</si>
  <si>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</si>
  <si>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</si>
  <si>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</si>
  <si>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</si>
  <si>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</si>
  <si>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</si>
  <si>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</si>
  <si>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</si>
  <si>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</si>
  <si>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</si>
  <si>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</si>
  <si>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</si>
  <si>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</si>
  <si>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</si>
  <si>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</si>
  <si>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</si>
  <si>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</si>
  <si>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</si>
  <si>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</si>
  <si>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</si>
  <si>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</si>
  <si>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</si>
  <si>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</si>
  <si>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</si>
  <si>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</si>
  <si>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</si>
  <si>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</si>
  <si>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</si>
  <si>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</si>
  <si>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</si>
  <si>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</si>
  <si>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</si>
  <si>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</si>
  <si>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</si>
  <si>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</si>
  <si>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</si>
  <si>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</si>
  <si>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</si>
  <si>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</si>
  <si>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</si>
  <si>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</si>
  <si>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</si>
  <si>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</si>
  <si>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</si>
  <si>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</si>
  <si>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</si>
  <si>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</si>
  <si>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</si>
  <si>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</si>
  <si>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</si>
  <si>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</si>
  <si>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</si>
  <si>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</si>
  <si>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</si>
  <si>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</si>
  <si>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</si>
  <si>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</si>
  <si>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</si>
  <si>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</si>
  <si>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</si>
  <si>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</si>
  <si>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</si>
  <si>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</si>
  <si>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</si>
  <si>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</si>
  <si>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</si>
  <si>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</si>
  <si>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</si>
  <si>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</si>
  <si>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</si>
  <si>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</si>
  <si>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</si>
  <si>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</si>
  <si>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</si>
  <si>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</si>
  <si>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</si>
  <si>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</si>
  <si>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</si>
  <si>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</si>
  <si>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</si>
  <si>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</si>
  <si>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</si>
  <si>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</si>
  <si>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</si>
  <si>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</si>
  <si>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</si>
  <si>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</si>
  <si>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</si>
  <si>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</si>
  <si>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</si>
  <si>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</si>
  <si>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</si>
  <si>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</si>
  <si>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</si>
  <si>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</si>
  <si>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</si>
  <si>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</si>
  <si>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</si>
  <si>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</si>
  <si>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</si>
  <si>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</si>
  <si>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</si>
  <si>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</si>
  <si>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</si>
  <si>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</si>
  <si>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</si>
  <si>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</si>
  <si>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</si>
  <si>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</si>
  <si>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</si>
  <si>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</si>
  <si>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</si>
  <si>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</si>
  <si>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</si>
  <si>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</si>
  <si>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</si>
  <si>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</si>
  <si>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</si>
  <si>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</si>
  <si>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</si>
  <si>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</si>
  <si>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</si>
  <si>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</si>
  <si>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</si>
  <si>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</si>
  <si>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</si>
  <si>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</si>
  <si>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</si>
  <si>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</si>
  <si>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</si>
  <si>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</si>
  <si>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</si>
  <si>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</si>
  <si>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</si>
  <si>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</si>
  <si>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</si>
  <si>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</si>
  <si>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</si>
  <si>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</si>
  <si>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</si>
  <si>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</si>
  <si>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</si>
  <si>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</si>
  <si>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</si>
  <si>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</si>
  <si>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</si>
  <si>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</si>
  <si>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</si>
  <si>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</si>
  <si>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</si>
  <si>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</si>
  <si>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</si>
  <si>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</si>
  <si>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</si>
  <si>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</si>
  <si>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</si>
  <si>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</si>
  <si>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</si>
  <si>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</si>
  <si>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</si>
  <si>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</si>
  <si>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</si>
  <si>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</si>
  <si>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</si>
  <si>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</si>
  <si>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</si>
  <si>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</si>
  <si>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</si>
  <si>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</si>
  <si>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</si>
  <si>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</si>
  <si>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</si>
  <si>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</si>
  <si>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</si>
  <si>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</si>
  <si>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</si>
  <si>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</si>
  <si>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</si>
  <si>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</si>
  <si>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</si>
  <si>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</si>
  <si>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</si>
  <si>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</si>
  <si>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</si>
  <si>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</si>
  <si>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</si>
  <si>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</si>
  <si>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</si>
  <si>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</si>
  <si>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</si>
  <si>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</si>
  <si>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</si>
  <si>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</si>
  <si>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</si>
  <si>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</si>
  <si>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</si>
  <si>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</si>
  <si>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</si>
  <si>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</si>
  <si>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</si>
  <si>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</si>
  <si>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</si>
  <si>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</si>
  <si>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</si>
  <si>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</si>
  <si>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</si>
  <si>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</si>
  <si>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</si>
  <si>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</si>
  <si>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</si>
  <si>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</si>
  <si>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</si>
  <si>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</si>
  <si>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</si>
  <si>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</si>
  <si>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</si>
  <si>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</si>
  <si>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</si>
  <si>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</si>
  <si>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</si>
  <si>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</si>
  <si>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</si>
  <si>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</si>
  <si>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</si>
  <si>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</si>
  <si>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</si>
  <si>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</si>
  <si>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</si>
  <si>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</si>
  <si>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</si>
  <si>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</si>
  <si>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</si>
  <si>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</si>
  <si>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</si>
  <si>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</si>
  <si>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</si>
  <si>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</si>
  <si>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</si>
  <si>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</si>
  <si>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</si>
  <si>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</si>
  <si>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</si>
  <si>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</si>
  <si>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</si>
  <si>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</si>
  <si>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</si>
  <si>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</si>
  <si>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</si>
  <si>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</si>
  <si>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</si>
  <si>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</si>
  <si>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</si>
  <si>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</si>
  <si>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</si>
  <si>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</si>
  <si>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</si>
  <si>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</si>
  <si>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</si>
  <si>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</si>
  <si>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</si>
  <si>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</si>
  <si>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</si>
  <si>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</si>
  <si>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</si>
  <si>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</si>
  <si>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</si>
  <si>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</si>
  <si>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</si>
  <si>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</si>
  <si>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</si>
  <si>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</si>
  <si>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</si>
  <si>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</si>
  <si>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</si>
  <si>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</si>
  <si>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Michael Montemurro</t>
  </si>
  <si>
    <t>Montemurro</t>
  </si>
  <si>
    <t>Ansley</t>
  </si>
  <si>
    <t>FRI
3</t>
  </si>
  <si>
    <t>Joint meetings &amp; Reciprocal Credit/Other WG meetings</t>
  </si>
  <si>
    <t>IEEE SA Policy Documents</t>
  </si>
  <si>
    <t>IEEE SA Rules  Documents</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</si>
  <si>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</si>
  <si>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</si>
  <si>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</si>
  <si>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</si>
  <si>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</si>
  <si>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</si>
  <si>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</si>
  <si>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</si>
  <si>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</si>
  <si>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</si>
  <si>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</si>
  <si>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</si>
  <si>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</si>
  <si>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</si>
  <si>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</si>
  <si>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</si>
  <si>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</si>
  <si>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</si>
  <si>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</si>
  <si>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</si>
  <si>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</si>
  <si>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</si>
  <si>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</si>
  <si>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</si>
  <si>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</si>
  <si>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MON
7</t>
  </si>
  <si>
    <t>Not meeting: PAR</t>
  </si>
  <si>
    <t>Friday</t>
  </si>
  <si>
    <t>Opening</t>
  </si>
  <si>
    <t>IEEE 802</t>
  </si>
  <si>
    <t>1</t>
  </si>
  <si>
    <t>Hour offset 2</t>
  </si>
  <si>
    <t>P802.11 Corrigendum 1</t>
  </si>
  <si>
    <t xml:space="preserve">Future Venues insight &amp; May meeting </t>
  </si>
  <si>
    <t>TGbh - Randomized Changing MAC Addresses (RCM)</t>
  </si>
  <si>
    <t>ec-22-0001</t>
  </si>
  <si>
    <t>WG Agenda May 2022</t>
  </si>
  <si>
    <t>IEEE 802.11 WIRELESS LOCAL AREA NETWORKS SESSION #193</t>
  </si>
  <si>
    <t>May 9-17, 2022</t>
  </si>
  <si>
    <t>CAC Agenda - Monday 2022-05-16 - 11:15 to 13:15 ET</t>
  </si>
  <si>
    <t>WG11 Agenda - Mon 2022-05-09 - 9:00 to 11:00 ET</t>
  </si>
  <si>
    <t>WG11 Agenda - Tuesday 2022-05-17 - 9:00 to 12:00 ET</t>
  </si>
  <si>
    <t>Friday 
May 6</t>
  </si>
  <si>
    <t>2022 May IEEE 802.11 Working 
Group Plenary Session</t>
  </si>
  <si>
    <t>Week May 9</t>
  </si>
  <si>
    <t>Wireless</t>
  </si>
  <si>
    <t>Interim</t>
  </si>
  <si>
    <t>Subgroup officer confirmations</t>
  </si>
  <si>
    <t>https://mentor.ieee.org/802-ec/dcn/22/ec-22-0076</t>
  </si>
  <si>
    <t>https://mentor.ieee.org/802.11/dcn/22/11-22-0006</t>
  </si>
  <si>
    <t>https://mentor.ieee.org/802.11/dcn/22/11-22-0613</t>
  </si>
  <si>
    <t>https://mentor.ieee.org/802.11/dcn/22/11-22-0584</t>
  </si>
  <si>
    <t>https://mentor.ieee.org/802.11/dcn/22/11-22-0589</t>
  </si>
  <si>
    <t>https://mentor.ieee.org/802.11/dcn/22/11-22-0614</t>
  </si>
  <si>
    <t>https://mentor.ieee.org/802.11/dcn/22/11-22-</t>
  </si>
  <si>
    <t>https://mentor.ieee.org/802.11/dcn/22/11-22-0582</t>
  </si>
  <si>
    <t>https://mentor.ieee.org/802.11/dcn/22/11-22-0567</t>
  </si>
  <si>
    <t>https://mentor.ieee.org/802.11/dcn/22/11-22-0607</t>
  </si>
  <si>
    <t>https://mentor.ieee.org/802.11/dcn/22/11-22-0581</t>
  </si>
  <si>
    <t>https://mentor.ieee.org/802.11/dcn/22/11-22-0585</t>
  </si>
  <si>
    <t>https://mentor.ieee.org/802.11/dcn/22/11-22-0615</t>
  </si>
  <si>
    <t>https://mentor.ieee.org/802.11/dcn/22/11-22-0595</t>
  </si>
  <si>
    <t>https://mentor.ieee.org/802.11/dcn/22/11-22-0583</t>
  </si>
  <si>
    <t>https://mentor.ieee.org/802.11/dcn/22/11-22-0590</t>
  </si>
  <si>
    <t>https://mentor.ieee.org/802.11/dcn/22/11-22-0606</t>
  </si>
  <si>
    <t>https://mentor.ieee.org/802.11/dcn/22/11-22-0577</t>
  </si>
  <si>
    <t>https://mentor.ieee.org/802.11/dcn/22/11-22-0578</t>
  </si>
  <si>
    <t>https://mentor.ieee.org/802.11/dcn/22/11-22-0591</t>
  </si>
  <si>
    <t>https://mentor.ieee.org/802.11/dcn/22/11-22-0592</t>
  </si>
  <si>
    <t>https://mentor.ieee.org/802.11/dcn/22/11-22-0593</t>
  </si>
  <si>
    <t>https://mentor.ieee.org/802.11/dcn/22/11-22-0579</t>
  </si>
  <si>
    <t>https://mentor.ieee.org/802.11/dcn/22/11-22-0597</t>
  </si>
  <si>
    <t>https://mentor.ieee.org/802.11/dcn/22/11-22-0594</t>
  </si>
  <si>
    <t>https://mentor.ieee.org/802.11/dcn/22/11-22-0443</t>
  </si>
  <si>
    <t>ATTENDANCE MUST BE RECORDED IN IMAT.  CREDIT TOWARDS VOTING RIGHTS FOR THE MAY INTERIM SESSION: 9 MEETINGS ATTENDED</t>
  </si>
  <si>
    <t>Week May 14</t>
  </si>
  <si>
    <t>Time UTC May 14</t>
  </si>
  <si>
    <t>Week May 9,16</t>
  </si>
  <si>
    <t>Week May 9, 16</t>
  </si>
  <si>
    <t>N</t>
  </si>
  <si>
    <t>May 2022</t>
  </si>
  <si>
    <t>11-22-0632</t>
  </si>
  <si>
    <t>Cordeiro</t>
  </si>
  <si>
    <t>Au</t>
  </si>
  <si>
    <t>TG/SC Officer elections &amp; affirmations</t>
  </si>
  <si>
    <t>P802.11-2020 Cor 1</t>
  </si>
  <si>
    <t>3</t>
  </si>
  <si>
    <t>802 Technical Plenary and PARs</t>
  </si>
  <si>
    <t>Levy</t>
  </si>
  <si>
    <t>11-22-0705</t>
  </si>
  <si>
    <t>11-22-0709</t>
  </si>
  <si>
    <t>doc.: IEEE 802.11-22/0577r4</t>
  </si>
  <si>
    <t>2</t>
  </si>
  <si>
    <t>Serafimovski</t>
  </si>
  <si>
    <t>11-22-0682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</si>
</sst>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thin">
        <color theme="8"/>
      </left>
      <right style="medium">
        <color auto="1"/>
      </right>
      <top/>
      <bottom/>
      <diagonal/>
    </border>
    <border>
      <left style="thin">
        <color indexed="64"/>
      </left>
      <right style="medium">
        <color indexed="64"/>
      </right>
      <top style="thin">
        <color theme="8"/>
      </top>
      <bottom/>
      <diagonal/>
    </border>
    <border>
      <left style="thin">
        <color rgb="FF00B0F0"/>
      </left>
      <right style="thin">
        <color rgb="FF00B0F0"/>
      </right>
      <top style="medium">
        <color indexed="64"/>
      </top>
      <bottom style="thin">
        <color rgb="FF00B0F0"/>
      </bottom>
      <diagonal/>
    </border>
    <border>
      <left/>
      <right style="medium">
        <color indexed="64"/>
      </right>
      <top/>
      <bottom style="thin">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8">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1"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2"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4"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4"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5" xfId="106" applyNumberFormat="1" applyFont="1" applyFill="1" applyBorder="1" applyAlignment="1">
      <alignment horizontal="center" vertical="center" wrapText="1"/>
    </xf>
    <xf numFmtId="0" fontId="79" fillId="42" borderId="34"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5" xfId="108" applyFont="1" applyFill="1" applyBorder="1" applyAlignment="1">
      <alignment horizontal="center" vertical="center" wrapText="1"/>
    </xf>
    <xf numFmtId="0" fontId="80" fillId="42" borderId="34" xfId="106" applyNumberFormat="1" applyFont="1" applyFill="1" applyBorder="1" applyAlignment="1">
      <alignment horizontal="center" vertical="center" wrapText="1"/>
    </xf>
    <xf numFmtId="0" fontId="80" fillId="45" borderId="36"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4"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5" xfId="106" applyNumberFormat="1" applyFont="1" applyFill="1" applyBorder="1" applyAlignment="1">
      <alignment horizontal="center" vertical="center" wrapText="1" shrinkToFit="1"/>
    </xf>
    <xf numFmtId="0" fontId="81" fillId="48" borderId="35" xfId="108" applyFont="1" applyFill="1" applyBorder="1" applyAlignment="1">
      <alignment horizontal="center" vertical="center" wrapText="1"/>
    </xf>
    <xf numFmtId="0" fontId="80" fillId="56" borderId="35" xfId="106" applyNumberFormat="1" applyFont="1" applyFill="1" applyBorder="1" applyAlignment="1">
      <alignment horizontal="center" vertical="center" wrapText="1"/>
    </xf>
    <xf numFmtId="0" fontId="80" fillId="45" borderId="36"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5" xfId="106" applyNumberFormat="1" applyFont="1" applyFill="1" applyBorder="1" applyAlignment="1">
      <alignment horizontal="center" vertical="center"/>
    </xf>
    <xf numFmtId="0" fontId="83" fillId="45" borderId="36" xfId="108" applyFont="1" applyFill="1" applyBorder="1" applyAlignment="1">
      <alignment horizontal="left" vertical="center" indent="1"/>
    </xf>
    <xf numFmtId="0" fontId="80" fillId="47" borderId="37" xfId="106" applyNumberFormat="1" applyFont="1" applyFill="1" applyBorder="1" applyAlignment="1">
      <alignment horizontal="center" vertical="center"/>
    </xf>
    <xf numFmtId="0" fontId="80" fillId="43" borderId="31"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2"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3" xfId="106" applyNumberFormat="1" applyFont="1" applyFill="1" applyBorder="1" applyAlignment="1">
      <alignment horizontal="center" vertical="center" wrapText="1"/>
    </xf>
    <xf numFmtId="0" fontId="80" fillId="53" borderId="39"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8" xfId="106" applyNumberFormat="1" applyFont="1" applyFill="1" applyBorder="1" applyAlignment="1">
      <alignment horizontal="center" vertical="center" wrapText="1"/>
    </xf>
    <xf numFmtId="0" fontId="80" fillId="0" borderId="36" xfId="106" applyNumberFormat="1" applyFont="1" applyFill="1" applyBorder="1" applyAlignment="1">
      <alignment horizontal="left" vertical="center" wrapText="1" indent="1"/>
    </xf>
    <xf numFmtId="0" fontId="80" fillId="53" borderId="35"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4" xfId="106" applyNumberFormat="1" applyFont="1" applyFill="1" applyBorder="1" applyAlignment="1">
      <alignment horizontal="center" vertical="center" wrapText="1"/>
    </xf>
    <xf numFmtId="0" fontId="80" fillId="53" borderId="35" xfId="106" applyNumberFormat="1" applyFont="1" applyFill="1" applyBorder="1" applyAlignment="1">
      <alignment horizontal="center" vertical="center" wrapText="1"/>
    </xf>
    <xf numFmtId="0" fontId="80" fillId="53" borderId="41" xfId="106" applyNumberFormat="1" applyFont="1" applyFill="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3" fillId="0" borderId="36"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3"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3"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3"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4"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6" xfId="106" applyFont="1" applyBorder="1">
      <alignment horizontal="left" vertical="center" wrapText="1" indent="1"/>
    </xf>
    <xf numFmtId="0" fontId="80" fillId="29" borderId="40" xfId="106" applyFont="1" applyFill="1" applyBorder="1" applyAlignment="1">
      <alignment horizontal="center" vertical="center" wrapText="1"/>
    </xf>
    <xf numFmtId="0" fontId="80" fillId="49" borderId="37"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25" xfId="106" applyNumberFormat="1" applyFont="1" applyFill="1" applyBorder="1" applyAlignment="1">
      <alignment horizontal="left" vertical="center" wrapText="1" indent="1"/>
    </xf>
    <xf numFmtId="0" fontId="80" fillId="0" borderId="33" xfId="106" applyFont="1" applyBorder="1">
      <alignment horizontal="left" vertical="center" wrapText="1" indent="1"/>
    </xf>
    <xf numFmtId="0" fontId="80" fillId="0" borderId="25" xfId="106" applyFont="1" applyBorder="1">
      <alignment horizontal="left" vertical="center" wrapText="1" indent="1"/>
    </xf>
    <xf numFmtId="0" fontId="81" fillId="42" borderId="38"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0"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8"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4" xfId="106" applyNumberFormat="1" applyFont="1" applyFill="1" applyBorder="1" applyAlignment="1">
      <alignment horizontal="center" vertical="center" wrapText="1"/>
    </xf>
    <xf numFmtId="0" fontId="80" fillId="54" borderId="37"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4"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39" xfId="106" applyNumberFormat="1" applyFont="1" applyFill="1" applyBorder="1" applyAlignment="1">
      <alignment horizontal="center" vertical="center" wrapText="1"/>
    </xf>
    <xf numFmtId="0" fontId="80" fillId="43" borderId="34"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0" xfId="106" applyNumberFormat="1" applyFont="1" applyFill="1" applyBorder="1" applyAlignment="1">
      <alignment horizontal="left" vertical="center" wrapText="1" indent="1"/>
    </xf>
    <xf numFmtId="170" fontId="81" fillId="57" borderId="45" xfId="107" applyNumberFormat="1" applyFont="1" applyFill="1" applyBorder="1" applyAlignment="1">
      <alignment horizontal="center" vertical="center" wrapText="1"/>
    </xf>
    <xf numFmtId="170" fontId="81" fillId="57" borderId="46" xfId="107" applyNumberFormat="1" applyFont="1" applyFill="1" applyBorder="1" applyAlignment="1">
      <alignment horizontal="center" vertical="center" wrapText="1"/>
    </xf>
    <xf numFmtId="170" fontId="81" fillId="57" borderId="47" xfId="107" applyNumberFormat="1" applyFont="1" applyFill="1" applyBorder="1" applyAlignment="1">
      <alignment horizontal="center" vertical="center" wrapText="1"/>
    </xf>
    <xf numFmtId="0" fontId="81" fillId="57" borderId="4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2"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0" fillId="0" borderId="35" xfId="106" applyFont="1" applyBorder="1" applyAlignment="1">
      <alignment horizontal="center" vertical="center" wrapText="1"/>
    </xf>
    <xf numFmtId="0" fontId="80" fillId="0" borderId="41" xfId="106" applyFont="1" applyBorder="1" applyAlignment="1">
      <alignment horizontal="center" vertical="center" wrapText="1"/>
    </xf>
    <xf numFmtId="0" fontId="80" fillId="0" borderId="35" xfId="106" applyFont="1" applyBorder="1">
      <alignment horizontal="left" vertical="center" wrapText="1" indent="1"/>
    </xf>
    <xf numFmtId="0" fontId="83" fillId="0" borderId="35"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3"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xf>
    <xf numFmtId="0" fontId="81" fillId="43" borderId="34"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0" xfId="106" applyNumberFormat="1" applyFont="1" applyFill="1" applyBorder="1" applyAlignment="1">
      <alignment horizontal="center" vertical="center" wrapText="1"/>
    </xf>
    <xf numFmtId="0" fontId="82" fillId="46" borderId="39" xfId="106" applyNumberFormat="1" applyFont="1" applyFill="1" applyBorder="1" applyAlignment="1">
      <alignment horizontal="center" vertical="center" wrapText="1" shrinkToFit="1"/>
    </xf>
    <xf numFmtId="0" fontId="80" fillId="46" borderId="41"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7"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39"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5"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7"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8" xfId="108" applyFont="1" applyFill="1" applyBorder="1" applyAlignment="1">
      <alignment horizontal="center" vertical="center" wrapText="1"/>
    </xf>
    <xf numFmtId="0" fontId="80" fillId="0" borderId="51" xfId="106" applyNumberFormat="1" applyFont="1" applyFill="1" applyBorder="1" applyAlignment="1">
      <alignment horizontal="center" vertical="center" wrapText="1"/>
    </xf>
    <xf numFmtId="0" fontId="80" fillId="42" borderId="37" xfId="106" applyNumberFormat="1"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0" borderId="41" xfId="106" applyNumberFormat="1" applyFont="1" applyFill="1" applyBorder="1" applyAlignment="1">
      <alignment horizontal="left" vertical="center" wrapText="1" indent="1"/>
    </xf>
    <xf numFmtId="0" fontId="80" fillId="0" borderId="40" xfId="106" applyNumberFormat="1" applyFont="1" applyFill="1" applyBorder="1" applyAlignment="1">
      <alignment horizontal="left" vertical="center" wrapText="1" indent="1"/>
    </xf>
    <xf numFmtId="0" fontId="80" fillId="0" borderId="37" xfId="106" applyFont="1" applyBorder="1">
      <alignment horizontal="left" vertical="center" wrapText="1" indent="1"/>
    </xf>
    <xf numFmtId="0" fontId="81" fillId="35" borderId="38" xfId="108" applyFont="1" applyFill="1" applyBorder="1" applyAlignment="1">
      <alignment horizontal="center" vertical="center" wrapText="1"/>
    </xf>
    <xf numFmtId="0" fontId="80" fillId="35" borderId="34" xfId="106" applyNumberFormat="1" applyFont="1" applyFill="1" applyBorder="1" applyAlignment="1">
      <alignment horizontal="center" vertical="center" wrapText="1"/>
    </xf>
    <xf numFmtId="0" fontId="80" fillId="35" borderId="40" xfId="106" applyNumberFormat="1" applyFont="1" applyFill="1" applyBorder="1" applyAlignment="1">
      <alignment horizontal="center" vertical="center" wrapText="1"/>
    </xf>
    <xf numFmtId="0" fontId="80" fillId="0" borderId="35"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6"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35" xfId="106" applyFont="1" applyBorder="1">
      <alignment horizontal="left" vertical="center" wrapText="1" indent="1"/>
    </xf>
    <xf numFmtId="0" fontId="85" fillId="0" borderId="35" xfId="0" applyNumberFormat="1" applyFont="1" applyFill="1" applyBorder="1" applyAlignment="1" applyProtection="1">
      <alignment horizontal="left" vertical="center" wrapText="1" indent="1"/>
    </xf>
    <xf numFmtId="0" fontId="80" fillId="0" borderId="34"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5" xfId="106" applyNumberFormat="1" applyFont="1" applyFill="1" applyBorder="1" applyAlignment="1">
      <alignment horizontal="left" vertical="center" wrapText="1" indent="1"/>
    </xf>
    <xf numFmtId="0" fontId="80" fillId="0" borderId="38"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39" xfId="106" applyNumberFormat="1" applyFont="1" applyFill="1" applyBorder="1" applyAlignment="1">
      <alignment horizontal="left" vertical="center" wrapText="1" indent="1"/>
    </xf>
    <xf numFmtId="0" fontId="85" fillId="0" borderId="35" xfId="106" applyFont="1" applyFill="1" applyBorder="1">
      <alignment horizontal="left" vertical="center" wrapText="1" indent="1"/>
    </xf>
    <xf numFmtId="0" fontId="80" fillId="0" borderId="39" xfId="106" applyFont="1" applyBorder="1">
      <alignment horizontal="left" vertical="center" wrapText="1" indent="1"/>
    </xf>
    <xf numFmtId="0" fontId="69" fillId="0" borderId="29" xfId="106" applyBorder="1">
      <alignment horizontal="left" vertical="center" wrapText="1" indent="1"/>
    </xf>
    <xf numFmtId="49" fontId="92" fillId="0" borderId="10" xfId="61" applyNumberFormat="1" applyFont="1" applyBorder="1" applyAlignment="1" applyProtection="1">
      <alignment wrapText="1"/>
    </xf>
    <xf numFmtId="0" fontId="81" fillId="0" borderId="55" xfId="106" applyFont="1" applyBorder="1" applyAlignment="1">
      <alignment horizontal="center" vertical="center" wrapText="1"/>
    </xf>
    <xf numFmtId="0" fontId="81" fillId="50" borderId="55" xfId="106" applyFont="1" applyFill="1" applyBorder="1" applyAlignment="1">
      <alignment horizontal="center" vertical="center" wrapText="1"/>
    </xf>
    <xf numFmtId="0" fontId="80" fillId="0" borderId="40" xfId="106"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59" xfId="106" applyFont="1" applyFill="1" applyBorder="1" applyAlignment="1">
      <alignment horizontal="center" vertical="center" wrapText="1"/>
    </xf>
    <xf numFmtId="169" fontId="79" fillId="50" borderId="55" xfId="109" applyFont="1" applyFill="1" applyBorder="1" applyAlignment="1">
      <alignment horizontal="center" vertical="center" wrapText="1"/>
    </xf>
    <xf numFmtId="0" fontId="80" fillId="43" borderId="60" xfId="106" applyFont="1" applyFill="1" applyBorder="1">
      <alignment horizontal="left" vertical="center" wrapText="1" indent="1"/>
    </xf>
    <xf numFmtId="0" fontId="81" fillId="0" borderId="57" xfId="106" applyFont="1" applyBorder="1" applyAlignment="1">
      <alignment horizontal="center" vertical="center" wrapText="1"/>
    </xf>
    <xf numFmtId="171" fontId="81" fillId="0" borderId="57"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8"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0" xfId="106" applyFont="1" applyBorder="1" applyAlignment="1">
      <alignment horizontal="center" vertical="center" wrapText="1"/>
    </xf>
    <xf numFmtId="0" fontId="80" fillId="54" borderId="26" xfId="106" applyFont="1" applyFill="1" applyBorder="1" applyAlignment="1">
      <alignment horizontal="center" vertical="center" wrapText="1"/>
    </xf>
    <xf numFmtId="49" fontId="81" fillId="60" borderId="30" xfId="106" applyNumberFormat="1" applyFont="1" applyFill="1" applyBorder="1" applyAlignment="1">
      <alignment horizontal="left" vertical="center" indent="1"/>
    </xf>
    <xf numFmtId="49" fontId="81" fillId="60" borderId="36" xfId="106" applyNumberFormat="1" applyFont="1" applyFill="1" applyBorder="1" applyAlignment="1">
      <alignment horizontal="left" vertical="center" indent="1"/>
    </xf>
    <xf numFmtId="49" fontId="81" fillId="60" borderId="61"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81" fillId="0" borderId="33" xfId="106" applyFont="1" applyBorder="1">
      <alignment horizontal="left" vertical="center" wrapText="1" indent="1"/>
    </xf>
    <xf numFmtId="0" fontId="85" fillId="0" borderId="34" xfId="0" applyNumberFormat="1" applyFont="1" applyFill="1" applyBorder="1" applyAlignment="1" applyProtection="1">
      <alignment horizontal="left" vertical="center" wrapText="1" indent="1"/>
    </xf>
    <xf numFmtId="0" fontId="85" fillId="0" borderId="26" xfId="0" applyNumberFormat="1" applyFont="1" applyFill="1" applyBorder="1" applyAlignment="1" applyProtection="1">
      <alignment horizontal="left" vertical="center" wrapText="1" indent="1"/>
    </xf>
    <xf numFmtId="0" fontId="69" fillId="0" borderId="25" xfId="106" applyBorder="1">
      <alignment horizontal="left" vertical="center" wrapText="1" indent="1"/>
    </xf>
    <xf numFmtId="0" fontId="69" fillId="0" borderId="29" xfId="106" applyFont="1" applyBorder="1">
      <alignment horizontal="left" vertical="center" wrapText="1" indent="1"/>
    </xf>
    <xf numFmtId="170" fontId="69" fillId="0" borderId="29" xfId="106" applyNumberFormat="1" applyBorder="1">
      <alignment horizontal="left" vertical="center" wrapText="1" indent="1"/>
    </xf>
    <xf numFmtId="0" fontId="69" fillId="0" borderId="52" xfId="106" applyBorder="1">
      <alignment horizontal="left" vertical="center" wrapText="1" indent="1"/>
    </xf>
    <xf numFmtId="0" fontId="69" fillId="0" borderId="53" xfId="106" applyBorder="1">
      <alignment horizontal="left" vertical="center" wrapText="1" indent="1"/>
    </xf>
    <xf numFmtId="0" fontId="69" fillId="0" borderId="54" xfId="106" applyBorder="1">
      <alignment horizontal="left" vertical="center" wrapText="1" indent="1"/>
    </xf>
    <xf numFmtId="0" fontId="80" fillId="0" borderId="62" xfId="106" applyFont="1" applyBorder="1">
      <alignment horizontal="left" vertical="center" wrapText="1" indent="1"/>
    </xf>
    <xf numFmtId="0" fontId="85" fillId="56" borderId="35" xfId="0" applyNumberFormat="1" applyFont="1" applyFill="1" applyBorder="1" applyAlignment="1" applyProtection="1">
      <alignment horizontal="center" vertical="center" wrapText="1"/>
    </xf>
    <xf numFmtId="0" fontId="81" fillId="56" borderId="63" xfId="106" applyNumberFormat="1" applyFont="1" applyFill="1" applyBorder="1" applyAlignment="1">
      <alignment horizontal="center" vertical="center" wrapText="1"/>
    </xf>
    <xf numFmtId="0" fontId="81" fillId="0" borderId="35" xfId="108" applyFont="1" applyFill="1" applyBorder="1" applyAlignment="1">
      <alignment horizontal="center" vertical="center" wrapText="1"/>
    </xf>
    <xf numFmtId="0" fontId="80" fillId="47" borderId="35" xfId="106" applyNumberFormat="1" applyFont="1" applyFill="1" applyBorder="1" applyAlignment="1">
      <alignment horizontal="center" vertical="center"/>
    </xf>
    <xf numFmtId="0" fontId="80" fillId="56" borderId="39" xfId="106" applyNumberFormat="1" applyFont="1" applyFill="1" applyBorder="1" applyAlignment="1">
      <alignment horizontal="left" vertical="center" wrapText="1" indent="1"/>
    </xf>
    <xf numFmtId="49" fontId="81" fillId="0" borderId="33" xfId="106" applyNumberFormat="1" applyFont="1" applyFill="1" applyBorder="1" applyAlignment="1">
      <alignment horizontal="left" vertical="center" indent="1"/>
    </xf>
    <xf numFmtId="0" fontId="81" fillId="0" borderId="12" xfId="106" applyFont="1" applyBorder="1">
      <alignment horizontal="left" vertical="center" wrapText="1" indent="1"/>
    </xf>
    <xf numFmtId="0" fontId="81" fillId="43" borderId="64" xfId="106" applyFont="1" applyFill="1" applyBorder="1" applyAlignment="1">
      <alignment horizontal="center" vertical="center" wrapText="1"/>
    </xf>
    <xf numFmtId="0" fontId="75" fillId="0" borderId="0" xfId="106" applyFont="1" applyBorder="1">
      <alignment horizontal="left" vertical="center" wrapText="1" indent="1"/>
    </xf>
    <xf numFmtId="0" fontId="86" fillId="0" borderId="0" xfId="0" applyNumberFormat="1" applyFont="1" applyFill="1" applyBorder="1" applyAlignment="1" applyProtection="1">
      <alignment horizontal="left" vertical="center" wrapText="1"/>
    </xf>
    <xf numFmtId="0" fontId="86" fillId="57" borderId="28" xfId="106" applyNumberFormat="1" applyFont="1" applyFill="1" applyBorder="1" applyAlignment="1">
      <alignment horizontal="left" vertical="center" wrapText="1"/>
    </xf>
    <xf numFmtId="0" fontId="80" fillId="45" borderId="51" xfId="106" applyNumberFormat="1" applyFont="1" applyFill="1" applyBorder="1" applyAlignment="1">
      <alignment horizontal="center" vertical="center"/>
    </xf>
    <xf numFmtId="0" fontId="80" fillId="45" borderId="11" xfId="106" applyNumberFormat="1" applyFont="1" applyFill="1" applyBorder="1" applyAlignment="1">
      <alignment horizontal="center" vertical="center"/>
    </xf>
    <xf numFmtId="0" fontId="80" fillId="45" borderId="33" xfId="106" applyFont="1" applyFill="1" applyBorder="1" applyAlignment="1">
      <alignment horizontal="center" vertical="center" wrapText="1"/>
    </xf>
    <xf numFmtId="0" fontId="80" fillId="45" borderId="65" xfId="106" applyFont="1" applyFill="1" applyBorder="1" applyAlignment="1">
      <alignment horizontal="center" vertical="center" wrapText="1"/>
    </xf>
    <xf numFmtId="0" fontId="80" fillId="52" borderId="23" xfId="106" applyNumberFormat="1" applyFont="1" applyFill="1" applyBorder="1" applyAlignment="1">
      <alignment horizontal="center" vertical="center"/>
    </xf>
    <xf numFmtId="0" fontId="81" fillId="42" borderId="19" xfId="108" applyFont="1" applyFill="1" applyBorder="1" applyAlignment="1">
      <alignment horizontal="center" vertical="center" wrapText="1"/>
    </xf>
    <xf numFmtId="0" fontId="80" fillId="42" borderId="15" xfId="106" applyNumberFormat="1" applyFont="1" applyFill="1" applyBorder="1" applyAlignment="1">
      <alignment horizontal="center" vertical="center" wrapText="1"/>
    </xf>
    <xf numFmtId="0" fontId="81" fillId="52" borderId="20" xfId="108" applyFont="1" applyFill="1" applyBorder="1" applyAlignment="1">
      <alignment horizontal="center" vertical="center" wrapText="1"/>
    </xf>
    <xf numFmtId="0" fontId="80" fillId="42" borderId="16" xfId="106" applyNumberFormat="1" applyFont="1" applyFill="1" applyBorder="1" applyAlignment="1">
      <alignment horizontal="center" vertical="center" wrapText="1"/>
    </xf>
    <xf numFmtId="0" fontId="81" fillId="41" borderId="25" xfId="108" applyFont="1" applyFill="1" applyBorder="1" applyAlignment="1">
      <alignment horizontal="center" vertical="center" wrapText="1"/>
    </xf>
    <xf numFmtId="0" fontId="80" fillId="41" borderId="25" xfId="106" applyNumberFormat="1"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6" xfId="109" applyFont="1" applyFill="1" applyBorder="1" applyAlignment="1">
      <alignment horizontal="center" vertical="center" wrapText="1"/>
    </xf>
    <xf numFmtId="169" fontId="79" fillId="50" borderId="57" xfId="109" applyFont="1" applyFill="1" applyBorder="1" applyAlignment="1">
      <alignment horizontal="center" vertical="center" wrapText="1"/>
    </xf>
    <xf numFmtId="169" fontId="79" fillId="50" borderId="58" xfId="109" applyFont="1" applyFill="1" applyBorder="1" applyAlignment="1">
      <alignment horizontal="center" vertical="center" wrapText="1"/>
    </xf>
    <xf numFmtId="169" fontId="79" fillId="50" borderId="48"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49"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7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strike val="0"/>
        <outline val="0"/>
        <shadow val="0"/>
        <u val="none"/>
        <vertAlign val="baseline"/>
        <sz val="18"/>
        <name val="Calibri"/>
        <scheme val="minor"/>
      </font>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strike val="0"/>
        <outline val="0"/>
        <shadow val="0"/>
        <u val="none"/>
        <vertAlign val="baseline"/>
        <sz val="18"/>
        <name val="Calibri"/>
        <scheme val="minor"/>
      </font>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70"/>
      <tableStyleElement type="headerRow" dxfId="69"/>
      <tableStyleElement type="firstColumn" dxfId="6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K33" totalsRowCount="1" headerRowDxfId="67" dataDxfId="66" totalsRowDxfId="65" totalsRowCellStyle="Normal">
  <tableColumns count="33">
    <tableColumn id="1" name="Time Eastern" totalsRowFunction="custom" dataDxfId="64" totalsRowDxfId="63" dataCellStyle="Normal 7">
      <calculatedColumnFormula>CONCATENATE(TEXT(IF($D4-$E$37&gt;=0,$D4-$E$37,$D4-$E$37+24),"h:mm;@"),"-",TEXT(IF($D4-$E$37&gt;=0,$D4-$E$37,$D4-$E$37+24)+TIME(0,AL4,0),"h:mm;@"))</calculatedColumnFormula>
      <totalsRowFormula>CONCATENATE(TEXT(IF($D33-$E$37&gt;=0,$D33-$E$37,$D33-$E$37+24),"h:mm;@"),"-",TEXT(IF($D33-$E$37&gt;=0,$D33-$E$37,$D33-$E$37+24)+TIME(0,AL33,0),"h:mm;@"))</totalsRowFormula>
    </tableColumn>
    <tableColumn id="32" name="Friday" dataDxfId="62" totalsRowDxfId="61" dataCellStyle="Normal 7"/>
    <tableColumn id="11" name="MON_x000a_1" dataDxfId="60" totalsRowDxfId="59" dataCellStyle="Normal 7"/>
    <tableColumn id="10" name="MON_x000a_2" dataDxfId="58" totalsRowDxfId="57"/>
    <tableColumn id="30" name="MON_x000a_3" totalsRowDxfId="56"/>
    <tableColumn id="2" name="MON_x000a_4" dataDxfId="55" totalsRowDxfId="54"/>
    <tableColumn id="3" name="TUES_x000a_1" dataDxfId="53" totalsRowDxfId="52"/>
    <tableColumn id="13" name="TUES_x000a_2" dataDxfId="51" totalsRowDxfId="50" dataCellStyle="Normal 7"/>
    <tableColumn id="4" name="TUES_x000a_3" dataDxfId="49" totalsRowDxfId="48"/>
    <tableColumn id="5" name="TUES_x000a_4" dataDxfId="47" totalsRowDxfId="46"/>
    <tableColumn id="8" name="WEDS_x000a_1" dataDxfId="45" totalsRowDxfId="44"/>
    <tableColumn id="7" name="WEDS_x000a_2" dataDxfId="43" totalsRowDxfId="42"/>
    <tableColumn id="24" name="WEDS_x000a_3" dataDxfId="41" totalsRowDxfId="40" dataCellStyle="Normal 7"/>
    <tableColumn id="9" name="WEDS _x000a_4" dataDxfId="39" totalsRowDxfId="38"/>
    <tableColumn id="15" name="THURS_x000a_1" dataDxfId="37" totalsRowDxfId="36" dataCellStyle="Normal 7"/>
    <tableColumn id="14" name="THURS_x000a_2" dataDxfId="35" totalsRowDxfId="34" dataCellStyle="Normal 7"/>
    <tableColumn id="19" name="THURS_x000a_3" dataDxfId="33" totalsRowDxfId="32" dataCellStyle="Normal 7"/>
    <tableColumn id="18" name="THURS_x000a_4" dataDxfId="31" totalsRowDxfId="30" dataCellStyle="Normal 7"/>
    <tableColumn id="20" name="FRI_x000a_1" dataDxfId="29" totalsRowDxfId="28" dataCellStyle="Normal 7"/>
    <tableColumn id="6" name="FRI_x000a_2" dataDxfId="27" totalsRowDxfId="26"/>
    <tableColumn id="29" name="FRI_x000a_3" dataDxfId="25" totalsRowDxfId="24" dataCellStyle="Normal 7"/>
    <tableColumn id="23" name="FRI_x000a_4" dataDxfId="23" totalsRowDxfId="22" dataCellStyle="Normal 7"/>
    <tableColumn id="21" name="MON_x000a_5" dataDxfId="21" totalsRowDxfId="20" dataCellStyle="Normal 7"/>
    <tableColumn id="31" name="MON_x000a_6" dataDxfId="19" totalsRowDxfId="18" dataCellStyle="Normal 7"/>
    <tableColumn id="17" name="MON_x000a_7" dataDxfId="17" totalsRowDxfId="16" dataCellStyle="Normal 7"/>
    <tableColumn id="12" name="TUES_x000a_5" dataDxfId="15" totalsRowDxfId="14" dataCellStyle="Normal 7"/>
    <tableColumn id="22" name="Not meeting: PAR" dataDxfId="13" totalsRowDxfId="12" dataCellStyle="Normal"/>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ec/dcn/22/ec-22-0001" TargetMode="External"/><Relationship Id="rId7" Type="http://schemas.openxmlformats.org/officeDocument/2006/relationships/hyperlink" Target="https://mentor.ieee.org/802.11/dcn/22/11-22-0682-00-0000-wfa-liaison-update.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2/11-22-0705" TargetMode="External"/><Relationship Id="rId5" Type="http://schemas.openxmlformats.org/officeDocument/2006/relationships/hyperlink" Target="https://mentor.ieee.org/802.11/dcn/22/11-22-0709" TargetMode="External"/><Relationship Id="rId10" Type="http://schemas.openxmlformats.org/officeDocument/2006/relationships/comments" Target="../comments1.xml"/><Relationship Id="rId4" Type="http://schemas.openxmlformats.org/officeDocument/2006/relationships/hyperlink" Target="https://mentor.ieee.org/802.11/dcn/22/11-22-0632"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0579" TargetMode="External"/><Relationship Id="rId18" Type="http://schemas.openxmlformats.org/officeDocument/2006/relationships/hyperlink" Target="https://mentor.ieee.org/802.11/dcn/22/11-22-0589" TargetMode="External"/><Relationship Id="rId26" Type="http://schemas.openxmlformats.org/officeDocument/2006/relationships/hyperlink" Target="https://mentor.ieee.org/802.11/dcn/22/11-2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0567"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22/11-22-0577" TargetMode="External"/><Relationship Id="rId12" Type="http://schemas.openxmlformats.org/officeDocument/2006/relationships/hyperlink" Target="https://mentor.ieee.org/802.11/dcn/22/11-22-0593" TargetMode="External"/><Relationship Id="rId17" Type="http://schemas.openxmlformats.org/officeDocument/2006/relationships/hyperlink" Target="https://mentor.ieee.org/802-ec/dcn/22/ec-22-0076" TargetMode="External"/><Relationship Id="rId25" Type="http://schemas.openxmlformats.org/officeDocument/2006/relationships/hyperlink" Target="https://mentor.ieee.org/802.11/dcn/22/11-22-0607" TargetMode="External"/><Relationship Id="rId33" Type="http://schemas.openxmlformats.org/officeDocument/2006/relationships/hyperlink" Target="https://mentor.ieee.org/802.11/dcn/22/11-22-060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443" TargetMode="External"/><Relationship Id="rId20" Type="http://schemas.openxmlformats.org/officeDocument/2006/relationships/hyperlink" Target="https://mentor.ieee.org/802.11/dcn/22/11-22-0582" TargetMode="External"/><Relationship Id="rId29" Type="http://schemas.openxmlformats.org/officeDocument/2006/relationships/hyperlink" Target="https://mentor.ieee.org/802.11/dcn/22/11-22-0595"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0592" TargetMode="External"/><Relationship Id="rId24" Type="http://schemas.openxmlformats.org/officeDocument/2006/relationships/hyperlink" Target="https://mentor.ieee.org/802.11/dcn/22/11-22-0584" TargetMode="External"/><Relationship Id="rId32" Type="http://schemas.openxmlformats.org/officeDocument/2006/relationships/hyperlink" Target="https://mentor.ieee.org/802.11/dcn/22/11-22-059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0594" TargetMode="External"/><Relationship Id="rId23" Type="http://schemas.openxmlformats.org/officeDocument/2006/relationships/hyperlink" Target="https://mentor.ieee.org/802.11/dcn/22/11-22-" TargetMode="External"/><Relationship Id="rId28" Type="http://schemas.openxmlformats.org/officeDocument/2006/relationships/hyperlink" Target="https://mentor.ieee.org/802.11/dcn/22/11-22-0581" TargetMode="External"/><Relationship Id="rId10" Type="http://schemas.openxmlformats.org/officeDocument/2006/relationships/hyperlink" Target="https://mentor.ieee.org/802.11/dcn/22/11-22-0591" TargetMode="External"/><Relationship Id="rId19" Type="http://schemas.openxmlformats.org/officeDocument/2006/relationships/hyperlink" Target="https://mentor.ieee.org/802.11/dcn/22/11-22-0613" TargetMode="External"/><Relationship Id="rId31" Type="http://schemas.openxmlformats.org/officeDocument/2006/relationships/hyperlink" Target="https://mentor.ieee.org/802.11/dcn/22/11-22-0583"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0578" TargetMode="External"/><Relationship Id="rId14" Type="http://schemas.openxmlformats.org/officeDocument/2006/relationships/hyperlink" Target="https://mentor.ieee.org/802.11/dcn/22/11-22-0597" TargetMode="External"/><Relationship Id="rId22" Type="http://schemas.openxmlformats.org/officeDocument/2006/relationships/hyperlink" Target="https://mentor.ieee.org/802.11/dcn/22/11-22-0614" TargetMode="External"/><Relationship Id="rId27" Type="http://schemas.openxmlformats.org/officeDocument/2006/relationships/hyperlink" Target="https://mentor.ieee.org/802.11/dcn/22/11-22-0585" TargetMode="External"/><Relationship Id="rId30" Type="http://schemas.openxmlformats.org/officeDocument/2006/relationships/hyperlink" Target="https://mentor.ieee.org/802.11/dcn/22/11-22-0615"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AH29" sqref="AH29"/>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560</v>
      </c>
      <c r="D4" s="11"/>
      <c r="E4" s="11"/>
      <c r="F4" s="11"/>
      <c r="G4" s="11"/>
      <c r="H4" s="11"/>
      <c r="I4" s="11"/>
      <c r="J4" s="11"/>
      <c r="K4" s="11"/>
      <c r="L4" s="11"/>
      <c r="M4" s="11"/>
    </row>
    <row r="5" spans="1:15" ht="20.100000000000001" customHeight="1" x14ac:dyDescent="0.3">
      <c r="B5" s="14" t="s">
        <v>8</v>
      </c>
      <c r="C5" s="15" t="s">
        <v>549</v>
      </c>
      <c r="D5" s="11"/>
      <c r="E5" s="11"/>
      <c r="F5" s="11"/>
      <c r="G5" s="16"/>
      <c r="H5" s="11"/>
      <c r="I5" s="11"/>
      <c r="J5" s="11"/>
      <c r="K5" s="11"/>
      <c r="L5" s="11"/>
      <c r="M5" s="11"/>
    </row>
    <row r="6" spans="1:15" ht="20.100000000000001" customHeight="1" x14ac:dyDescent="0.3">
      <c r="B6" s="14" t="s">
        <v>9</v>
      </c>
      <c r="C6" s="17" t="s">
        <v>259</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505</v>
      </c>
      <c r="D8" s="24"/>
      <c r="E8" s="24"/>
      <c r="F8" s="24"/>
      <c r="G8" s="24"/>
      <c r="H8" s="25"/>
      <c r="I8" s="25"/>
      <c r="J8" s="25"/>
      <c r="K8" s="25"/>
      <c r="L8" s="25"/>
      <c r="M8" s="25"/>
    </row>
    <row r="9" spans="1:15" ht="20.100000000000001" customHeight="1" x14ac:dyDescent="0.3">
      <c r="B9" s="14" t="s">
        <v>11</v>
      </c>
      <c r="C9" s="48">
        <v>43235</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304</v>
      </c>
      <c r="D11" s="17"/>
      <c r="E11" s="17"/>
      <c r="F11" s="17"/>
      <c r="G11" s="17"/>
      <c r="H11" s="28"/>
      <c r="I11" s="17" t="s">
        <v>305</v>
      </c>
      <c r="J11" s="17"/>
      <c r="K11" s="27"/>
      <c r="L11" s="27"/>
      <c r="M11" s="27"/>
    </row>
    <row r="12" spans="1:15" ht="20.100000000000001" customHeight="1" x14ac:dyDescent="0.3">
      <c r="B12" s="27"/>
      <c r="C12" s="17" t="s">
        <v>460</v>
      </c>
      <c r="D12" s="17"/>
      <c r="E12" s="17"/>
      <c r="F12" s="17"/>
      <c r="G12" s="17"/>
      <c r="H12" s="28"/>
      <c r="I12" s="17" t="s">
        <v>21</v>
      </c>
      <c r="J12" s="17"/>
      <c r="K12" s="27"/>
      <c r="L12" s="27"/>
      <c r="M12" s="27"/>
    </row>
    <row r="13" spans="1:15" ht="20.100000000000001" customHeight="1" x14ac:dyDescent="0.3">
      <c r="B13" s="27"/>
      <c r="C13" s="17" t="s">
        <v>281</v>
      </c>
      <c r="D13" s="17"/>
      <c r="E13" s="17"/>
      <c r="F13" s="17"/>
      <c r="G13" s="17"/>
      <c r="H13" s="28"/>
      <c r="I13" s="27" t="s">
        <v>14</v>
      </c>
      <c r="J13" s="17"/>
      <c r="K13" s="27"/>
      <c r="L13" s="27"/>
      <c r="M13" s="27"/>
    </row>
    <row r="14" spans="1:15" ht="20.100000000000001" customHeight="1" x14ac:dyDescent="0.3">
      <c r="B14" s="27"/>
      <c r="C14" s="29" t="s">
        <v>260</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261</v>
      </c>
      <c r="J16" s="11"/>
      <c r="K16" s="11"/>
      <c r="L16" s="11"/>
      <c r="M16" s="11"/>
    </row>
    <row r="17" spans="1:16" ht="20.100000000000001" customHeight="1" x14ac:dyDescent="0.3">
      <c r="A17" s="34"/>
      <c r="C17" s="11"/>
      <c r="D17" s="11"/>
      <c r="E17" s="11"/>
      <c r="F17" s="11"/>
      <c r="G17" s="11"/>
      <c r="H17" s="11"/>
      <c r="I17" s="17" t="s">
        <v>306</v>
      </c>
      <c r="J17" s="11"/>
      <c r="K17" s="11"/>
      <c r="L17" s="11"/>
      <c r="M17" s="11"/>
    </row>
    <row r="18" spans="1:16" ht="20.100000000000001" customHeight="1" x14ac:dyDescent="0.3">
      <c r="A18" s="34"/>
      <c r="C18" s="11"/>
      <c r="D18" s="11"/>
      <c r="E18" s="11"/>
      <c r="F18" s="11"/>
      <c r="G18" s="11"/>
      <c r="H18" s="11"/>
      <c r="I18" s="17" t="s">
        <v>264</v>
      </c>
      <c r="J18" s="17" t="s">
        <v>272</v>
      </c>
      <c r="K18" s="17"/>
      <c r="L18" s="17"/>
      <c r="M18" s="17"/>
      <c r="N18" s="17"/>
    </row>
    <row r="19" spans="1:16" ht="20.100000000000001" customHeight="1" x14ac:dyDescent="0.3">
      <c r="A19" s="34"/>
      <c r="C19" s="11"/>
      <c r="D19" s="11"/>
      <c r="E19" s="11"/>
      <c r="F19" s="11"/>
      <c r="G19" s="11"/>
      <c r="H19" s="11"/>
      <c r="I19" s="27" t="s">
        <v>262</v>
      </c>
      <c r="J19" s="11"/>
      <c r="K19" s="11"/>
      <c r="L19" s="11"/>
      <c r="M19" s="11"/>
    </row>
    <row r="20" spans="1:16" ht="20.100000000000001" customHeight="1" x14ac:dyDescent="0.25">
      <c r="A20" s="34"/>
      <c r="C20" s="11"/>
      <c r="D20" s="11"/>
      <c r="E20" s="11"/>
      <c r="F20" s="11"/>
      <c r="G20" s="11"/>
      <c r="H20" s="11"/>
      <c r="I20" s="29" t="s">
        <v>263</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95" t="s">
        <v>55</v>
      </c>
      <c r="D22" s="496"/>
      <c r="E22" s="496"/>
      <c r="F22" s="496"/>
      <c r="G22" s="496"/>
      <c r="H22" s="496"/>
      <c r="I22" s="496"/>
      <c r="J22" s="496"/>
      <c r="K22" s="496"/>
      <c r="L22" s="496"/>
      <c r="M22" s="496"/>
      <c r="N22" s="496"/>
      <c r="O22" s="496"/>
      <c r="P22" s="497"/>
    </row>
    <row r="23" spans="1:16" ht="20.100000000000001" customHeight="1" x14ac:dyDescent="0.3">
      <c r="B23" s="30" t="s">
        <v>54</v>
      </c>
      <c r="C23" s="498"/>
      <c r="D23" s="499"/>
      <c r="E23" s="499"/>
      <c r="F23" s="499"/>
      <c r="G23" s="499"/>
      <c r="H23" s="499"/>
      <c r="I23" s="499"/>
      <c r="J23" s="499"/>
      <c r="K23" s="499"/>
      <c r="L23" s="499"/>
      <c r="M23" s="499"/>
      <c r="N23" s="499"/>
      <c r="O23" s="499"/>
      <c r="P23" s="500"/>
    </row>
    <row r="24" spans="1:16" ht="20.100000000000001" customHeight="1" x14ac:dyDescent="0.25">
      <c r="C24" s="501"/>
      <c r="D24" s="502"/>
      <c r="E24" s="502"/>
      <c r="F24" s="502"/>
      <c r="G24" s="502"/>
      <c r="H24" s="502"/>
      <c r="I24" s="502"/>
      <c r="J24" s="502"/>
      <c r="K24" s="502"/>
      <c r="L24" s="502"/>
      <c r="M24" s="502"/>
      <c r="N24" s="502"/>
      <c r="O24" s="502"/>
      <c r="P24" s="503"/>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510" t="str">
        <f>Parameters!B1</f>
        <v>IEEE 802.11 WIRELESS LOCAL AREA NETWORKS SESSION #193</v>
      </c>
      <c r="C2" s="511"/>
      <c r="D2" s="511"/>
      <c r="E2" s="511"/>
      <c r="F2" s="511"/>
      <c r="G2" s="511"/>
      <c r="H2" s="511"/>
      <c r="I2" s="511"/>
      <c r="J2" s="511"/>
      <c r="K2" s="511"/>
      <c r="L2" s="511"/>
      <c r="M2" s="511"/>
      <c r="N2" s="511"/>
      <c r="O2" s="511"/>
      <c r="P2" s="512"/>
      <c r="IS2" s="1" t="s">
        <v>3</v>
      </c>
    </row>
    <row r="3" spans="1:253" ht="15.75" customHeight="1" x14ac:dyDescent="0.2">
      <c r="B3" s="513"/>
      <c r="C3" s="514"/>
      <c r="D3" s="514"/>
      <c r="E3" s="514"/>
      <c r="F3" s="514"/>
      <c r="G3" s="514"/>
      <c r="H3" s="514"/>
      <c r="I3" s="514"/>
      <c r="J3" s="514"/>
      <c r="K3" s="514"/>
      <c r="L3" s="514"/>
      <c r="M3" s="514"/>
      <c r="N3" s="514"/>
      <c r="O3" s="514"/>
      <c r="P3" s="515"/>
    </row>
    <row r="4" spans="1:253" ht="15.75" customHeight="1" x14ac:dyDescent="0.2">
      <c r="B4" s="516"/>
      <c r="C4" s="517"/>
      <c r="D4" s="517"/>
      <c r="E4" s="517"/>
      <c r="F4" s="517"/>
      <c r="G4" s="517"/>
      <c r="H4" s="517"/>
      <c r="I4" s="517"/>
      <c r="J4" s="517"/>
      <c r="K4" s="517"/>
      <c r="L4" s="517"/>
      <c r="M4" s="517"/>
      <c r="N4" s="517"/>
      <c r="O4" s="517"/>
      <c r="P4" s="518"/>
    </row>
    <row r="5" spans="1:253" ht="21" customHeight="1" x14ac:dyDescent="0.2">
      <c r="B5" s="519" t="str">
        <f>Parameters!B2</f>
        <v>Teleconference</v>
      </c>
      <c r="C5" s="507"/>
      <c r="D5" s="507"/>
      <c r="E5" s="507"/>
      <c r="F5" s="507"/>
      <c r="G5" s="507"/>
      <c r="H5" s="507"/>
      <c r="I5" s="507"/>
      <c r="J5" s="507"/>
      <c r="K5" s="507"/>
      <c r="L5" s="507"/>
      <c r="M5" s="507"/>
      <c r="N5" s="507"/>
      <c r="O5" s="507"/>
      <c r="P5" s="507"/>
    </row>
    <row r="6" spans="1:253" ht="15.75" customHeight="1" x14ac:dyDescent="0.2">
      <c r="B6" s="507"/>
      <c r="C6" s="507"/>
      <c r="D6" s="507"/>
      <c r="E6" s="507"/>
      <c r="F6" s="507"/>
      <c r="G6" s="507"/>
      <c r="H6" s="507"/>
      <c r="I6" s="507"/>
      <c r="J6" s="507"/>
      <c r="K6" s="507"/>
      <c r="L6" s="507"/>
      <c r="M6" s="507"/>
      <c r="N6" s="507"/>
      <c r="O6" s="507"/>
      <c r="P6" s="507"/>
    </row>
    <row r="7" spans="1:253" ht="15.75" customHeight="1" x14ac:dyDescent="0.2">
      <c r="A7" s="47"/>
      <c r="B7" s="521" t="str">
        <f>Parameters!B3</f>
        <v>May 9-17, 2022</v>
      </c>
      <c r="C7" s="521"/>
      <c r="D7" s="521"/>
      <c r="E7" s="521"/>
      <c r="F7" s="521"/>
      <c r="G7" s="521"/>
      <c r="H7" s="521"/>
      <c r="I7" s="521"/>
      <c r="J7" s="521"/>
      <c r="K7" s="521"/>
      <c r="L7" s="521"/>
      <c r="M7" s="521"/>
      <c r="N7" s="521"/>
      <c r="O7" s="521"/>
      <c r="P7" s="521"/>
      <c r="Q7" s="57"/>
      <c r="R7" s="57"/>
    </row>
    <row r="8" spans="1:253" ht="15.75" customHeight="1" x14ac:dyDescent="0.2">
      <c r="A8" s="47"/>
      <c r="B8" s="521"/>
      <c r="C8" s="521"/>
      <c r="D8" s="521"/>
      <c r="E8" s="521"/>
      <c r="F8" s="521"/>
      <c r="G8" s="521"/>
      <c r="H8" s="521"/>
      <c r="I8" s="521"/>
      <c r="J8" s="521"/>
      <c r="K8" s="521"/>
      <c r="L8" s="521"/>
      <c r="M8" s="521"/>
      <c r="N8" s="521"/>
      <c r="O8" s="521"/>
      <c r="P8" s="521"/>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520" t="s">
        <v>2</v>
      </c>
      <c r="C25" s="520"/>
      <c r="D25" s="520"/>
      <c r="E25" s="520"/>
      <c r="F25" s="520"/>
      <c r="G25" s="520"/>
      <c r="H25" s="520"/>
      <c r="I25" s="520"/>
      <c r="J25" s="520"/>
      <c r="K25" s="520"/>
      <c r="L25" s="520"/>
      <c r="M25" s="520"/>
      <c r="N25" s="520"/>
      <c r="O25" s="520"/>
      <c r="P25" s="520"/>
      <c r="Q25" s="57"/>
      <c r="R25" s="57"/>
    </row>
    <row r="26" spans="1:21" ht="15.75" customHeight="1" x14ac:dyDescent="0.2">
      <c r="A26" s="47"/>
      <c r="B26" s="520"/>
      <c r="C26" s="520"/>
      <c r="D26" s="520"/>
      <c r="E26" s="520"/>
      <c r="F26" s="520"/>
      <c r="G26" s="520"/>
      <c r="H26" s="520"/>
      <c r="I26" s="520"/>
      <c r="J26" s="520"/>
      <c r="K26" s="520"/>
      <c r="L26" s="520"/>
      <c r="M26" s="520"/>
      <c r="N26" s="520"/>
      <c r="O26" s="520"/>
      <c r="P26" s="520"/>
      <c r="Q26" s="57"/>
      <c r="R26" s="57"/>
    </row>
    <row r="27" spans="1:21" ht="15.75" customHeight="1" x14ac:dyDescent="0.2">
      <c r="B27" s="507" t="s">
        <v>301</v>
      </c>
      <c r="C27" s="507"/>
      <c r="D27" s="507"/>
      <c r="E27" s="507"/>
      <c r="F27" s="507"/>
      <c r="G27" s="507"/>
      <c r="H27" s="507"/>
      <c r="I27" s="507"/>
      <c r="J27" s="508"/>
      <c r="K27" s="508"/>
      <c r="L27" s="504" t="str">
        <f>Title!C14</f>
        <v>dstanley@ieee.org</v>
      </c>
      <c r="M27" s="505"/>
      <c r="N27" s="505"/>
      <c r="O27" s="505"/>
      <c r="P27" s="505"/>
      <c r="Q27" s="505"/>
      <c r="R27" s="505"/>
    </row>
    <row r="28" spans="1:21" ht="15.75" customHeight="1" x14ac:dyDescent="0.2">
      <c r="B28" s="509"/>
      <c r="C28" s="509"/>
      <c r="D28" s="509"/>
      <c r="E28" s="509"/>
      <c r="F28" s="509"/>
      <c r="G28" s="509"/>
      <c r="H28" s="509"/>
      <c r="I28" s="509"/>
      <c r="J28" s="508"/>
      <c r="K28" s="508"/>
      <c r="L28" s="506"/>
      <c r="M28" s="506"/>
      <c r="N28" s="506"/>
      <c r="O28" s="506"/>
      <c r="P28" s="506"/>
      <c r="Q28" s="506"/>
      <c r="R28" s="506"/>
    </row>
    <row r="29" spans="1:21" ht="15.75" customHeight="1" x14ac:dyDescent="0.2">
      <c r="B29" s="507" t="s">
        <v>302</v>
      </c>
      <c r="C29" s="507"/>
      <c r="D29" s="507"/>
      <c r="E29" s="507"/>
      <c r="F29" s="507"/>
      <c r="G29" s="507"/>
      <c r="H29" s="507"/>
      <c r="I29" s="507"/>
      <c r="J29" s="508"/>
      <c r="K29" s="508"/>
      <c r="L29" s="504" t="str">
        <f>Title!I14</f>
        <v>jrosdahl@ieee.org</v>
      </c>
      <c r="M29" s="505"/>
      <c r="N29" s="505"/>
      <c r="O29" s="505"/>
      <c r="P29" s="505"/>
      <c r="Q29" s="505"/>
      <c r="R29" s="505"/>
    </row>
    <row r="30" spans="1:21" ht="15.75" customHeight="1" x14ac:dyDescent="0.2">
      <c r="B30" s="509"/>
      <c r="C30" s="509"/>
      <c r="D30" s="509"/>
      <c r="E30" s="509"/>
      <c r="F30" s="509"/>
      <c r="G30" s="509"/>
      <c r="H30" s="509"/>
      <c r="I30" s="509"/>
      <c r="J30" s="508"/>
      <c r="K30" s="508"/>
      <c r="L30" s="506"/>
      <c r="M30" s="506"/>
      <c r="N30" s="506"/>
      <c r="O30" s="506"/>
      <c r="P30" s="506"/>
      <c r="Q30" s="506"/>
      <c r="R30" s="506"/>
    </row>
    <row r="31" spans="1:21" ht="15.75" customHeight="1" x14ac:dyDescent="0.2">
      <c r="B31" s="507" t="s">
        <v>303</v>
      </c>
      <c r="C31" s="507"/>
      <c r="D31" s="507"/>
      <c r="E31" s="507"/>
      <c r="F31" s="507"/>
      <c r="G31" s="507"/>
      <c r="H31" s="507"/>
      <c r="I31" s="507"/>
      <c r="J31" s="508"/>
      <c r="K31" s="508"/>
      <c r="L31" s="504" t="str">
        <f>Title!I20</f>
        <v xml:space="preserve">robert.stacey@intel.com </v>
      </c>
      <c r="M31" s="505"/>
      <c r="N31" s="505"/>
      <c r="O31" s="505"/>
      <c r="P31" s="505"/>
      <c r="Q31" s="505"/>
      <c r="R31" s="505"/>
    </row>
    <row r="32" spans="1:21" ht="15.75" customHeight="1" x14ac:dyDescent="0.2">
      <c r="B32" s="509"/>
      <c r="C32" s="509"/>
      <c r="D32" s="509"/>
      <c r="E32" s="509"/>
      <c r="F32" s="509"/>
      <c r="G32" s="509"/>
      <c r="H32" s="509"/>
      <c r="I32" s="509"/>
      <c r="J32" s="508"/>
      <c r="K32" s="508"/>
      <c r="L32" s="506"/>
      <c r="M32" s="506"/>
      <c r="N32" s="506"/>
      <c r="O32" s="506"/>
      <c r="P32" s="506"/>
      <c r="Q32" s="506"/>
      <c r="R32" s="506"/>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65536"/>
  <sheetViews>
    <sheetView topLeftCell="C1" zoomScale="60" zoomScaleNormal="60" workbookViewId="0">
      <selection activeCell="Z19" sqref="Z19"/>
    </sheetView>
  </sheetViews>
  <sheetFormatPr defaultColWidth="9.28515625" defaultRowHeight="23.25" x14ac:dyDescent="0.2"/>
  <cols>
    <col min="1" max="1" width="22.28515625" style="218" hidden="1" customWidth="1"/>
    <col min="2" max="2" width="22.140625" style="218" hidden="1" customWidth="1"/>
    <col min="3" max="3" width="21.42578125" style="218" customWidth="1"/>
    <col min="4" max="4" width="21.5703125" style="304" hidden="1" customWidth="1"/>
    <col min="5" max="5" width="24.140625" style="218"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3" width="30.5703125" style="193" customWidth="1"/>
    <col min="34" max="36" width="25" style="193" customWidth="1"/>
    <col min="37" max="37" width="19.85546875" style="193" customWidth="1"/>
    <col min="38" max="38" width="9.28515625" style="193" customWidth="1"/>
    <col min="39" max="262" width="9.28515625" style="193"/>
    <col min="263" max="263" width="22.28515625" style="193" customWidth="1"/>
    <col min="264" max="264" width="21" style="193" customWidth="1"/>
    <col min="265" max="267" width="0" style="193" hidden="1" customWidth="1"/>
    <col min="268" max="274" width="14.28515625" style="193" customWidth="1"/>
    <col min="275" max="277" width="14.7109375" style="193" customWidth="1"/>
    <col min="278" max="278" width="14.5703125" style="193" customWidth="1"/>
    <col min="279" max="282" width="14.140625" style="193" customWidth="1"/>
    <col min="283" max="285" width="14.85546875" style="193" customWidth="1"/>
    <col min="286" max="286" width="17.28515625" style="193" customWidth="1"/>
    <col min="287" max="287" width="18.7109375" style="193" customWidth="1"/>
    <col min="288" max="288" width="42.7109375" style="193" customWidth="1"/>
    <col min="289" max="289" width="34.85546875" style="193" customWidth="1"/>
    <col min="290" max="290" width="80.28515625" style="193" customWidth="1"/>
    <col min="291" max="292" width="25" style="193" customWidth="1"/>
    <col min="293" max="293" width="19.85546875" style="193" customWidth="1"/>
    <col min="294" max="294" width="9.28515625" style="193" customWidth="1"/>
    <col min="295" max="518" width="9.28515625" style="193"/>
    <col min="519" max="519" width="22.28515625" style="193" customWidth="1"/>
    <col min="520" max="520" width="21" style="193" customWidth="1"/>
    <col min="521" max="523" width="0" style="193" hidden="1" customWidth="1"/>
    <col min="524" max="530" width="14.28515625" style="193" customWidth="1"/>
    <col min="531" max="533" width="14.7109375" style="193" customWidth="1"/>
    <col min="534" max="534" width="14.5703125" style="193" customWidth="1"/>
    <col min="535" max="538" width="14.140625" style="193" customWidth="1"/>
    <col min="539" max="541" width="14.85546875" style="193" customWidth="1"/>
    <col min="542" max="542" width="17.28515625" style="193" customWidth="1"/>
    <col min="543" max="543" width="18.7109375" style="193" customWidth="1"/>
    <col min="544" max="544" width="42.7109375" style="193" customWidth="1"/>
    <col min="545" max="545" width="34.85546875" style="193" customWidth="1"/>
    <col min="546" max="546" width="80.28515625" style="193" customWidth="1"/>
    <col min="547" max="548" width="25" style="193" customWidth="1"/>
    <col min="549" max="549" width="19.85546875" style="193" customWidth="1"/>
    <col min="550" max="550" width="9.28515625" style="193" customWidth="1"/>
    <col min="551" max="774" width="9.28515625" style="193"/>
    <col min="775" max="775" width="22.28515625" style="193" customWidth="1"/>
    <col min="776" max="776" width="21" style="193" customWidth="1"/>
    <col min="777" max="779" width="0" style="193" hidden="1" customWidth="1"/>
    <col min="780" max="786" width="14.28515625" style="193" customWidth="1"/>
    <col min="787" max="789" width="14.7109375" style="193" customWidth="1"/>
    <col min="790" max="790" width="14.5703125" style="193" customWidth="1"/>
    <col min="791" max="794" width="14.140625" style="193" customWidth="1"/>
    <col min="795" max="797" width="14.85546875" style="193" customWidth="1"/>
    <col min="798" max="798" width="17.28515625" style="193" customWidth="1"/>
    <col min="799" max="799" width="18.7109375" style="193" customWidth="1"/>
    <col min="800" max="800" width="42.7109375" style="193" customWidth="1"/>
    <col min="801" max="801" width="34.85546875" style="193" customWidth="1"/>
    <col min="802" max="802" width="80.28515625" style="193" customWidth="1"/>
    <col min="803" max="804" width="25" style="193" customWidth="1"/>
    <col min="805" max="805" width="19.85546875" style="193" customWidth="1"/>
    <col min="806" max="806" width="9.28515625" style="193" customWidth="1"/>
    <col min="807" max="1030" width="9.28515625" style="193"/>
    <col min="1031" max="1031" width="22.28515625" style="193" customWidth="1"/>
    <col min="1032" max="1032" width="21" style="193" customWidth="1"/>
    <col min="1033" max="1035" width="0" style="193" hidden="1" customWidth="1"/>
    <col min="1036" max="1042" width="14.28515625" style="193" customWidth="1"/>
    <col min="1043" max="1045" width="14.7109375" style="193" customWidth="1"/>
    <col min="1046" max="1046" width="14.5703125" style="193" customWidth="1"/>
    <col min="1047" max="1050" width="14.140625" style="193" customWidth="1"/>
    <col min="1051" max="1053" width="14.85546875" style="193" customWidth="1"/>
    <col min="1054" max="1054" width="17.28515625" style="193" customWidth="1"/>
    <col min="1055" max="1055" width="18.7109375" style="193" customWidth="1"/>
    <col min="1056" max="1056" width="42.7109375" style="193" customWidth="1"/>
    <col min="1057" max="1057" width="34.85546875" style="193" customWidth="1"/>
    <col min="1058" max="1058" width="80.28515625" style="193" customWidth="1"/>
    <col min="1059" max="1060" width="25" style="193" customWidth="1"/>
    <col min="1061" max="1061" width="19.85546875" style="193" customWidth="1"/>
    <col min="1062" max="1062" width="9.28515625" style="193" customWidth="1"/>
    <col min="1063" max="1286" width="9.28515625" style="193"/>
    <col min="1287" max="1287" width="22.28515625" style="193" customWidth="1"/>
    <col min="1288" max="1288" width="21" style="193" customWidth="1"/>
    <col min="1289" max="1291" width="0" style="193" hidden="1" customWidth="1"/>
    <col min="1292" max="1298" width="14.28515625" style="193" customWidth="1"/>
    <col min="1299" max="1301" width="14.7109375" style="193" customWidth="1"/>
    <col min="1302" max="1302" width="14.5703125" style="193" customWidth="1"/>
    <col min="1303" max="1306" width="14.140625" style="193" customWidth="1"/>
    <col min="1307" max="1309" width="14.85546875" style="193" customWidth="1"/>
    <col min="1310" max="1310" width="17.28515625" style="193" customWidth="1"/>
    <col min="1311" max="1311" width="18.7109375" style="193" customWidth="1"/>
    <col min="1312" max="1312" width="42.7109375" style="193" customWidth="1"/>
    <col min="1313" max="1313" width="34.85546875" style="193" customWidth="1"/>
    <col min="1314" max="1314" width="80.28515625" style="193" customWidth="1"/>
    <col min="1315" max="1316" width="25" style="193" customWidth="1"/>
    <col min="1317" max="1317" width="19.85546875" style="193" customWidth="1"/>
    <col min="1318" max="1318" width="9.28515625" style="193" customWidth="1"/>
    <col min="1319" max="1542" width="9.28515625" style="193"/>
    <col min="1543" max="1543" width="22.28515625" style="193" customWidth="1"/>
    <col min="1544" max="1544" width="21" style="193" customWidth="1"/>
    <col min="1545" max="1547" width="0" style="193" hidden="1" customWidth="1"/>
    <col min="1548" max="1554" width="14.28515625" style="193" customWidth="1"/>
    <col min="1555" max="1557" width="14.7109375" style="193" customWidth="1"/>
    <col min="1558" max="1558" width="14.5703125" style="193" customWidth="1"/>
    <col min="1559" max="1562" width="14.140625" style="193" customWidth="1"/>
    <col min="1563" max="1565" width="14.85546875" style="193" customWidth="1"/>
    <col min="1566" max="1566" width="17.28515625" style="193" customWidth="1"/>
    <col min="1567" max="1567" width="18.7109375" style="193" customWidth="1"/>
    <col min="1568" max="1568" width="42.7109375" style="193" customWidth="1"/>
    <col min="1569" max="1569" width="34.85546875" style="193" customWidth="1"/>
    <col min="1570" max="1570" width="80.28515625" style="193" customWidth="1"/>
    <col min="1571" max="1572" width="25" style="193" customWidth="1"/>
    <col min="1573" max="1573" width="19.85546875" style="193" customWidth="1"/>
    <col min="1574" max="1574" width="9.28515625" style="193" customWidth="1"/>
    <col min="1575" max="1798" width="9.28515625" style="193"/>
    <col min="1799" max="1799" width="22.28515625" style="193" customWidth="1"/>
    <col min="1800" max="1800" width="21" style="193" customWidth="1"/>
    <col min="1801" max="1803" width="0" style="193" hidden="1" customWidth="1"/>
    <col min="1804" max="1810" width="14.28515625" style="193" customWidth="1"/>
    <col min="1811" max="1813" width="14.7109375" style="193" customWidth="1"/>
    <col min="1814" max="1814" width="14.5703125" style="193" customWidth="1"/>
    <col min="1815" max="1818" width="14.140625" style="193" customWidth="1"/>
    <col min="1819" max="1821" width="14.85546875" style="193" customWidth="1"/>
    <col min="1822" max="1822" width="17.28515625" style="193" customWidth="1"/>
    <col min="1823" max="1823" width="18.7109375" style="193" customWidth="1"/>
    <col min="1824" max="1824" width="42.7109375" style="193" customWidth="1"/>
    <col min="1825" max="1825" width="34.85546875" style="193" customWidth="1"/>
    <col min="1826" max="1826" width="80.28515625" style="193" customWidth="1"/>
    <col min="1827" max="1828" width="25" style="193" customWidth="1"/>
    <col min="1829" max="1829" width="19.85546875" style="193" customWidth="1"/>
    <col min="1830" max="1830" width="9.28515625" style="193" customWidth="1"/>
    <col min="1831" max="2054" width="9.28515625" style="193"/>
    <col min="2055" max="2055" width="22.28515625" style="193" customWidth="1"/>
    <col min="2056" max="2056" width="21" style="193" customWidth="1"/>
    <col min="2057" max="2059" width="0" style="193" hidden="1" customWidth="1"/>
    <col min="2060" max="2066" width="14.28515625" style="193" customWidth="1"/>
    <col min="2067" max="2069" width="14.7109375" style="193" customWidth="1"/>
    <col min="2070" max="2070" width="14.5703125" style="193" customWidth="1"/>
    <col min="2071" max="2074" width="14.140625" style="193" customWidth="1"/>
    <col min="2075" max="2077" width="14.85546875" style="193" customWidth="1"/>
    <col min="2078" max="2078" width="17.28515625" style="193" customWidth="1"/>
    <col min="2079" max="2079" width="18.7109375" style="193" customWidth="1"/>
    <col min="2080" max="2080" width="42.7109375" style="193" customWidth="1"/>
    <col min="2081" max="2081" width="34.85546875" style="193" customWidth="1"/>
    <col min="2082" max="2082" width="80.28515625" style="193" customWidth="1"/>
    <col min="2083" max="2084" width="25" style="193" customWidth="1"/>
    <col min="2085" max="2085" width="19.85546875" style="193" customWidth="1"/>
    <col min="2086" max="2086" width="9.28515625" style="193" customWidth="1"/>
    <col min="2087" max="2310" width="9.28515625" style="193"/>
    <col min="2311" max="2311" width="22.28515625" style="193" customWidth="1"/>
    <col min="2312" max="2312" width="21" style="193" customWidth="1"/>
    <col min="2313" max="2315" width="0" style="193" hidden="1" customWidth="1"/>
    <col min="2316" max="2322" width="14.28515625" style="193" customWidth="1"/>
    <col min="2323" max="2325" width="14.7109375" style="193" customWidth="1"/>
    <col min="2326" max="2326" width="14.5703125" style="193" customWidth="1"/>
    <col min="2327" max="2330" width="14.140625" style="193" customWidth="1"/>
    <col min="2331" max="2333" width="14.85546875" style="193" customWidth="1"/>
    <col min="2334" max="2334" width="17.28515625" style="193" customWidth="1"/>
    <col min="2335" max="2335" width="18.7109375" style="193" customWidth="1"/>
    <col min="2336" max="2336" width="42.7109375" style="193" customWidth="1"/>
    <col min="2337" max="2337" width="34.85546875" style="193" customWidth="1"/>
    <col min="2338" max="2338" width="80.28515625" style="193" customWidth="1"/>
    <col min="2339" max="2340" width="25" style="193" customWidth="1"/>
    <col min="2341" max="2341" width="19.85546875" style="193" customWidth="1"/>
    <col min="2342" max="2342" width="9.28515625" style="193" customWidth="1"/>
    <col min="2343" max="2566" width="9.28515625" style="193"/>
    <col min="2567" max="2567" width="22.28515625" style="193" customWidth="1"/>
    <col min="2568" max="2568" width="21" style="193" customWidth="1"/>
    <col min="2569" max="2571" width="0" style="193" hidden="1" customWidth="1"/>
    <col min="2572" max="2578" width="14.28515625" style="193" customWidth="1"/>
    <col min="2579" max="2581" width="14.7109375" style="193" customWidth="1"/>
    <col min="2582" max="2582" width="14.5703125" style="193" customWidth="1"/>
    <col min="2583" max="2586" width="14.140625" style="193" customWidth="1"/>
    <col min="2587" max="2589" width="14.85546875" style="193" customWidth="1"/>
    <col min="2590" max="2590" width="17.28515625" style="193" customWidth="1"/>
    <col min="2591" max="2591" width="18.7109375" style="193" customWidth="1"/>
    <col min="2592" max="2592" width="42.7109375" style="193" customWidth="1"/>
    <col min="2593" max="2593" width="34.85546875" style="193" customWidth="1"/>
    <col min="2594" max="2594" width="80.28515625" style="193" customWidth="1"/>
    <col min="2595" max="2596" width="25" style="193" customWidth="1"/>
    <col min="2597" max="2597" width="19.85546875" style="193" customWidth="1"/>
    <col min="2598" max="2598" width="9.28515625" style="193" customWidth="1"/>
    <col min="2599" max="2822" width="9.28515625" style="193"/>
    <col min="2823" max="2823" width="22.28515625" style="193" customWidth="1"/>
    <col min="2824" max="2824" width="21" style="193" customWidth="1"/>
    <col min="2825" max="2827" width="0" style="193" hidden="1" customWidth="1"/>
    <col min="2828" max="2834" width="14.28515625" style="193" customWidth="1"/>
    <col min="2835" max="2837" width="14.7109375" style="193" customWidth="1"/>
    <col min="2838" max="2838" width="14.5703125" style="193" customWidth="1"/>
    <col min="2839" max="2842" width="14.140625" style="193" customWidth="1"/>
    <col min="2843" max="2845" width="14.85546875" style="193" customWidth="1"/>
    <col min="2846" max="2846" width="17.28515625" style="193" customWidth="1"/>
    <col min="2847" max="2847" width="18.7109375" style="193" customWidth="1"/>
    <col min="2848" max="2848" width="42.7109375" style="193" customWidth="1"/>
    <col min="2849" max="2849" width="34.85546875" style="193" customWidth="1"/>
    <col min="2850" max="2850" width="80.28515625" style="193" customWidth="1"/>
    <col min="2851" max="2852" width="25" style="193" customWidth="1"/>
    <col min="2853" max="2853" width="19.85546875" style="193" customWidth="1"/>
    <col min="2854" max="2854" width="9.28515625" style="193" customWidth="1"/>
    <col min="2855" max="3078" width="9.28515625" style="193"/>
    <col min="3079" max="3079" width="22.28515625" style="193" customWidth="1"/>
    <col min="3080" max="3080" width="21" style="193" customWidth="1"/>
    <col min="3081" max="3083" width="0" style="193" hidden="1" customWidth="1"/>
    <col min="3084" max="3090" width="14.28515625" style="193" customWidth="1"/>
    <col min="3091" max="3093" width="14.7109375" style="193" customWidth="1"/>
    <col min="3094" max="3094" width="14.5703125" style="193" customWidth="1"/>
    <col min="3095" max="3098" width="14.140625" style="193" customWidth="1"/>
    <col min="3099" max="3101" width="14.85546875" style="193" customWidth="1"/>
    <col min="3102" max="3102" width="17.28515625" style="193" customWidth="1"/>
    <col min="3103" max="3103" width="18.7109375" style="193" customWidth="1"/>
    <col min="3104" max="3104" width="42.7109375" style="193" customWidth="1"/>
    <col min="3105" max="3105" width="34.85546875" style="193" customWidth="1"/>
    <col min="3106" max="3106" width="80.28515625" style="193" customWidth="1"/>
    <col min="3107" max="3108" width="25" style="193" customWidth="1"/>
    <col min="3109" max="3109" width="19.85546875" style="193" customWidth="1"/>
    <col min="3110" max="3110" width="9.28515625" style="193" customWidth="1"/>
    <col min="3111" max="3334" width="9.28515625" style="193"/>
    <col min="3335" max="3335" width="22.28515625" style="193" customWidth="1"/>
    <col min="3336" max="3336" width="21" style="193" customWidth="1"/>
    <col min="3337" max="3339" width="0" style="193" hidden="1" customWidth="1"/>
    <col min="3340" max="3346" width="14.28515625" style="193" customWidth="1"/>
    <col min="3347" max="3349" width="14.7109375" style="193" customWidth="1"/>
    <col min="3350" max="3350" width="14.5703125" style="193" customWidth="1"/>
    <col min="3351" max="3354" width="14.140625" style="193" customWidth="1"/>
    <col min="3355" max="3357" width="14.85546875" style="193" customWidth="1"/>
    <col min="3358" max="3358" width="17.28515625" style="193" customWidth="1"/>
    <col min="3359" max="3359" width="18.7109375" style="193" customWidth="1"/>
    <col min="3360" max="3360" width="42.7109375" style="193" customWidth="1"/>
    <col min="3361" max="3361" width="34.85546875" style="193" customWidth="1"/>
    <col min="3362" max="3362" width="80.28515625" style="193" customWidth="1"/>
    <col min="3363" max="3364" width="25" style="193" customWidth="1"/>
    <col min="3365" max="3365" width="19.85546875" style="193" customWidth="1"/>
    <col min="3366" max="3366" width="9.28515625" style="193" customWidth="1"/>
    <col min="3367" max="3590" width="9.28515625" style="193"/>
    <col min="3591" max="3591" width="22.28515625" style="193" customWidth="1"/>
    <col min="3592" max="3592" width="21" style="193" customWidth="1"/>
    <col min="3593" max="3595" width="0" style="193" hidden="1" customWidth="1"/>
    <col min="3596" max="3602" width="14.28515625" style="193" customWidth="1"/>
    <col min="3603" max="3605" width="14.7109375" style="193" customWidth="1"/>
    <col min="3606" max="3606" width="14.5703125" style="193" customWidth="1"/>
    <col min="3607" max="3610" width="14.140625" style="193" customWidth="1"/>
    <col min="3611" max="3613" width="14.85546875" style="193" customWidth="1"/>
    <col min="3614" max="3614" width="17.28515625" style="193" customWidth="1"/>
    <col min="3615" max="3615" width="18.7109375" style="193" customWidth="1"/>
    <col min="3616" max="3616" width="42.7109375" style="193" customWidth="1"/>
    <col min="3617" max="3617" width="34.85546875" style="193" customWidth="1"/>
    <col min="3618" max="3618" width="80.28515625" style="193" customWidth="1"/>
    <col min="3619" max="3620" width="25" style="193" customWidth="1"/>
    <col min="3621" max="3621" width="19.85546875" style="193" customWidth="1"/>
    <col min="3622" max="3622" width="9.28515625" style="193" customWidth="1"/>
    <col min="3623" max="3846" width="9.28515625" style="193"/>
    <col min="3847" max="3847" width="22.28515625" style="193" customWidth="1"/>
    <col min="3848" max="3848" width="21" style="193" customWidth="1"/>
    <col min="3849" max="3851" width="0" style="193" hidden="1" customWidth="1"/>
    <col min="3852" max="3858" width="14.28515625" style="193" customWidth="1"/>
    <col min="3859" max="3861" width="14.7109375" style="193" customWidth="1"/>
    <col min="3862" max="3862" width="14.5703125" style="193" customWidth="1"/>
    <col min="3863" max="3866" width="14.140625" style="193" customWidth="1"/>
    <col min="3867" max="3869" width="14.85546875" style="193" customWidth="1"/>
    <col min="3870" max="3870" width="17.28515625" style="193" customWidth="1"/>
    <col min="3871" max="3871" width="18.7109375" style="193" customWidth="1"/>
    <col min="3872" max="3872" width="42.7109375" style="193" customWidth="1"/>
    <col min="3873" max="3873" width="34.85546875" style="193" customWidth="1"/>
    <col min="3874" max="3874" width="80.28515625" style="193" customWidth="1"/>
    <col min="3875" max="3876" width="25" style="193" customWidth="1"/>
    <col min="3877" max="3877" width="19.85546875" style="193" customWidth="1"/>
    <col min="3878" max="3878" width="9.28515625" style="193" customWidth="1"/>
    <col min="3879" max="4102" width="9.28515625" style="193"/>
    <col min="4103" max="4103" width="22.28515625" style="193" customWidth="1"/>
    <col min="4104" max="4104" width="21" style="193" customWidth="1"/>
    <col min="4105" max="4107" width="0" style="193" hidden="1" customWidth="1"/>
    <col min="4108" max="4114" width="14.28515625" style="193" customWidth="1"/>
    <col min="4115" max="4117" width="14.7109375" style="193" customWidth="1"/>
    <col min="4118" max="4118" width="14.5703125" style="193" customWidth="1"/>
    <col min="4119" max="4122" width="14.140625" style="193" customWidth="1"/>
    <col min="4123" max="4125" width="14.85546875" style="193" customWidth="1"/>
    <col min="4126" max="4126" width="17.28515625" style="193" customWidth="1"/>
    <col min="4127" max="4127" width="18.7109375" style="193" customWidth="1"/>
    <col min="4128" max="4128" width="42.7109375" style="193" customWidth="1"/>
    <col min="4129" max="4129" width="34.85546875" style="193" customWidth="1"/>
    <col min="4130" max="4130" width="80.28515625" style="193" customWidth="1"/>
    <col min="4131" max="4132" width="25" style="193" customWidth="1"/>
    <col min="4133" max="4133" width="19.85546875" style="193" customWidth="1"/>
    <col min="4134" max="4134" width="9.28515625" style="193" customWidth="1"/>
    <col min="4135" max="4358" width="9.28515625" style="193"/>
    <col min="4359" max="4359" width="22.28515625" style="193" customWidth="1"/>
    <col min="4360" max="4360" width="21" style="193" customWidth="1"/>
    <col min="4361" max="4363" width="0" style="193" hidden="1" customWidth="1"/>
    <col min="4364" max="4370" width="14.28515625" style="193" customWidth="1"/>
    <col min="4371" max="4373" width="14.7109375" style="193" customWidth="1"/>
    <col min="4374" max="4374" width="14.5703125" style="193" customWidth="1"/>
    <col min="4375" max="4378" width="14.140625" style="193" customWidth="1"/>
    <col min="4379" max="4381" width="14.85546875" style="193" customWidth="1"/>
    <col min="4382" max="4382" width="17.28515625" style="193" customWidth="1"/>
    <col min="4383" max="4383" width="18.7109375" style="193" customWidth="1"/>
    <col min="4384" max="4384" width="42.7109375" style="193" customWidth="1"/>
    <col min="4385" max="4385" width="34.85546875" style="193" customWidth="1"/>
    <col min="4386" max="4386" width="80.28515625" style="193" customWidth="1"/>
    <col min="4387" max="4388" width="25" style="193" customWidth="1"/>
    <col min="4389" max="4389" width="19.85546875" style="193" customWidth="1"/>
    <col min="4390" max="4390" width="9.28515625" style="193" customWidth="1"/>
    <col min="4391" max="4614" width="9.28515625" style="193"/>
    <col min="4615" max="4615" width="22.28515625" style="193" customWidth="1"/>
    <col min="4616" max="4616" width="21" style="193" customWidth="1"/>
    <col min="4617" max="4619" width="0" style="193" hidden="1" customWidth="1"/>
    <col min="4620" max="4626" width="14.28515625" style="193" customWidth="1"/>
    <col min="4627" max="4629" width="14.7109375" style="193" customWidth="1"/>
    <col min="4630" max="4630" width="14.5703125" style="193" customWidth="1"/>
    <col min="4631" max="4634" width="14.140625" style="193" customWidth="1"/>
    <col min="4635" max="4637" width="14.85546875" style="193" customWidth="1"/>
    <col min="4638" max="4638" width="17.28515625" style="193" customWidth="1"/>
    <col min="4639" max="4639" width="18.7109375" style="193" customWidth="1"/>
    <col min="4640" max="4640" width="42.7109375" style="193" customWidth="1"/>
    <col min="4641" max="4641" width="34.85546875" style="193" customWidth="1"/>
    <col min="4642" max="4642" width="80.28515625" style="193" customWidth="1"/>
    <col min="4643" max="4644" width="25" style="193" customWidth="1"/>
    <col min="4645" max="4645" width="19.85546875" style="193" customWidth="1"/>
    <col min="4646" max="4646" width="9.28515625" style="193" customWidth="1"/>
    <col min="4647" max="4870" width="9.28515625" style="193"/>
    <col min="4871" max="4871" width="22.28515625" style="193" customWidth="1"/>
    <col min="4872" max="4872" width="21" style="193" customWidth="1"/>
    <col min="4873" max="4875" width="0" style="193" hidden="1" customWidth="1"/>
    <col min="4876" max="4882" width="14.28515625" style="193" customWidth="1"/>
    <col min="4883" max="4885" width="14.7109375" style="193" customWidth="1"/>
    <col min="4886" max="4886" width="14.5703125" style="193" customWidth="1"/>
    <col min="4887" max="4890" width="14.140625" style="193" customWidth="1"/>
    <col min="4891" max="4893" width="14.85546875" style="193" customWidth="1"/>
    <col min="4894" max="4894" width="17.28515625" style="193" customWidth="1"/>
    <col min="4895" max="4895" width="18.7109375" style="193" customWidth="1"/>
    <col min="4896" max="4896" width="42.7109375" style="193" customWidth="1"/>
    <col min="4897" max="4897" width="34.85546875" style="193" customWidth="1"/>
    <col min="4898" max="4898" width="80.28515625" style="193" customWidth="1"/>
    <col min="4899" max="4900" width="25" style="193" customWidth="1"/>
    <col min="4901" max="4901" width="19.85546875" style="193" customWidth="1"/>
    <col min="4902" max="4902" width="9.28515625" style="193" customWidth="1"/>
    <col min="4903" max="5126" width="9.28515625" style="193"/>
    <col min="5127" max="5127" width="22.28515625" style="193" customWidth="1"/>
    <col min="5128" max="5128" width="21" style="193" customWidth="1"/>
    <col min="5129" max="5131" width="0" style="193" hidden="1" customWidth="1"/>
    <col min="5132" max="5138" width="14.28515625" style="193" customWidth="1"/>
    <col min="5139" max="5141" width="14.7109375" style="193" customWidth="1"/>
    <col min="5142" max="5142" width="14.5703125" style="193" customWidth="1"/>
    <col min="5143" max="5146" width="14.140625" style="193" customWidth="1"/>
    <col min="5147" max="5149" width="14.85546875" style="193" customWidth="1"/>
    <col min="5150" max="5150" width="17.28515625" style="193" customWidth="1"/>
    <col min="5151" max="5151" width="18.7109375" style="193" customWidth="1"/>
    <col min="5152" max="5152" width="42.7109375" style="193" customWidth="1"/>
    <col min="5153" max="5153" width="34.85546875" style="193" customWidth="1"/>
    <col min="5154" max="5154" width="80.28515625" style="193" customWidth="1"/>
    <col min="5155" max="5156" width="25" style="193" customWidth="1"/>
    <col min="5157" max="5157" width="19.85546875" style="193" customWidth="1"/>
    <col min="5158" max="5158" width="9.28515625" style="193" customWidth="1"/>
    <col min="5159" max="5382" width="9.28515625" style="193"/>
    <col min="5383" max="5383" width="22.28515625" style="193" customWidth="1"/>
    <col min="5384" max="5384" width="21" style="193" customWidth="1"/>
    <col min="5385" max="5387" width="0" style="193" hidden="1" customWidth="1"/>
    <col min="5388" max="5394" width="14.28515625" style="193" customWidth="1"/>
    <col min="5395" max="5397" width="14.7109375" style="193" customWidth="1"/>
    <col min="5398" max="5398" width="14.5703125" style="193" customWidth="1"/>
    <col min="5399" max="5402" width="14.140625" style="193" customWidth="1"/>
    <col min="5403" max="5405" width="14.85546875" style="193" customWidth="1"/>
    <col min="5406" max="5406" width="17.28515625" style="193" customWidth="1"/>
    <col min="5407" max="5407" width="18.7109375" style="193" customWidth="1"/>
    <col min="5408" max="5408" width="42.7109375" style="193" customWidth="1"/>
    <col min="5409" max="5409" width="34.85546875" style="193" customWidth="1"/>
    <col min="5410" max="5410" width="80.28515625" style="193" customWidth="1"/>
    <col min="5411" max="5412" width="25" style="193" customWidth="1"/>
    <col min="5413" max="5413" width="19.85546875" style="193" customWidth="1"/>
    <col min="5414" max="5414" width="9.28515625" style="193" customWidth="1"/>
    <col min="5415" max="5638" width="9.28515625" style="193"/>
    <col min="5639" max="5639" width="22.28515625" style="193" customWidth="1"/>
    <col min="5640" max="5640" width="21" style="193" customWidth="1"/>
    <col min="5641" max="5643" width="0" style="193" hidden="1" customWidth="1"/>
    <col min="5644" max="5650" width="14.28515625" style="193" customWidth="1"/>
    <col min="5651" max="5653" width="14.7109375" style="193" customWidth="1"/>
    <col min="5654" max="5654" width="14.5703125" style="193" customWidth="1"/>
    <col min="5655" max="5658" width="14.140625" style="193" customWidth="1"/>
    <col min="5659" max="5661" width="14.85546875" style="193" customWidth="1"/>
    <col min="5662" max="5662" width="17.28515625" style="193" customWidth="1"/>
    <col min="5663" max="5663" width="18.7109375" style="193" customWidth="1"/>
    <col min="5664" max="5664" width="42.7109375" style="193" customWidth="1"/>
    <col min="5665" max="5665" width="34.85546875" style="193" customWidth="1"/>
    <col min="5666" max="5666" width="80.28515625" style="193" customWidth="1"/>
    <col min="5667" max="5668" width="25" style="193" customWidth="1"/>
    <col min="5669" max="5669" width="19.85546875" style="193" customWidth="1"/>
    <col min="5670" max="5670" width="9.28515625" style="193" customWidth="1"/>
    <col min="5671" max="5894" width="9.28515625" style="193"/>
    <col min="5895" max="5895" width="22.28515625" style="193" customWidth="1"/>
    <col min="5896" max="5896" width="21" style="193" customWidth="1"/>
    <col min="5897" max="5899" width="0" style="193" hidden="1" customWidth="1"/>
    <col min="5900" max="5906" width="14.28515625" style="193" customWidth="1"/>
    <col min="5907" max="5909" width="14.7109375" style="193" customWidth="1"/>
    <col min="5910" max="5910" width="14.5703125" style="193" customWidth="1"/>
    <col min="5911" max="5914" width="14.140625" style="193" customWidth="1"/>
    <col min="5915" max="5917" width="14.85546875" style="193" customWidth="1"/>
    <col min="5918" max="5918" width="17.28515625" style="193" customWidth="1"/>
    <col min="5919" max="5919" width="18.7109375" style="193" customWidth="1"/>
    <col min="5920" max="5920" width="42.7109375" style="193" customWidth="1"/>
    <col min="5921" max="5921" width="34.85546875" style="193" customWidth="1"/>
    <col min="5922" max="5922" width="80.28515625" style="193" customWidth="1"/>
    <col min="5923" max="5924" width="25" style="193" customWidth="1"/>
    <col min="5925" max="5925" width="19.85546875" style="193" customWidth="1"/>
    <col min="5926" max="5926" width="9.28515625" style="193" customWidth="1"/>
    <col min="5927" max="6150" width="9.28515625" style="193"/>
    <col min="6151" max="6151" width="22.28515625" style="193" customWidth="1"/>
    <col min="6152" max="6152" width="21" style="193" customWidth="1"/>
    <col min="6153" max="6155" width="0" style="193" hidden="1" customWidth="1"/>
    <col min="6156" max="6162" width="14.28515625" style="193" customWidth="1"/>
    <col min="6163" max="6165" width="14.7109375" style="193" customWidth="1"/>
    <col min="6166" max="6166" width="14.5703125" style="193" customWidth="1"/>
    <col min="6167" max="6170" width="14.140625" style="193" customWidth="1"/>
    <col min="6171" max="6173" width="14.85546875" style="193" customWidth="1"/>
    <col min="6174" max="6174" width="17.28515625" style="193" customWidth="1"/>
    <col min="6175" max="6175" width="18.7109375" style="193" customWidth="1"/>
    <col min="6176" max="6176" width="42.7109375" style="193" customWidth="1"/>
    <col min="6177" max="6177" width="34.85546875" style="193" customWidth="1"/>
    <col min="6178" max="6178" width="80.28515625" style="193" customWidth="1"/>
    <col min="6179" max="6180" width="25" style="193" customWidth="1"/>
    <col min="6181" max="6181" width="19.85546875" style="193" customWidth="1"/>
    <col min="6182" max="6182" width="9.28515625" style="193" customWidth="1"/>
    <col min="6183" max="6406" width="9.28515625" style="193"/>
    <col min="6407" max="6407" width="22.28515625" style="193" customWidth="1"/>
    <col min="6408" max="6408" width="21" style="193" customWidth="1"/>
    <col min="6409" max="6411" width="0" style="193" hidden="1" customWidth="1"/>
    <col min="6412" max="6418" width="14.28515625" style="193" customWidth="1"/>
    <col min="6419" max="6421" width="14.7109375" style="193" customWidth="1"/>
    <col min="6422" max="6422" width="14.5703125" style="193" customWidth="1"/>
    <col min="6423" max="6426" width="14.140625" style="193" customWidth="1"/>
    <col min="6427" max="6429" width="14.85546875" style="193" customWidth="1"/>
    <col min="6430" max="6430" width="17.28515625" style="193" customWidth="1"/>
    <col min="6431" max="6431" width="18.7109375" style="193" customWidth="1"/>
    <col min="6432" max="6432" width="42.7109375" style="193" customWidth="1"/>
    <col min="6433" max="6433" width="34.85546875" style="193" customWidth="1"/>
    <col min="6434" max="6434" width="80.28515625" style="193" customWidth="1"/>
    <col min="6435" max="6436" width="25" style="193" customWidth="1"/>
    <col min="6437" max="6437" width="19.85546875" style="193" customWidth="1"/>
    <col min="6438" max="6438" width="9.28515625" style="193" customWidth="1"/>
    <col min="6439" max="6662" width="9.28515625" style="193"/>
    <col min="6663" max="6663" width="22.28515625" style="193" customWidth="1"/>
    <col min="6664" max="6664" width="21" style="193" customWidth="1"/>
    <col min="6665" max="6667" width="0" style="193" hidden="1" customWidth="1"/>
    <col min="6668" max="6674" width="14.28515625" style="193" customWidth="1"/>
    <col min="6675" max="6677" width="14.7109375" style="193" customWidth="1"/>
    <col min="6678" max="6678" width="14.5703125" style="193" customWidth="1"/>
    <col min="6679" max="6682" width="14.140625" style="193" customWidth="1"/>
    <col min="6683" max="6685" width="14.85546875" style="193" customWidth="1"/>
    <col min="6686" max="6686" width="17.28515625" style="193" customWidth="1"/>
    <col min="6687" max="6687" width="18.7109375" style="193" customWidth="1"/>
    <col min="6688" max="6688" width="42.7109375" style="193" customWidth="1"/>
    <col min="6689" max="6689" width="34.85546875" style="193" customWidth="1"/>
    <col min="6690" max="6690" width="80.28515625" style="193" customWidth="1"/>
    <col min="6691" max="6692" width="25" style="193" customWidth="1"/>
    <col min="6693" max="6693" width="19.85546875" style="193" customWidth="1"/>
    <col min="6694" max="6694" width="9.28515625" style="193" customWidth="1"/>
    <col min="6695" max="6918" width="9.28515625" style="193"/>
    <col min="6919" max="6919" width="22.28515625" style="193" customWidth="1"/>
    <col min="6920" max="6920" width="21" style="193" customWidth="1"/>
    <col min="6921" max="6923" width="0" style="193" hidden="1" customWidth="1"/>
    <col min="6924" max="6930" width="14.28515625" style="193" customWidth="1"/>
    <col min="6931" max="6933" width="14.7109375" style="193" customWidth="1"/>
    <col min="6934" max="6934" width="14.5703125" style="193" customWidth="1"/>
    <col min="6935" max="6938" width="14.140625" style="193" customWidth="1"/>
    <col min="6939" max="6941" width="14.85546875" style="193" customWidth="1"/>
    <col min="6942" max="6942" width="17.28515625" style="193" customWidth="1"/>
    <col min="6943" max="6943" width="18.7109375" style="193" customWidth="1"/>
    <col min="6944" max="6944" width="42.7109375" style="193" customWidth="1"/>
    <col min="6945" max="6945" width="34.85546875" style="193" customWidth="1"/>
    <col min="6946" max="6946" width="80.28515625" style="193" customWidth="1"/>
    <col min="6947" max="6948" width="25" style="193" customWidth="1"/>
    <col min="6949" max="6949" width="19.85546875" style="193" customWidth="1"/>
    <col min="6950" max="6950" width="9.28515625" style="193" customWidth="1"/>
    <col min="6951" max="7174" width="9.28515625" style="193"/>
    <col min="7175" max="7175" width="22.28515625" style="193" customWidth="1"/>
    <col min="7176" max="7176" width="21" style="193" customWidth="1"/>
    <col min="7177" max="7179" width="0" style="193" hidden="1" customWidth="1"/>
    <col min="7180" max="7186" width="14.28515625" style="193" customWidth="1"/>
    <col min="7187" max="7189" width="14.7109375" style="193" customWidth="1"/>
    <col min="7190" max="7190" width="14.5703125" style="193" customWidth="1"/>
    <col min="7191" max="7194" width="14.140625" style="193" customWidth="1"/>
    <col min="7195" max="7197" width="14.85546875" style="193" customWidth="1"/>
    <col min="7198" max="7198" width="17.28515625" style="193" customWidth="1"/>
    <col min="7199" max="7199" width="18.7109375" style="193" customWidth="1"/>
    <col min="7200" max="7200" width="42.7109375" style="193" customWidth="1"/>
    <col min="7201" max="7201" width="34.85546875" style="193" customWidth="1"/>
    <col min="7202" max="7202" width="80.28515625" style="193" customWidth="1"/>
    <col min="7203" max="7204" width="25" style="193" customWidth="1"/>
    <col min="7205" max="7205" width="19.85546875" style="193" customWidth="1"/>
    <col min="7206" max="7206" width="9.28515625" style="193" customWidth="1"/>
    <col min="7207" max="7430" width="9.28515625" style="193"/>
    <col min="7431" max="7431" width="22.28515625" style="193" customWidth="1"/>
    <col min="7432" max="7432" width="21" style="193" customWidth="1"/>
    <col min="7433" max="7435" width="0" style="193" hidden="1" customWidth="1"/>
    <col min="7436" max="7442" width="14.28515625" style="193" customWidth="1"/>
    <col min="7443" max="7445" width="14.7109375" style="193" customWidth="1"/>
    <col min="7446" max="7446" width="14.5703125" style="193" customWidth="1"/>
    <col min="7447" max="7450" width="14.140625" style="193" customWidth="1"/>
    <col min="7451" max="7453" width="14.85546875" style="193" customWidth="1"/>
    <col min="7454" max="7454" width="17.28515625" style="193" customWidth="1"/>
    <col min="7455" max="7455" width="18.7109375" style="193" customWidth="1"/>
    <col min="7456" max="7456" width="42.7109375" style="193" customWidth="1"/>
    <col min="7457" max="7457" width="34.85546875" style="193" customWidth="1"/>
    <col min="7458" max="7458" width="80.28515625" style="193" customWidth="1"/>
    <col min="7459" max="7460" width="25" style="193" customWidth="1"/>
    <col min="7461" max="7461" width="19.85546875" style="193" customWidth="1"/>
    <col min="7462" max="7462" width="9.28515625" style="193" customWidth="1"/>
    <col min="7463" max="7686" width="9.28515625" style="193"/>
    <col min="7687" max="7687" width="22.28515625" style="193" customWidth="1"/>
    <col min="7688" max="7688" width="21" style="193" customWidth="1"/>
    <col min="7689" max="7691" width="0" style="193" hidden="1" customWidth="1"/>
    <col min="7692" max="7698" width="14.28515625" style="193" customWidth="1"/>
    <col min="7699" max="7701" width="14.7109375" style="193" customWidth="1"/>
    <col min="7702" max="7702" width="14.5703125" style="193" customWidth="1"/>
    <col min="7703" max="7706" width="14.140625" style="193" customWidth="1"/>
    <col min="7707" max="7709" width="14.85546875" style="193" customWidth="1"/>
    <col min="7710" max="7710" width="17.28515625" style="193" customWidth="1"/>
    <col min="7711" max="7711" width="18.7109375" style="193" customWidth="1"/>
    <col min="7712" max="7712" width="42.7109375" style="193" customWidth="1"/>
    <col min="7713" max="7713" width="34.85546875" style="193" customWidth="1"/>
    <col min="7714" max="7714" width="80.28515625" style="193" customWidth="1"/>
    <col min="7715" max="7716" width="25" style="193" customWidth="1"/>
    <col min="7717" max="7717" width="19.85546875" style="193" customWidth="1"/>
    <col min="7718" max="7718" width="9.28515625" style="193" customWidth="1"/>
    <col min="7719" max="7942" width="9.28515625" style="193"/>
    <col min="7943" max="7943" width="22.28515625" style="193" customWidth="1"/>
    <col min="7944" max="7944" width="21" style="193" customWidth="1"/>
    <col min="7945" max="7947" width="0" style="193" hidden="1" customWidth="1"/>
    <col min="7948" max="7954" width="14.28515625" style="193" customWidth="1"/>
    <col min="7955" max="7957" width="14.7109375" style="193" customWidth="1"/>
    <col min="7958" max="7958" width="14.5703125" style="193" customWidth="1"/>
    <col min="7959" max="7962" width="14.140625" style="193" customWidth="1"/>
    <col min="7963" max="7965" width="14.85546875" style="193" customWidth="1"/>
    <col min="7966" max="7966" width="17.28515625" style="193" customWidth="1"/>
    <col min="7967" max="7967" width="18.7109375" style="193" customWidth="1"/>
    <col min="7968" max="7968" width="42.7109375" style="193" customWidth="1"/>
    <col min="7969" max="7969" width="34.85546875" style="193" customWidth="1"/>
    <col min="7970" max="7970" width="80.28515625" style="193" customWidth="1"/>
    <col min="7971" max="7972" width="25" style="193" customWidth="1"/>
    <col min="7973" max="7973" width="19.85546875" style="193" customWidth="1"/>
    <col min="7974" max="7974" width="9.28515625" style="193" customWidth="1"/>
    <col min="7975" max="8198" width="9.28515625" style="193"/>
    <col min="8199" max="8199" width="22.28515625" style="193" customWidth="1"/>
    <col min="8200" max="8200" width="21" style="193" customWidth="1"/>
    <col min="8201" max="8203" width="0" style="193" hidden="1" customWidth="1"/>
    <col min="8204" max="8210" width="14.28515625" style="193" customWidth="1"/>
    <col min="8211" max="8213" width="14.7109375" style="193" customWidth="1"/>
    <col min="8214" max="8214" width="14.5703125" style="193" customWidth="1"/>
    <col min="8215" max="8218" width="14.140625" style="193" customWidth="1"/>
    <col min="8219" max="8221" width="14.85546875" style="193" customWidth="1"/>
    <col min="8222" max="8222" width="17.28515625" style="193" customWidth="1"/>
    <col min="8223" max="8223" width="18.7109375" style="193" customWidth="1"/>
    <col min="8224" max="8224" width="42.7109375" style="193" customWidth="1"/>
    <col min="8225" max="8225" width="34.85546875" style="193" customWidth="1"/>
    <col min="8226" max="8226" width="80.28515625" style="193" customWidth="1"/>
    <col min="8227" max="8228" width="25" style="193" customWidth="1"/>
    <col min="8229" max="8229" width="19.85546875" style="193" customWidth="1"/>
    <col min="8230" max="8230" width="9.28515625" style="193" customWidth="1"/>
    <col min="8231" max="8454" width="9.28515625" style="193"/>
    <col min="8455" max="8455" width="22.28515625" style="193" customWidth="1"/>
    <col min="8456" max="8456" width="21" style="193" customWidth="1"/>
    <col min="8457" max="8459" width="0" style="193" hidden="1" customWidth="1"/>
    <col min="8460" max="8466" width="14.28515625" style="193" customWidth="1"/>
    <col min="8467" max="8469" width="14.7109375" style="193" customWidth="1"/>
    <col min="8470" max="8470" width="14.5703125" style="193" customWidth="1"/>
    <col min="8471" max="8474" width="14.140625" style="193" customWidth="1"/>
    <col min="8475" max="8477" width="14.85546875" style="193" customWidth="1"/>
    <col min="8478" max="8478" width="17.28515625" style="193" customWidth="1"/>
    <col min="8479" max="8479" width="18.7109375" style="193" customWidth="1"/>
    <col min="8480" max="8480" width="42.7109375" style="193" customWidth="1"/>
    <col min="8481" max="8481" width="34.85546875" style="193" customWidth="1"/>
    <col min="8482" max="8482" width="80.28515625" style="193" customWidth="1"/>
    <col min="8483" max="8484" width="25" style="193" customWidth="1"/>
    <col min="8485" max="8485" width="19.85546875" style="193" customWidth="1"/>
    <col min="8486" max="8486" width="9.28515625" style="193" customWidth="1"/>
    <col min="8487" max="8710" width="9.28515625" style="193"/>
    <col min="8711" max="8711" width="22.28515625" style="193" customWidth="1"/>
    <col min="8712" max="8712" width="21" style="193" customWidth="1"/>
    <col min="8713" max="8715" width="0" style="193" hidden="1" customWidth="1"/>
    <col min="8716" max="8722" width="14.28515625" style="193" customWidth="1"/>
    <col min="8723" max="8725" width="14.7109375" style="193" customWidth="1"/>
    <col min="8726" max="8726" width="14.5703125" style="193" customWidth="1"/>
    <col min="8727" max="8730" width="14.140625" style="193" customWidth="1"/>
    <col min="8731" max="8733" width="14.85546875" style="193" customWidth="1"/>
    <col min="8734" max="8734" width="17.28515625" style="193" customWidth="1"/>
    <col min="8735" max="8735" width="18.7109375" style="193" customWidth="1"/>
    <col min="8736" max="8736" width="42.7109375" style="193" customWidth="1"/>
    <col min="8737" max="8737" width="34.85546875" style="193" customWidth="1"/>
    <col min="8738" max="8738" width="80.28515625" style="193" customWidth="1"/>
    <col min="8739" max="8740" width="25" style="193" customWidth="1"/>
    <col min="8741" max="8741" width="19.85546875" style="193" customWidth="1"/>
    <col min="8742" max="8742" width="9.28515625" style="193" customWidth="1"/>
    <col min="8743" max="8966" width="9.28515625" style="193"/>
    <col min="8967" max="8967" width="22.28515625" style="193" customWidth="1"/>
    <col min="8968" max="8968" width="21" style="193" customWidth="1"/>
    <col min="8969" max="8971" width="0" style="193" hidden="1" customWidth="1"/>
    <col min="8972" max="8978" width="14.28515625" style="193" customWidth="1"/>
    <col min="8979" max="8981" width="14.7109375" style="193" customWidth="1"/>
    <col min="8982" max="8982" width="14.5703125" style="193" customWidth="1"/>
    <col min="8983" max="8986" width="14.140625" style="193" customWidth="1"/>
    <col min="8987" max="8989" width="14.85546875" style="193" customWidth="1"/>
    <col min="8990" max="8990" width="17.28515625" style="193" customWidth="1"/>
    <col min="8991" max="8991" width="18.7109375" style="193" customWidth="1"/>
    <col min="8992" max="8992" width="42.7109375" style="193" customWidth="1"/>
    <col min="8993" max="8993" width="34.85546875" style="193" customWidth="1"/>
    <col min="8994" max="8994" width="80.28515625" style="193" customWidth="1"/>
    <col min="8995" max="8996" width="25" style="193" customWidth="1"/>
    <col min="8997" max="8997" width="19.85546875" style="193" customWidth="1"/>
    <col min="8998" max="8998" width="9.28515625" style="193" customWidth="1"/>
    <col min="8999" max="9222" width="9.28515625" style="193"/>
    <col min="9223" max="9223" width="22.28515625" style="193" customWidth="1"/>
    <col min="9224" max="9224" width="21" style="193" customWidth="1"/>
    <col min="9225" max="9227" width="0" style="193" hidden="1" customWidth="1"/>
    <col min="9228" max="9234" width="14.28515625" style="193" customWidth="1"/>
    <col min="9235" max="9237" width="14.7109375" style="193" customWidth="1"/>
    <col min="9238" max="9238" width="14.5703125" style="193" customWidth="1"/>
    <col min="9239" max="9242" width="14.140625" style="193" customWidth="1"/>
    <col min="9243" max="9245" width="14.85546875" style="193" customWidth="1"/>
    <col min="9246" max="9246" width="17.28515625" style="193" customWidth="1"/>
    <col min="9247" max="9247" width="18.7109375" style="193" customWidth="1"/>
    <col min="9248" max="9248" width="42.7109375" style="193" customWidth="1"/>
    <col min="9249" max="9249" width="34.85546875" style="193" customWidth="1"/>
    <col min="9250" max="9250" width="80.28515625" style="193" customWidth="1"/>
    <col min="9251" max="9252" width="25" style="193" customWidth="1"/>
    <col min="9253" max="9253" width="19.85546875" style="193" customWidth="1"/>
    <col min="9254" max="9254" width="9.28515625" style="193" customWidth="1"/>
    <col min="9255" max="9478" width="9.28515625" style="193"/>
    <col min="9479" max="9479" width="22.28515625" style="193" customWidth="1"/>
    <col min="9480" max="9480" width="21" style="193" customWidth="1"/>
    <col min="9481" max="9483" width="0" style="193" hidden="1" customWidth="1"/>
    <col min="9484" max="9490" width="14.28515625" style="193" customWidth="1"/>
    <col min="9491" max="9493" width="14.7109375" style="193" customWidth="1"/>
    <col min="9494" max="9494" width="14.5703125" style="193" customWidth="1"/>
    <col min="9495" max="9498" width="14.140625" style="193" customWidth="1"/>
    <col min="9499" max="9501" width="14.85546875" style="193" customWidth="1"/>
    <col min="9502" max="9502" width="17.28515625" style="193" customWidth="1"/>
    <col min="9503" max="9503" width="18.7109375" style="193" customWidth="1"/>
    <col min="9504" max="9504" width="42.7109375" style="193" customWidth="1"/>
    <col min="9505" max="9505" width="34.85546875" style="193" customWidth="1"/>
    <col min="9506" max="9506" width="80.28515625" style="193" customWidth="1"/>
    <col min="9507" max="9508" width="25" style="193" customWidth="1"/>
    <col min="9509" max="9509" width="19.85546875" style="193" customWidth="1"/>
    <col min="9510" max="9510" width="9.28515625" style="193" customWidth="1"/>
    <col min="9511" max="9734" width="9.28515625" style="193"/>
    <col min="9735" max="9735" width="22.28515625" style="193" customWidth="1"/>
    <col min="9736" max="9736" width="21" style="193" customWidth="1"/>
    <col min="9737" max="9739" width="0" style="193" hidden="1" customWidth="1"/>
    <col min="9740" max="9746" width="14.28515625" style="193" customWidth="1"/>
    <col min="9747" max="9749" width="14.7109375" style="193" customWidth="1"/>
    <col min="9750" max="9750" width="14.5703125" style="193" customWidth="1"/>
    <col min="9751" max="9754" width="14.140625" style="193" customWidth="1"/>
    <col min="9755" max="9757" width="14.85546875" style="193" customWidth="1"/>
    <col min="9758" max="9758" width="17.28515625" style="193" customWidth="1"/>
    <col min="9759" max="9759" width="18.7109375" style="193" customWidth="1"/>
    <col min="9760" max="9760" width="42.7109375" style="193" customWidth="1"/>
    <col min="9761" max="9761" width="34.85546875" style="193" customWidth="1"/>
    <col min="9762" max="9762" width="80.28515625" style="193" customWidth="1"/>
    <col min="9763" max="9764" width="25" style="193" customWidth="1"/>
    <col min="9765" max="9765" width="19.85546875" style="193" customWidth="1"/>
    <col min="9766" max="9766" width="9.28515625" style="193" customWidth="1"/>
    <col min="9767" max="9990" width="9.28515625" style="193"/>
    <col min="9991" max="9991" width="22.28515625" style="193" customWidth="1"/>
    <col min="9992" max="9992" width="21" style="193" customWidth="1"/>
    <col min="9993" max="9995" width="0" style="193" hidden="1" customWidth="1"/>
    <col min="9996" max="10002" width="14.28515625" style="193" customWidth="1"/>
    <col min="10003" max="10005" width="14.7109375" style="193" customWidth="1"/>
    <col min="10006" max="10006" width="14.5703125" style="193" customWidth="1"/>
    <col min="10007" max="10010" width="14.140625" style="193" customWidth="1"/>
    <col min="10011" max="10013" width="14.85546875" style="193" customWidth="1"/>
    <col min="10014" max="10014" width="17.28515625" style="193" customWidth="1"/>
    <col min="10015" max="10015" width="18.7109375" style="193" customWidth="1"/>
    <col min="10016" max="10016" width="42.7109375" style="193" customWidth="1"/>
    <col min="10017" max="10017" width="34.85546875" style="193" customWidth="1"/>
    <col min="10018" max="10018" width="80.28515625" style="193" customWidth="1"/>
    <col min="10019" max="10020" width="25" style="193" customWidth="1"/>
    <col min="10021" max="10021" width="19.85546875" style="193" customWidth="1"/>
    <col min="10022" max="10022" width="9.28515625" style="193" customWidth="1"/>
    <col min="10023" max="10246" width="9.28515625" style="193"/>
    <col min="10247" max="10247" width="22.28515625" style="193" customWidth="1"/>
    <col min="10248" max="10248" width="21" style="193" customWidth="1"/>
    <col min="10249" max="10251" width="0" style="193" hidden="1" customWidth="1"/>
    <col min="10252" max="10258" width="14.28515625" style="193" customWidth="1"/>
    <col min="10259" max="10261" width="14.7109375" style="193" customWidth="1"/>
    <col min="10262" max="10262" width="14.5703125" style="193" customWidth="1"/>
    <col min="10263" max="10266" width="14.140625" style="193" customWidth="1"/>
    <col min="10267" max="10269" width="14.85546875" style="193" customWidth="1"/>
    <col min="10270" max="10270" width="17.28515625" style="193" customWidth="1"/>
    <col min="10271" max="10271" width="18.7109375" style="193" customWidth="1"/>
    <col min="10272" max="10272" width="42.7109375" style="193" customWidth="1"/>
    <col min="10273" max="10273" width="34.85546875" style="193" customWidth="1"/>
    <col min="10274" max="10274" width="80.28515625" style="193" customWidth="1"/>
    <col min="10275" max="10276" width="25" style="193" customWidth="1"/>
    <col min="10277" max="10277" width="19.85546875" style="193" customWidth="1"/>
    <col min="10278" max="10278" width="9.28515625" style="193" customWidth="1"/>
    <col min="10279" max="10502" width="9.28515625" style="193"/>
    <col min="10503" max="10503" width="22.28515625" style="193" customWidth="1"/>
    <col min="10504" max="10504" width="21" style="193" customWidth="1"/>
    <col min="10505" max="10507" width="0" style="193" hidden="1" customWidth="1"/>
    <col min="10508" max="10514" width="14.28515625" style="193" customWidth="1"/>
    <col min="10515" max="10517" width="14.7109375" style="193" customWidth="1"/>
    <col min="10518" max="10518" width="14.5703125" style="193" customWidth="1"/>
    <col min="10519" max="10522" width="14.140625" style="193" customWidth="1"/>
    <col min="10523" max="10525" width="14.85546875" style="193" customWidth="1"/>
    <col min="10526" max="10526" width="17.28515625" style="193" customWidth="1"/>
    <col min="10527" max="10527" width="18.7109375" style="193" customWidth="1"/>
    <col min="10528" max="10528" width="42.7109375" style="193" customWidth="1"/>
    <col min="10529" max="10529" width="34.85546875" style="193" customWidth="1"/>
    <col min="10530" max="10530" width="80.28515625" style="193" customWidth="1"/>
    <col min="10531" max="10532" width="25" style="193" customWidth="1"/>
    <col min="10533" max="10533" width="19.85546875" style="193" customWidth="1"/>
    <col min="10534" max="10534" width="9.28515625" style="193" customWidth="1"/>
    <col min="10535" max="10758" width="9.28515625" style="193"/>
    <col min="10759" max="10759" width="22.28515625" style="193" customWidth="1"/>
    <col min="10760" max="10760" width="21" style="193" customWidth="1"/>
    <col min="10761" max="10763" width="0" style="193" hidden="1" customWidth="1"/>
    <col min="10764" max="10770" width="14.28515625" style="193" customWidth="1"/>
    <col min="10771" max="10773" width="14.7109375" style="193" customWidth="1"/>
    <col min="10774" max="10774" width="14.5703125" style="193" customWidth="1"/>
    <col min="10775" max="10778" width="14.140625" style="193" customWidth="1"/>
    <col min="10779" max="10781" width="14.85546875" style="193" customWidth="1"/>
    <col min="10782" max="10782" width="17.28515625" style="193" customWidth="1"/>
    <col min="10783" max="10783" width="18.7109375" style="193" customWidth="1"/>
    <col min="10784" max="10784" width="42.7109375" style="193" customWidth="1"/>
    <col min="10785" max="10785" width="34.85546875" style="193" customWidth="1"/>
    <col min="10786" max="10786" width="80.28515625" style="193" customWidth="1"/>
    <col min="10787" max="10788" width="25" style="193" customWidth="1"/>
    <col min="10789" max="10789" width="19.85546875" style="193" customWidth="1"/>
    <col min="10790" max="10790" width="9.28515625" style="193" customWidth="1"/>
    <col min="10791" max="11014" width="9.28515625" style="193"/>
    <col min="11015" max="11015" width="22.28515625" style="193" customWidth="1"/>
    <col min="11016" max="11016" width="21" style="193" customWidth="1"/>
    <col min="11017" max="11019" width="0" style="193" hidden="1" customWidth="1"/>
    <col min="11020" max="11026" width="14.28515625" style="193" customWidth="1"/>
    <col min="11027" max="11029" width="14.7109375" style="193" customWidth="1"/>
    <col min="11030" max="11030" width="14.5703125" style="193" customWidth="1"/>
    <col min="11031" max="11034" width="14.140625" style="193" customWidth="1"/>
    <col min="11035" max="11037" width="14.85546875" style="193" customWidth="1"/>
    <col min="11038" max="11038" width="17.28515625" style="193" customWidth="1"/>
    <col min="11039" max="11039" width="18.7109375" style="193" customWidth="1"/>
    <col min="11040" max="11040" width="42.7109375" style="193" customWidth="1"/>
    <col min="11041" max="11041" width="34.85546875" style="193" customWidth="1"/>
    <col min="11042" max="11042" width="80.28515625" style="193" customWidth="1"/>
    <col min="11043" max="11044" width="25" style="193" customWidth="1"/>
    <col min="11045" max="11045" width="19.85546875" style="193" customWidth="1"/>
    <col min="11046" max="11046" width="9.28515625" style="193" customWidth="1"/>
    <col min="11047" max="11270" width="9.28515625" style="193"/>
    <col min="11271" max="11271" width="22.28515625" style="193" customWidth="1"/>
    <col min="11272" max="11272" width="21" style="193" customWidth="1"/>
    <col min="11273" max="11275" width="0" style="193" hidden="1" customWidth="1"/>
    <col min="11276" max="11282" width="14.28515625" style="193" customWidth="1"/>
    <col min="11283" max="11285" width="14.7109375" style="193" customWidth="1"/>
    <col min="11286" max="11286" width="14.5703125" style="193" customWidth="1"/>
    <col min="11287" max="11290" width="14.140625" style="193" customWidth="1"/>
    <col min="11291" max="11293" width="14.85546875" style="193" customWidth="1"/>
    <col min="11294" max="11294" width="17.28515625" style="193" customWidth="1"/>
    <col min="11295" max="11295" width="18.7109375" style="193" customWidth="1"/>
    <col min="11296" max="11296" width="42.7109375" style="193" customWidth="1"/>
    <col min="11297" max="11297" width="34.85546875" style="193" customWidth="1"/>
    <col min="11298" max="11298" width="80.28515625" style="193" customWidth="1"/>
    <col min="11299" max="11300" width="25" style="193" customWidth="1"/>
    <col min="11301" max="11301" width="19.85546875" style="193" customWidth="1"/>
    <col min="11302" max="11302" width="9.28515625" style="193" customWidth="1"/>
    <col min="11303" max="11526" width="9.28515625" style="193"/>
    <col min="11527" max="11527" width="22.28515625" style="193" customWidth="1"/>
    <col min="11528" max="11528" width="21" style="193" customWidth="1"/>
    <col min="11529" max="11531" width="0" style="193" hidden="1" customWidth="1"/>
    <col min="11532" max="11538" width="14.28515625" style="193" customWidth="1"/>
    <col min="11539" max="11541" width="14.7109375" style="193" customWidth="1"/>
    <col min="11542" max="11542" width="14.5703125" style="193" customWidth="1"/>
    <col min="11543" max="11546" width="14.140625" style="193" customWidth="1"/>
    <col min="11547" max="11549" width="14.85546875" style="193" customWidth="1"/>
    <col min="11550" max="11550" width="17.28515625" style="193" customWidth="1"/>
    <col min="11551" max="11551" width="18.7109375" style="193" customWidth="1"/>
    <col min="11552" max="11552" width="42.7109375" style="193" customWidth="1"/>
    <col min="11553" max="11553" width="34.85546875" style="193" customWidth="1"/>
    <col min="11554" max="11554" width="80.28515625" style="193" customWidth="1"/>
    <col min="11555" max="11556" width="25" style="193" customWidth="1"/>
    <col min="11557" max="11557" width="19.85546875" style="193" customWidth="1"/>
    <col min="11558" max="11558" width="9.28515625" style="193" customWidth="1"/>
    <col min="11559" max="11782" width="9.28515625" style="193"/>
    <col min="11783" max="11783" width="22.28515625" style="193" customWidth="1"/>
    <col min="11784" max="11784" width="21" style="193" customWidth="1"/>
    <col min="11785" max="11787" width="0" style="193" hidden="1" customWidth="1"/>
    <col min="11788" max="11794" width="14.28515625" style="193" customWidth="1"/>
    <col min="11795" max="11797" width="14.7109375" style="193" customWidth="1"/>
    <col min="11798" max="11798" width="14.5703125" style="193" customWidth="1"/>
    <col min="11799" max="11802" width="14.140625" style="193" customWidth="1"/>
    <col min="11803" max="11805" width="14.85546875" style="193" customWidth="1"/>
    <col min="11806" max="11806" width="17.28515625" style="193" customWidth="1"/>
    <col min="11807" max="11807" width="18.7109375" style="193" customWidth="1"/>
    <col min="11808" max="11808" width="42.7109375" style="193" customWidth="1"/>
    <col min="11809" max="11809" width="34.85546875" style="193" customWidth="1"/>
    <col min="11810" max="11810" width="80.28515625" style="193" customWidth="1"/>
    <col min="11811" max="11812" width="25" style="193" customWidth="1"/>
    <col min="11813" max="11813" width="19.85546875" style="193" customWidth="1"/>
    <col min="11814" max="11814" width="9.28515625" style="193" customWidth="1"/>
    <col min="11815" max="12038" width="9.28515625" style="193"/>
    <col min="12039" max="12039" width="22.28515625" style="193" customWidth="1"/>
    <col min="12040" max="12040" width="21" style="193" customWidth="1"/>
    <col min="12041" max="12043" width="0" style="193" hidden="1" customWidth="1"/>
    <col min="12044" max="12050" width="14.28515625" style="193" customWidth="1"/>
    <col min="12051" max="12053" width="14.7109375" style="193" customWidth="1"/>
    <col min="12054" max="12054" width="14.5703125" style="193" customWidth="1"/>
    <col min="12055" max="12058" width="14.140625" style="193" customWidth="1"/>
    <col min="12059" max="12061" width="14.85546875" style="193" customWidth="1"/>
    <col min="12062" max="12062" width="17.28515625" style="193" customWidth="1"/>
    <col min="12063" max="12063" width="18.7109375" style="193" customWidth="1"/>
    <col min="12064" max="12064" width="42.7109375" style="193" customWidth="1"/>
    <col min="12065" max="12065" width="34.85546875" style="193" customWidth="1"/>
    <col min="12066" max="12066" width="80.28515625" style="193" customWidth="1"/>
    <col min="12067" max="12068" width="25" style="193" customWidth="1"/>
    <col min="12069" max="12069" width="19.85546875" style="193" customWidth="1"/>
    <col min="12070" max="12070" width="9.28515625" style="193" customWidth="1"/>
    <col min="12071" max="12294" width="9.28515625" style="193"/>
    <col min="12295" max="12295" width="22.28515625" style="193" customWidth="1"/>
    <col min="12296" max="12296" width="21" style="193" customWidth="1"/>
    <col min="12297" max="12299" width="0" style="193" hidden="1" customWidth="1"/>
    <col min="12300" max="12306" width="14.28515625" style="193" customWidth="1"/>
    <col min="12307" max="12309" width="14.7109375" style="193" customWidth="1"/>
    <col min="12310" max="12310" width="14.5703125" style="193" customWidth="1"/>
    <col min="12311" max="12314" width="14.140625" style="193" customWidth="1"/>
    <col min="12315" max="12317" width="14.85546875" style="193" customWidth="1"/>
    <col min="12318" max="12318" width="17.28515625" style="193" customWidth="1"/>
    <col min="12319" max="12319" width="18.7109375" style="193" customWidth="1"/>
    <col min="12320" max="12320" width="42.7109375" style="193" customWidth="1"/>
    <col min="12321" max="12321" width="34.85546875" style="193" customWidth="1"/>
    <col min="12322" max="12322" width="80.28515625" style="193" customWidth="1"/>
    <col min="12323" max="12324" width="25" style="193" customWidth="1"/>
    <col min="12325" max="12325" width="19.85546875" style="193" customWidth="1"/>
    <col min="12326" max="12326" width="9.28515625" style="193" customWidth="1"/>
    <col min="12327" max="12550" width="9.28515625" style="193"/>
    <col min="12551" max="12551" width="22.28515625" style="193" customWidth="1"/>
    <col min="12552" max="12552" width="21" style="193" customWidth="1"/>
    <col min="12553" max="12555" width="0" style="193" hidden="1" customWidth="1"/>
    <col min="12556" max="12562" width="14.28515625" style="193" customWidth="1"/>
    <col min="12563" max="12565" width="14.7109375" style="193" customWidth="1"/>
    <col min="12566" max="12566" width="14.5703125" style="193" customWidth="1"/>
    <col min="12567" max="12570" width="14.140625" style="193" customWidth="1"/>
    <col min="12571" max="12573" width="14.85546875" style="193" customWidth="1"/>
    <col min="12574" max="12574" width="17.28515625" style="193" customWidth="1"/>
    <col min="12575" max="12575" width="18.7109375" style="193" customWidth="1"/>
    <col min="12576" max="12576" width="42.7109375" style="193" customWidth="1"/>
    <col min="12577" max="12577" width="34.85546875" style="193" customWidth="1"/>
    <col min="12578" max="12578" width="80.28515625" style="193" customWidth="1"/>
    <col min="12579" max="12580" width="25" style="193" customWidth="1"/>
    <col min="12581" max="12581" width="19.85546875" style="193" customWidth="1"/>
    <col min="12582" max="12582" width="9.28515625" style="193" customWidth="1"/>
    <col min="12583" max="12806" width="9.28515625" style="193"/>
    <col min="12807" max="12807" width="22.28515625" style="193" customWidth="1"/>
    <col min="12808" max="12808" width="21" style="193" customWidth="1"/>
    <col min="12809" max="12811" width="0" style="193" hidden="1" customWidth="1"/>
    <col min="12812" max="12818" width="14.28515625" style="193" customWidth="1"/>
    <col min="12819" max="12821" width="14.7109375" style="193" customWidth="1"/>
    <col min="12822" max="12822" width="14.5703125" style="193" customWidth="1"/>
    <col min="12823" max="12826" width="14.140625" style="193" customWidth="1"/>
    <col min="12827" max="12829" width="14.85546875" style="193" customWidth="1"/>
    <col min="12830" max="12830" width="17.28515625" style="193" customWidth="1"/>
    <col min="12831" max="12831" width="18.7109375" style="193" customWidth="1"/>
    <col min="12832" max="12832" width="42.7109375" style="193" customWidth="1"/>
    <col min="12833" max="12833" width="34.85546875" style="193" customWidth="1"/>
    <col min="12834" max="12834" width="80.28515625" style="193" customWidth="1"/>
    <col min="12835" max="12836" width="25" style="193" customWidth="1"/>
    <col min="12837" max="12837" width="19.85546875" style="193" customWidth="1"/>
    <col min="12838" max="12838" width="9.28515625" style="193" customWidth="1"/>
    <col min="12839" max="13062" width="9.28515625" style="193"/>
    <col min="13063" max="13063" width="22.28515625" style="193" customWidth="1"/>
    <col min="13064" max="13064" width="21" style="193" customWidth="1"/>
    <col min="13065" max="13067" width="0" style="193" hidden="1" customWidth="1"/>
    <col min="13068" max="13074" width="14.28515625" style="193" customWidth="1"/>
    <col min="13075" max="13077" width="14.7109375" style="193" customWidth="1"/>
    <col min="13078" max="13078" width="14.5703125" style="193" customWidth="1"/>
    <col min="13079" max="13082" width="14.140625" style="193" customWidth="1"/>
    <col min="13083" max="13085" width="14.85546875" style="193" customWidth="1"/>
    <col min="13086" max="13086" width="17.28515625" style="193" customWidth="1"/>
    <col min="13087" max="13087" width="18.7109375" style="193" customWidth="1"/>
    <col min="13088" max="13088" width="42.7109375" style="193" customWidth="1"/>
    <col min="13089" max="13089" width="34.85546875" style="193" customWidth="1"/>
    <col min="13090" max="13090" width="80.28515625" style="193" customWidth="1"/>
    <col min="13091" max="13092" width="25" style="193" customWidth="1"/>
    <col min="13093" max="13093" width="19.85546875" style="193" customWidth="1"/>
    <col min="13094" max="13094" width="9.28515625" style="193" customWidth="1"/>
    <col min="13095" max="13318" width="9.28515625" style="193"/>
    <col min="13319" max="13319" width="22.28515625" style="193" customWidth="1"/>
    <col min="13320" max="13320" width="21" style="193" customWidth="1"/>
    <col min="13321" max="13323" width="0" style="193" hidden="1" customWidth="1"/>
    <col min="13324" max="13330" width="14.28515625" style="193" customWidth="1"/>
    <col min="13331" max="13333" width="14.7109375" style="193" customWidth="1"/>
    <col min="13334" max="13334" width="14.5703125" style="193" customWidth="1"/>
    <col min="13335" max="13338" width="14.140625" style="193" customWidth="1"/>
    <col min="13339" max="13341" width="14.85546875" style="193" customWidth="1"/>
    <col min="13342" max="13342" width="17.28515625" style="193" customWidth="1"/>
    <col min="13343" max="13343" width="18.7109375" style="193" customWidth="1"/>
    <col min="13344" max="13344" width="42.7109375" style="193" customWidth="1"/>
    <col min="13345" max="13345" width="34.85546875" style="193" customWidth="1"/>
    <col min="13346" max="13346" width="80.28515625" style="193" customWidth="1"/>
    <col min="13347" max="13348" width="25" style="193" customWidth="1"/>
    <col min="13349" max="13349" width="19.85546875" style="193" customWidth="1"/>
    <col min="13350" max="13350" width="9.28515625" style="193" customWidth="1"/>
    <col min="13351" max="13574" width="9.28515625" style="193"/>
    <col min="13575" max="13575" width="22.28515625" style="193" customWidth="1"/>
    <col min="13576" max="13576" width="21" style="193" customWidth="1"/>
    <col min="13577" max="13579" width="0" style="193" hidden="1" customWidth="1"/>
    <col min="13580" max="13586" width="14.28515625" style="193" customWidth="1"/>
    <col min="13587" max="13589" width="14.7109375" style="193" customWidth="1"/>
    <col min="13590" max="13590" width="14.5703125" style="193" customWidth="1"/>
    <col min="13591" max="13594" width="14.140625" style="193" customWidth="1"/>
    <col min="13595" max="13597" width="14.85546875" style="193" customWidth="1"/>
    <col min="13598" max="13598" width="17.28515625" style="193" customWidth="1"/>
    <col min="13599" max="13599" width="18.7109375" style="193" customWidth="1"/>
    <col min="13600" max="13600" width="42.7109375" style="193" customWidth="1"/>
    <col min="13601" max="13601" width="34.85546875" style="193" customWidth="1"/>
    <col min="13602" max="13602" width="80.28515625" style="193" customWidth="1"/>
    <col min="13603" max="13604" width="25" style="193" customWidth="1"/>
    <col min="13605" max="13605" width="19.85546875" style="193" customWidth="1"/>
    <col min="13606" max="13606" width="9.28515625" style="193" customWidth="1"/>
    <col min="13607" max="13830" width="9.28515625" style="193"/>
    <col min="13831" max="13831" width="22.28515625" style="193" customWidth="1"/>
    <col min="13832" max="13832" width="21" style="193" customWidth="1"/>
    <col min="13833" max="13835" width="0" style="193" hidden="1" customWidth="1"/>
    <col min="13836" max="13842" width="14.28515625" style="193" customWidth="1"/>
    <col min="13843" max="13845" width="14.7109375" style="193" customWidth="1"/>
    <col min="13846" max="13846" width="14.5703125" style="193" customWidth="1"/>
    <col min="13847" max="13850" width="14.140625" style="193" customWidth="1"/>
    <col min="13851" max="13853" width="14.85546875" style="193" customWidth="1"/>
    <col min="13854" max="13854" width="17.28515625" style="193" customWidth="1"/>
    <col min="13855" max="13855" width="18.7109375" style="193" customWidth="1"/>
    <col min="13856" max="13856" width="42.7109375" style="193" customWidth="1"/>
    <col min="13857" max="13857" width="34.85546875" style="193" customWidth="1"/>
    <col min="13858" max="13858" width="80.28515625" style="193" customWidth="1"/>
    <col min="13859" max="13860" width="25" style="193" customWidth="1"/>
    <col min="13861" max="13861" width="19.85546875" style="193" customWidth="1"/>
    <col min="13862" max="13862" width="9.28515625" style="193" customWidth="1"/>
    <col min="13863" max="14086" width="9.28515625" style="193"/>
    <col min="14087" max="14087" width="22.28515625" style="193" customWidth="1"/>
    <col min="14088" max="14088" width="21" style="193" customWidth="1"/>
    <col min="14089" max="14091" width="0" style="193" hidden="1" customWidth="1"/>
    <col min="14092" max="14098" width="14.28515625" style="193" customWidth="1"/>
    <col min="14099" max="14101" width="14.7109375" style="193" customWidth="1"/>
    <col min="14102" max="14102" width="14.5703125" style="193" customWidth="1"/>
    <col min="14103" max="14106" width="14.140625" style="193" customWidth="1"/>
    <col min="14107" max="14109" width="14.85546875" style="193" customWidth="1"/>
    <col min="14110" max="14110" width="17.28515625" style="193" customWidth="1"/>
    <col min="14111" max="14111" width="18.7109375" style="193" customWidth="1"/>
    <col min="14112" max="14112" width="42.7109375" style="193" customWidth="1"/>
    <col min="14113" max="14113" width="34.85546875" style="193" customWidth="1"/>
    <col min="14114" max="14114" width="80.28515625" style="193" customWidth="1"/>
    <col min="14115" max="14116" width="25" style="193" customWidth="1"/>
    <col min="14117" max="14117" width="19.85546875" style="193" customWidth="1"/>
    <col min="14118" max="14118" width="9.28515625" style="193" customWidth="1"/>
    <col min="14119" max="14342" width="9.28515625" style="193"/>
    <col min="14343" max="14343" width="22.28515625" style="193" customWidth="1"/>
    <col min="14344" max="14344" width="21" style="193" customWidth="1"/>
    <col min="14345" max="14347" width="0" style="193" hidden="1" customWidth="1"/>
    <col min="14348" max="14354" width="14.28515625" style="193" customWidth="1"/>
    <col min="14355" max="14357" width="14.7109375" style="193" customWidth="1"/>
    <col min="14358" max="14358" width="14.5703125" style="193" customWidth="1"/>
    <col min="14359" max="14362" width="14.140625" style="193" customWidth="1"/>
    <col min="14363" max="14365" width="14.85546875" style="193" customWidth="1"/>
    <col min="14366" max="14366" width="17.28515625" style="193" customWidth="1"/>
    <col min="14367" max="14367" width="18.7109375" style="193" customWidth="1"/>
    <col min="14368" max="14368" width="42.7109375" style="193" customWidth="1"/>
    <col min="14369" max="14369" width="34.85546875" style="193" customWidth="1"/>
    <col min="14370" max="14370" width="80.28515625" style="193" customWidth="1"/>
    <col min="14371" max="14372" width="25" style="193" customWidth="1"/>
    <col min="14373" max="14373" width="19.85546875" style="193" customWidth="1"/>
    <col min="14374" max="14374" width="9.28515625" style="193" customWidth="1"/>
    <col min="14375" max="14598" width="9.28515625" style="193"/>
    <col min="14599" max="14599" width="22.28515625" style="193" customWidth="1"/>
    <col min="14600" max="14600" width="21" style="193" customWidth="1"/>
    <col min="14601" max="14603" width="0" style="193" hidden="1" customWidth="1"/>
    <col min="14604" max="14610" width="14.28515625" style="193" customWidth="1"/>
    <col min="14611" max="14613" width="14.7109375" style="193" customWidth="1"/>
    <col min="14614" max="14614" width="14.5703125" style="193" customWidth="1"/>
    <col min="14615" max="14618" width="14.140625" style="193" customWidth="1"/>
    <col min="14619" max="14621" width="14.85546875" style="193" customWidth="1"/>
    <col min="14622" max="14622" width="17.28515625" style="193" customWidth="1"/>
    <col min="14623" max="14623" width="18.7109375" style="193" customWidth="1"/>
    <col min="14624" max="14624" width="42.7109375" style="193" customWidth="1"/>
    <col min="14625" max="14625" width="34.85546875" style="193" customWidth="1"/>
    <col min="14626" max="14626" width="80.28515625" style="193" customWidth="1"/>
    <col min="14627" max="14628" width="25" style="193" customWidth="1"/>
    <col min="14629" max="14629" width="19.85546875" style="193" customWidth="1"/>
    <col min="14630" max="14630" width="9.28515625" style="193" customWidth="1"/>
    <col min="14631" max="14854" width="9.28515625" style="193"/>
    <col min="14855" max="14855" width="22.28515625" style="193" customWidth="1"/>
    <col min="14856" max="14856" width="21" style="193" customWidth="1"/>
    <col min="14857" max="14859" width="0" style="193" hidden="1" customWidth="1"/>
    <col min="14860" max="14866" width="14.28515625" style="193" customWidth="1"/>
    <col min="14867" max="14869" width="14.7109375" style="193" customWidth="1"/>
    <col min="14870" max="14870" width="14.5703125" style="193" customWidth="1"/>
    <col min="14871" max="14874" width="14.140625" style="193" customWidth="1"/>
    <col min="14875" max="14877" width="14.85546875" style="193" customWidth="1"/>
    <col min="14878" max="14878" width="17.28515625" style="193" customWidth="1"/>
    <col min="14879" max="14879" width="18.7109375" style="193" customWidth="1"/>
    <col min="14880" max="14880" width="42.7109375" style="193" customWidth="1"/>
    <col min="14881" max="14881" width="34.85546875" style="193" customWidth="1"/>
    <col min="14882" max="14882" width="80.28515625" style="193" customWidth="1"/>
    <col min="14883" max="14884" width="25" style="193" customWidth="1"/>
    <col min="14885" max="14885" width="19.85546875" style="193" customWidth="1"/>
    <col min="14886" max="14886" width="9.28515625" style="193" customWidth="1"/>
    <col min="14887" max="15110" width="9.28515625" style="193"/>
    <col min="15111" max="15111" width="22.28515625" style="193" customWidth="1"/>
    <col min="15112" max="15112" width="21" style="193" customWidth="1"/>
    <col min="15113" max="15115" width="0" style="193" hidden="1" customWidth="1"/>
    <col min="15116" max="15122" width="14.28515625" style="193" customWidth="1"/>
    <col min="15123" max="15125" width="14.7109375" style="193" customWidth="1"/>
    <col min="15126" max="15126" width="14.5703125" style="193" customWidth="1"/>
    <col min="15127" max="15130" width="14.140625" style="193" customWidth="1"/>
    <col min="15131" max="15133" width="14.85546875" style="193" customWidth="1"/>
    <col min="15134" max="15134" width="17.28515625" style="193" customWidth="1"/>
    <col min="15135" max="15135" width="18.7109375" style="193" customWidth="1"/>
    <col min="15136" max="15136" width="42.7109375" style="193" customWidth="1"/>
    <col min="15137" max="15137" width="34.85546875" style="193" customWidth="1"/>
    <col min="15138" max="15138" width="80.28515625" style="193" customWidth="1"/>
    <col min="15139" max="15140" width="25" style="193" customWidth="1"/>
    <col min="15141" max="15141" width="19.85546875" style="193" customWidth="1"/>
    <col min="15142" max="15142" width="9.28515625" style="193" customWidth="1"/>
    <col min="15143" max="15366" width="9.28515625" style="193"/>
    <col min="15367" max="15367" width="22.28515625" style="193" customWidth="1"/>
    <col min="15368" max="15368" width="21" style="193" customWidth="1"/>
    <col min="15369" max="15371" width="0" style="193" hidden="1" customWidth="1"/>
    <col min="15372" max="15378" width="14.28515625" style="193" customWidth="1"/>
    <col min="15379" max="15381" width="14.7109375" style="193" customWidth="1"/>
    <col min="15382" max="15382" width="14.5703125" style="193" customWidth="1"/>
    <col min="15383" max="15386" width="14.140625" style="193" customWidth="1"/>
    <col min="15387" max="15389" width="14.85546875" style="193" customWidth="1"/>
    <col min="15390" max="15390" width="17.28515625" style="193" customWidth="1"/>
    <col min="15391" max="15391" width="18.7109375" style="193" customWidth="1"/>
    <col min="15392" max="15392" width="42.7109375" style="193" customWidth="1"/>
    <col min="15393" max="15393" width="34.85546875" style="193" customWidth="1"/>
    <col min="15394" max="15394" width="80.28515625" style="193" customWidth="1"/>
    <col min="15395" max="15396" width="25" style="193" customWidth="1"/>
    <col min="15397" max="15397" width="19.85546875" style="193" customWidth="1"/>
    <col min="15398" max="15398" width="9.28515625" style="193" customWidth="1"/>
    <col min="15399" max="15622" width="9.28515625" style="193"/>
    <col min="15623" max="15623" width="22.28515625" style="193" customWidth="1"/>
    <col min="15624" max="15624" width="21" style="193" customWidth="1"/>
    <col min="15625" max="15627" width="0" style="193" hidden="1" customWidth="1"/>
    <col min="15628" max="15634" width="14.28515625" style="193" customWidth="1"/>
    <col min="15635" max="15637" width="14.7109375" style="193" customWidth="1"/>
    <col min="15638" max="15638" width="14.5703125" style="193" customWidth="1"/>
    <col min="15639" max="15642" width="14.140625" style="193" customWidth="1"/>
    <col min="15643" max="15645" width="14.85546875" style="193" customWidth="1"/>
    <col min="15646" max="15646" width="17.28515625" style="193" customWidth="1"/>
    <col min="15647" max="15647" width="18.7109375" style="193" customWidth="1"/>
    <col min="15648" max="15648" width="42.7109375" style="193" customWidth="1"/>
    <col min="15649" max="15649" width="34.85546875" style="193" customWidth="1"/>
    <col min="15650" max="15650" width="80.28515625" style="193" customWidth="1"/>
    <col min="15651" max="15652" width="25" style="193" customWidth="1"/>
    <col min="15653" max="15653" width="19.85546875" style="193" customWidth="1"/>
    <col min="15654" max="15654" width="9.28515625" style="193" customWidth="1"/>
    <col min="15655" max="15878" width="9.28515625" style="193"/>
    <col min="15879" max="15879" width="22.28515625" style="193" customWidth="1"/>
    <col min="15880" max="15880" width="21" style="193" customWidth="1"/>
    <col min="15881" max="15883" width="0" style="193" hidden="1" customWidth="1"/>
    <col min="15884" max="15890" width="14.28515625" style="193" customWidth="1"/>
    <col min="15891" max="15893" width="14.7109375" style="193" customWidth="1"/>
    <col min="15894" max="15894" width="14.5703125" style="193" customWidth="1"/>
    <col min="15895" max="15898" width="14.140625" style="193" customWidth="1"/>
    <col min="15899" max="15901" width="14.85546875" style="193" customWidth="1"/>
    <col min="15902" max="15902" width="17.28515625" style="193" customWidth="1"/>
    <col min="15903" max="15903" width="18.7109375" style="193" customWidth="1"/>
    <col min="15904" max="15904" width="42.7109375" style="193" customWidth="1"/>
    <col min="15905" max="15905" width="34.85546875" style="193" customWidth="1"/>
    <col min="15906" max="15906" width="80.28515625" style="193" customWidth="1"/>
    <col min="15907" max="15908" width="25" style="193" customWidth="1"/>
    <col min="15909" max="15909" width="19.85546875" style="193" customWidth="1"/>
    <col min="15910" max="15910" width="9.28515625" style="193" customWidth="1"/>
    <col min="15911" max="16134" width="9.28515625" style="193"/>
    <col min="16135" max="16135" width="22.28515625" style="193" customWidth="1"/>
    <col min="16136" max="16136" width="21" style="193" customWidth="1"/>
    <col min="16137" max="16139" width="0" style="193" hidden="1" customWidth="1"/>
    <col min="16140" max="16146" width="14.28515625" style="193" customWidth="1"/>
    <col min="16147" max="16149" width="14.7109375" style="193" customWidth="1"/>
    <col min="16150" max="16150" width="14.5703125" style="193" customWidth="1"/>
    <col min="16151" max="16154" width="14.140625" style="193" customWidth="1"/>
    <col min="16155" max="16157" width="14.85546875" style="193" customWidth="1"/>
    <col min="16158" max="16158" width="17.28515625" style="193" customWidth="1"/>
    <col min="16159" max="16159" width="18.7109375" style="193" customWidth="1"/>
    <col min="16160" max="16160" width="42.7109375" style="193" customWidth="1"/>
    <col min="16161" max="16161" width="34.85546875" style="193" customWidth="1"/>
    <col min="16162" max="16162" width="80.28515625" style="193" customWidth="1"/>
    <col min="16163" max="16164" width="25" style="193" customWidth="1"/>
    <col min="16165" max="16165" width="19.85546875" style="193" customWidth="1"/>
    <col min="16166" max="16166" width="9.28515625" style="193" customWidth="1"/>
    <col min="16167" max="16384" width="9.28515625" style="193"/>
  </cols>
  <sheetData>
    <row r="1" spans="1:38" ht="75" customHeight="1" thickBot="1" x14ac:dyDescent="0.25">
      <c r="A1" s="461"/>
      <c r="D1" s="479"/>
      <c r="E1" s="522" t="s">
        <v>512</v>
      </c>
      <c r="F1" s="522"/>
      <c r="G1" s="522"/>
      <c r="H1" s="522"/>
      <c r="I1" s="522"/>
      <c r="J1" s="522"/>
      <c r="K1" s="522"/>
      <c r="L1" s="522"/>
      <c r="M1" s="522"/>
      <c r="N1" s="522"/>
      <c r="O1" s="522"/>
      <c r="P1" s="522"/>
      <c r="Q1" s="522"/>
      <c r="R1" s="522"/>
      <c r="S1" s="522"/>
      <c r="T1" s="522"/>
      <c r="U1" s="522"/>
      <c r="V1" s="522"/>
      <c r="W1" s="522"/>
      <c r="X1" s="522"/>
      <c r="Y1" s="350"/>
      <c r="Z1" s="350"/>
      <c r="AA1" s="523"/>
      <c r="AB1" s="523"/>
      <c r="AC1" s="523"/>
      <c r="AD1" s="208"/>
      <c r="AE1" s="210"/>
      <c r="AF1" s="199" t="s">
        <v>543</v>
      </c>
      <c r="AG1" s="481"/>
      <c r="AK1" s="194"/>
    </row>
    <row r="2" spans="1:38" s="212" customFormat="1" ht="54.4" customHeight="1" thickBot="1" x14ac:dyDescent="0.25">
      <c r="A2" s="442" t="s">
        <v>513</v>
      </c>
      <c r="B2" s="442" t="s">
        <v>513</v>
      </c>
      <c r="C2" s="450" t="s">
        <v>547</v>
      </c>
      <c r="D2" s="442" t="s">
        <v>544</v>
      </c>
      <c r="E2" s="442" t="s">
        <v>546</v>
      </c>
      <c r="F2" s="443" t="s">
        <v>511</v>
      </c>
      <c r="G2" s="524">
        <v>43228</v>
      </c>
      <c r="H2" s="525"/>
      <c r="I2" s="525"/>
      <c r="J2" s="526"/>
      <c r="K2" s="524">
        <v>43229</v>
      </c>
      <c r="L2" s="525"/>
      <c r="M2" s="525"/>
      <c r="N2" s="526"/>
      <c r="O2" s="527">
        <v>43230</v>
      </c>
      <c r="P2" s="528"/>
      <c r="Q2" s="528"/>
      <c r="R2" s="529"/>
      <c r="S2" s="524">
        <v>43231</v>
      </c>
      <c r="T2" s="525"/>
      <c r="U2" s="525"/>
      <c r="V2" s="526"/>
      <c r="W2" s="524">
        <v>43232</v>
      </c>
      <c r="X2" s="525"/>
      <c r="Y2" s="525"/>
      <c r="Z2" s="526"/>
      <c r="AA2" s="524">
        <v>43235</v>
      </c>
      <c r="AB2" s="525"/>
      <c r="AC2" s="526"/>
      <c r="AD2" s="448">
        <v>43236</v>
      </c>
      <c r="AE2" s="213"/>
    </row>
    <row r="3" spans="1:38" s="218" customFormat="1" ht="69" customHeight="1" thickBot="1" x14ac:dyDescent="0.25">
      <c r="A3" s="449" t="s">
        <v>455</v>
      </c>
      <c r="B3" s="449" t="s">
        <v>461</v>
      </c>
      <c r="C3" s="449" t="s">
        <v>455</v>
      </c>
      <c r="D3" s="480" t="s">
        <v>545</v>
      </c>
      <c r="E3" s="449" t="s">
        <v>461</v>
      </c>
      <c r="F3" s="214" t="s">
        <v>496</v>
      </c>
      <c r="G3" s="444" t="s">
        <v>382</v>
      </c>
      <c r="H3" s="445" t="s">
        <v>383</v>
      </c>
      <c r="I3" s="393" t="s">
        <v>384</v>
      </c>
      <c r="J3" s="409" t="s">
        <v>398</v>
      </c>
      <c r="K3" s="444" t="s">
        <v>385</v>
      </c>
      <c r="L3" s="445" t="s">
        <v>386</v>
      </c>
      <c r="M3" s="445" t="s">
        <v>387</v>
      </c>
      <c r="N3" s="409" t="s">
        <v>388</v>
      </c>
      <c r="O3" s="215" t="s">
        <v>389</v>
      </c>
      <c r="P3" s="216" t="s">
        <v>390</v>
      </c>
      <c r="Q3" s="217" t="s">
        <v>391</v>
      </c>
      <c r="R3" s="217" t="s">
        <v>470</v>
      </c>
      <c r="S3" s="444" t="s">
        <v>392</v>
      </c>
      <c r="T3" s="445" t="s">
        <v>393</v>
      </c>
      <c r="U3" s="445" t="s">
        <v>394</v>
      </c>
      <c r="V3" s="409" t="s">
        <v>395</v>
      </c>
      <c r="W3" s="444" t="s">
        <v>396</v>
      </c>
      <c r="X3" s="393" t="s">
        <v>397</v>
      </c>
      <c r="Y3" s="393" t="s">
        <v>465</v>
      </c>
      <c r="Z3" s="409" t="s">
        <v>487</v>
      </c>
      <c r="AA3" s="444" t="s">
        <v>399</v>
      </c>
      <c r="AB3" s="446" t="s">
        <v>492</v>
      </c>
      <c r="AC3" s="409" t="s">
        <v>494</v>
      </c>
      <c r="AD3" s="447" t="s">
        <v>400</v>
      </c>
      <c r="AE3" s="218" t="s">
        <v>495</v>
      </c>
      <c r="AF3" s="358" t="s">
        <v>469</v>
      </c>
      <c r="AG3" s="358" t="s">
        <v>500</v>
      </c>
      <c r="AH3" s="358" t="s">
        <v>489</v>
      </c>
      <c r="AI3" s="358" t="s">
        <v>488</v>
      </c>
      <c r="AJ3" s="358" t="s">
        <v>474</v>
      </c>
      <c r="AK3" s="358" t="s">
        <v>475</v>
      </c>
      <c r="AL3" s="218">
        <v>30</v>
      </c>
    </row>
    <row r="4" spans="1:38" ht="41.25" customHeight="1" x14ac:dyDescent="0.2">
      <c r="A4" s="333" t="str">
        <f t="shared" ref="A4:A34" si="0">CONCATENATE(TEXT($D4-TIME(1,0,0)+1,"h:mm;@"),"-",TEXT($D4-TIME(1,0,0)+1+TIME(0,AL4,0),"h:mm;@"))</f>
        <v>14:00-14:30</v>
      </c>
      <c r="B4" s="333" t="str">
        <f t="shared" ref="B4:B34" si="1">CONCATENATE(TEXT(IF($D4-$D$37&gt;=0,$D4-$D$37,$D4-$D$37+24),"h:mm;@"),"-",TEXT(IF($D4-$D$37&gt;=0,$D4-$D$37,$D4-$D$37+24)+TIME(0,AL4,0),"h:mm;@"))</f>
        <v>9:00-9:30</v>
      </c>
      <c r="C4" s="333" t="str">
        <f>CONCATENATE(TEXT($D4-TIME(2,0,0)+1,"h:mm;@"),"-",TEXT($D4-TIME(2,0,0)+1+TIME(0,AL4,0),"h:mm;@"))</f>
        <v>13:00-13:30</v>
      </c>
      <c r="D4" s="330">
        <f>TIME(15,0,0)</f>
        <v>0.625</v>
      </c>
      <c r="E4" s="333" t="str">
        <f t="shared" ref="E4:E34" si="2">CONCATENATE(TEXT(IF($D4-$E$37&gt;=0,$D4-$E$37,$D4-$E$37+24),"h:mm;@"),"-",TEXT(IF($D4-$E$37&gt;=0,$D4-$E$37,$D4-$E$37+24)+TIME(0,AL4,0),"h:mm;@"))</f>
        <v>9:00-9:30</v>
      </c>
      <c r="F4" s="458" t="s">
        <v>498</v>
      </c>
      <c r="G4" s="219" t="s">
        <v>401</v>
      </c>
      <c r="H4" s="220"/>
      <c r="I4" s="485"/>
      <c r="J4" s="484"/>
      <c r="K4" s="221" t="s">
        <v>352</v>
      </c>
      <c r="L4" s="222" t="s">
        <v>379</v>
      </c>
      <c r="M4" s="227" t="s">
        <v>371</v>
      </c>
      <c r="N4" s="223" t="s">
        <v>351</v>
      </c>
      <c r="O4" s="224" t="s">
        <v>371</v>
      </c>
      <c r="P4" s="363" t="s">
        <v>471</v>
      </c>
      <c r="Q4" s="223" t="s">
        <v>351</v>
      </c>
      <c r="R4" s="475"/>
      <c r="S4" s="227" t="s">
        <v>371</v>
      </c>
      <c r="T4" s="317"/>
      <c r="U4" s="363" t="s">
        <v>471</v>
      </c>
      <c r="V4" s="365"/>
      <c r="W4" s="221" t="s">
        <v>352</v>
      </c>
      <c r="X4" s="343" t="s">
        <v>379</v>
      </c>
      <c r="Y4" s="263" t="s">
        <v>404</v>
      </c>
      <c r="Z4" s="394" t="s">
        <v>351</v>
      </c>
      <c r="AA4" s="230" t="s">
        <v>378</v>
      </c>
      <c r="AB4" s="363" t="s">
        <v>471</v>
      </c>
      <c r="AC4" s="229" t="s">
        <v>379</v>
      </c>
      <c r="AD4" s="231" t="s">
        <v>370</v>
      </c>
      <c r="AE4" s="290"/>
      <c r="AF4" s="354"/>
      <c r="AG4" s="354">
        <v>5</v>
      </c>
      <c r="AH4" s="383">
        <v>5</v>
      </c>
      <c r="AI4" s="383">
        <v>0</v>
      </c>
      <c r="AJ4" s="384">
        <f>TIME(4,0,0)</f>
        <v>0.16666666666666666</v>
      </c>
      <c r="AK4" s="383" t="s">
        <v>461</v>
      </c>
      <c r="AL4" s="218">
        <v>30</v>
      </c>
    </row>
    <row r="5" spans="1:38" ht="37.5" customHeight="1" x14ac:dyDescent="0.2">
      <c r="A5" s="333" t="str">
        <f t="shared" si="0"/>
        <v>14:30-15:00</v>
      </c>
      <c r="B5" s="333" t="str">
        <f t="shared" si="1"/>
        <v>9:30-10:00</v>
      </c>
      <c r="C5" s="333" t="str">
        <f t="shared" ref="C5:C34" si="3">CONCATENATE(TEXT($D5-TIME(2,0,0)+1,"h:mm;@"),"-",TEXT($D5-TIME(2,0,0)+1+TIME(0,AL5,0),"h:mm;@"))</f>
        <v>13:30-14:00</v>
      </c>
      <c r="D5" s="330">
        <f>TIME(15,30,0)</f>
        <v>0.64583333333333337</v>
      </c>
      <c r="E5" s="308" t="str">
        <f t="shared" si="2"/>
        <v>9:30-10:00</v>
      </c>
      <c r="F5" s="459" t="s">
        <v>514</v>
      </c>
      <c r="G5" s="232"/>
      <c r="H5" s="220"/>
      <c r="I5" s="220"/>
      <c r="J5" s="486"/>
      <c r="K5" s="233"/>
      <c r="L5" s="234"/>
      <c r="M5" s="230"/>
      <c r="N5" s="235"/>
      <c r="O5" s="230"/>
      <c r="P5" s="364"/>
      <c r="Q5" s="235"/>
      <c r="R5" s="326"/>
      <c r="S5" s="230"/>
      <c r="T5" s="319"/>
      <c r="U5" s="364"/>
      <c r="V5" s="360"/>
      <c r="W5" s="233"/>
      <c r="X5" s="344"/>
      <c r="Y5" s="265"/>
      <c r="Z5" s="395"/>
      <c r="AA5" s="230"/>
      <c r="AB5" s="364"/>
      <c r="AC5" s="238"/>
      <c r="AD5" s="239"/>
      <c r="AE5" s="204"/>
      <c r="AF5" s="354"/>
      <c r="AG5" s="354">
        <v>6</v>
      </c>
      <c r="AH5" s="383">
        <v>6</v>
      </c>
      <c r="AI5" s="383">
        <v>0</v>
      </c>
      <c r="AJ5" s="384">
        <f>TIME(5,0,0)</f>
        <v>0.20833333333333334</v>
      </c>
      <c r="AK5" s="383" t="s">
        <v>476</v>
      </c>
      <c r="AL5" s="218">
        <v>30</v>
      </c>
    </row>
    <row r="6" spans="1:38" ht="37.5" customHeight="1" x14ac:dyDescent="0.2">
      <c r="A6" s="333" t="str">
        <f t="shared" si="0"/>
        <v>15:00-15:30</v>
      </c>
      <c r="B6" s="333" t="str">
        <f t="shared" si="1"/>
        <v>10:00-10:30</v>
      </c>
      <c r="C6" s="333" t="str">
        <f t="shared" si="3"/>
        <v>14:00-14:30</v>
      </c>
      <c r="D6" s="331">
        <f>TIME(16,0,0)</f>
        <v>0.66666666666666663</v>
      </c>
      <c r="E6" s="308" t="str">
        <f t="shared" si="2"/>
        <v>10:00-10:30</v>
      </c>
      <c r="F6" s="459" t="s">
        <v>515</v>
      </c>
      <c r="G6" s="240"/>
      <c r="H6" s="241"/>
      <c r="I6" s="241"/>
      <c r="J6" s="486"/>
      <c r="K6" s="233"/>
      <c r="L6" s="234"/>
      <c r="M6" s="230"/>
      <c r="N6" s="476"/>
      <c r="O6" s="230"/>
      <c r="P6" s="364"/>
      <c r="Q6" s="235"/>
      <c r="R6" s="326"/>
      <c r="S6" s="230"/>
      <c r="T6" s="360"/>
      <c r="U6" s="364"/>
      <c r="V6" s="349"/>
      <c r="W6" s="233"/>
      <c r="X6" s="234"/>
      <c r="Y6" s="267"/>
      <c r="Z6" s="395"/>
      <c r="AA6" s="230"/>
      <c r="AB6" s="364"/>
      <c r="AC6" s="238"/>
      <c r="AD6" s="243"/>
      <c r="AE6" s="204"/>
      <c r="AF6" s="354"/>
      <c r="AG6" s="354">
        <v>7</v>
      </c>
      <c r="AH6" s="383">
        <v>7</v>
      </c>
      <c r="AI6" s="383">
        <v>0</v>
      </c>
      <c r="AJ6" s="384">
        <f>TIME(6,0,0)</f>
        <v>0.25</v>
      </c>
      <c r="AK6" s="383" t="s">
        <v>477</v>
      </c>
      <c r="AL6" s="218">
        <v>30</v>
      </c>
    </row>
    <row r="7" spans="1:38" ht="37.5" customHeight="1" thickBot="1" x14ac:dyDescent="0.25">
      <c r="A7" s="333" t="str">
        <f t="shared" si="0"/>
        <v>15:30-16:00</v>
      </c>
      <c r="B7" s="333" t="str">
        <f t="shared" si="1"/>
        <v>10:30-11:00</v>
      </c>
      <c r="C7" s="333" t="str">
        <f t="shared" si="3"/>
        <v>14:30-15:00</v>
      </c>
      <c r="D7" s="309">
        <f>TIME(16,30,0)</f>
        <v>0.6875</v>
      </c>
      <c r="E7" s="308" t="str">
        <f t="shared" si="2"/>
        <v>10:30-11:00</v>
      </c>
      <c r="F7" s="460" t="s">
        <v>497</v>
      </c>
      <c r="G7" s="232"/>
      <c r="H7" s="220"/>
      <c r="I7" s="220"/>
      <c r="J7" s="487"/>
      <c r="K7" s="233"/>
      <c r="L7" s="234"/>
      <c r="M7" s="230"/>
      <c r="N7" s="244"/>
      <c r="O7" s="230"/>
      <c r="P7" s="364"/>
      <c r="Q7" s="244"/>
      <c r="R7" s="326"/>
      <c r="S7" s="230"/>
      <c r="T7" s="321"/>
      <c r="U7" s="364"/>
      <c r="V7" s="345"/>
      <c r="W7" s="233"/>
      <c r="X7" s="344"/>
      <c r="Y7" s="370"/>
      <c r="Z7" s="396"/>
      <c r="AA7" s="230"/>
      <c r="AB7" s="364"/>
      <c r="AC7" s="238"/>
      <c r="AD7" s="243"/>
      <c r="AE7" s="204"/>
      <c r="AF7" s="354"/>
      <c r="AG7" s="354">
        <v>8</v>
      </c>
      <c r="AH7" s="383">
        <v>8</v>
      </c>
      <c r="AI7" s="383">
        <v>0</v>
      </c>
      <c r="AJ7" s="384">
        <f>TIME(7,0,0)</f>
        <v>0.29166666666666669</v>
      </c>
      <c r="AK7" s="383" t="s">
        <v>478</v>
      </c>
      <c r="AL7" s="218">
        <v>30</v>
      </c>
    </row>
    <row r="8" spans="1:38" ht="37.5" customHeight="1" x14ac:dyDescent="0.2">
      <c r="A8" s="333" t="str">
        <f t="shared" si="0"/>
        <v>16:00-16:15</v>
      </c>
      <c r="B8" s="333" t="str">
        <f t="shared" si="1"/>
        <v>11:00-11:15</v>
      </c>
      <c r="C8" s="333" t="str">
        <f t="shared" si="3"/>
        <v>15:00-15:15</v>
      </c>
      <c r="D8" s="330">
        <f>TIME(17,0,0)</f>
        <v>0.70833333333333337</v>
      </c>
      <c r="E8" s="308" t="str">
        <f t="shared" si="2"/>
        <v>11:00-11:15</v>
      </c>
      <c r="F8" s="308"/>
      <c r="G8" s="245" t="s">
        <v>368</v>
      </c>
      <c r="H8" s="246" t="s">
        <v>368</v>
      </c>
      <c r="I8" s="328"/>
      <c r="J8" s="247" t="s">
        <v>368</v>
      </c>
      <c r="K8" s="245" t="s">
        <v>368</v>
      </c>
      <c r="L8" s="246" t="s">
        <v>368</v>
      </c>
      <c r="M8" s="246" t="s">
        <v>368</v>
      </c>
      <c r="N8" s="247" t="s">
        <v>368</v>
      </c>
      <c r="O8" s="245" t="s">
        <v>368</v>
      </c>
      <c r="P8" s="246" t="s">
        <v>368</v>
      </c>
      <c r="Q8" s="328" t="s">
        <v>368</v>
      </c>
      <c r="R8" s="247" t="s">
        <v>368</v>
      </c>
      <c r="S8" s="245" t="s">
        <v>368</v>
      </c>
      <c r="T8" s="246" t="s">
        <v>368</v>
      </c>
      <c r="U8" s="246" t="s">
        <v>368</v>
      </c>
      <c r="V8" s="247" t="s">
        <v>368</v>
      </c>
      <c r="W8" s="245" t="s">
        <v>368</v>
      </c>
      <c r="X8" s="328" t="s">
        <v>368</v>
      </c>
      <c r="Y8" s="328"/>
      <c r="Z8" s="328" t="s">
        <v>368</v>
      </c>
      <c r="AA8" s="245" t="s">
        <v>368</v>
      </c>
      <c r="AB8" s="411"/>
      <c r="AC8" s="247" t="s">
        <v>368</v>
      </c>
      <c r="AD8" s="243"/>
      <c r="AE8" s="204"/>
      <c r="AF8" s="354"/>
      <c r="AG8" s="354">
        <v>23</v>
      </c>
      <c r="AH8" s="383">
        <v>23</v>
      </c>
      <c r="AI8" s="383">
        <v>0</v>
      </c>
      <c r="AJ8" s="384">
        <f>TIME(24-2,0,0)</f>
        <v>0.91666666666666663</v>
      </c>
      <c r="AK8" s="383" t="s">
        <v>479</v>
      </c>
      <c r="AL8" s="218">
        <v>15</v>
      </c>
    </row>
    <row r="9" spans="1:38" ht="45" customHeight="1" thickBot="1" x14ac:dyDescent="0.25">
      <c r="A9" s="333" t="str">
        <f t="shared" si="0"/>
        <v>16:15-16:45</v>
      </c>
      <c r="B9" s="333" t="str">
        <f t="shared" si="1"/>
        <v>11:15-11:45</v>
      </c>
      <c r="C9" s="333" t="str">
        <f t="shared" si="3"/>
        <v>15:15-15:45</v>
      </c>
      <c r="D9" s="330">
        <f>TIME(17,15,0)</f>
        <v>0.71875</v>
      </c>
      <c r="E9" s="308" t="str">
        <f t="shared" si="2"/>
        <v>11:15-11:45</v>
      </c>
      <c r="F9" s="308"/>
      <c r="G9" s="398"/>
      <c r="H9" s="223" t="s">
        <v>351</v>
      </c>
      <c r="I9" s="317"/>
      <c r="J9" s="226" t="s">
        <v>471</v>
      </c>
      <c r="K9" s="405" t="s">
        <v>491</v>
      </c>
      <c r="L9" s="225"/>
      <c r="M9" s="225"/>
      <c r="N9" s="367" t="s">
        <v>353</v>
      </c>
      <c r="O9" s="221" t="s">
        <v>352</v>
      </c>
      <c r="P9" s="365"/>
      <c r="Q9" s="322" t="s">
        <v>405</v>
      </c>
      <c r="R9" s="250" t="s">
        <v>369</v>
      </c>
      <c r="S9" s="252"/>
      <c r="T9" s="363" t="s">
        <v>471</v>
      </c>
      <c r="U9" s="223" t="s">
        <v>351</v>
      </c>
      <c r="V9" s="322" t="s">
        <v>405</v>
      </c>
      <c r="W9" s="361" t="s">
        <v>405</v>
      </c>
      <c r="X9" s="317"/>
      <c r="Y9" s="317"/>
      <c r="Z9" s="323"/>
      <c r="AA9" s="253" t="s">
        <v>16</v>
      </c>
      <c r="AB9" s="365"/>
      <c r="AC9" s="249"/>
      <c r="AD9" s="243"/>
      <c r="AE9" s="204"/>
      <c r="AF9" s="354"/>
      <c r="AG9" s="354">
        <v>24</v>
      </c>
      <c r="AH9" s="383">
        <v>24</v>
      </c>
      <c r="AI9" s="383">
        <v>0</v>
      </c>
      <c r="AJ9" s="384">
        <f>TIME(24-1,0,0)</f>
        <v>0.95833333333333337</v>
      </c>
      <c r="AK9" s="383" t="s">
        <v>480</v>
      </c>
      <c r="AL9" s="218">
        <v>30</v>
      </c>
    </row>
    <row r="10" spans="1:38" ht="37.5" customHeight="1" x14ac:dyDescent="0.2">
      <c r="A10" s="333" t="str">
        <f t="shared" si="0"/>
        <v>16:45-17:15</v>
      </c>
      <c r="B10" s="333" t="str">
        <f t="shared" si="1"/>
        <v>11:45-12:15</v>
      </c>
      <c r="C10" s="333" t="str">
        <f t="shared" si="3"/>
        <v>15:45-16:15</v>
      </c>
      <c r="D10" s="330">
        <f>TIME(17,45,0)</f>
        <v>0.73958333333333337</v>
      </c>
      <c r="E10" s="308" t="str">
        <f t="shared" si="2"/>
        <v>11:45-12:15</v>
      </c>
      <c r="F10" s="463"/>
      <c r="G10" s="312"/>
      <c r="H10" s="235"/>
      <c r="I10" s="319"/>
      <c r="J10" s="237"/>
      <c r="K10" s="406"/>
      <c r="L10" s="225"/>
      <c r="M10" s="225"/>
      <c r="N10" s="236"/>
      <c r="O10" s="233"/>
      <c r="P10" s="360"/>
      <c r="Q10" s="371"/>
      <c r="R10" s="255"/>
      <c r="S10" s="252"/>
      <c r="T10" s="364"/>
      <c r="U10" s="235"/>
      <c r="V10" s="371"/>
      <c r="W10" s="324"/>
      <c r="X10" s="360"/>
      <c r="Y10" s="360"/>
      <c r="Z10" s="326"/>
      <c r="AA10" s="257"/>
      <c r="AB10" s="319"/>
      <c r="AC10" s="326"/>
      <c r="AD10" s="329"/>
      <c r="AE10" s="204"/>
      <c r="AF10" s="354"/>
      <c r="AG10" s="354">
        <v>22</v>
      </c>
      <c r="AH10" s="383">
        <v>22</v>
      </c>
      <c r="AI10" s="383">
        <v>0</v>
      </c>
      <c r="AJ10" s="384">
        <f>TIME(24-3,0,0)</f>
        <v>0.875</v>
      </c>
      <c r="AK10" s="383" t="s">
        <v>481</v>
      </c>
      <c r="AL10" s="218">
        <v>30</v>
      </c>
    </row>
    <row r="11" spans="1:38" ht="37.5" customHeight="1" x14ac:dyDescent="0.2">
      <c r="A11" s="333" t="str">
        <f t="shared" si="0"/>
        <v>17:15-17:45</v>
      </c>
      <c r="B11" s="333" t="str">
        <f t="shared" si="1"/>
        <v>12:15-12:45</v>
      </c>
      <c r="C11" s="333" t="str">
        <f t="shared" si="3"/>
        <v>16:15-16:45</v>
      </c>
      <c r="D11" s="330">
        <f>TIME(18,15,0)</f>
        <v>0.76041666666666663</v>
      </c>
      <c r="E11" s="308" t="str">
        <f t="shared" si="2"/>
        <v>12:15-12:45</v>
      </c>
      <c r="F11" s="308"/>
      <c r="G11" s="312"/>
      <c r="H11" s="369"/>
      <c r="I11" s="360"/>
      <c r="J11" s="237"/>
      <c r="K11" s="406"/>
      <c r="L11" s="225"/>
      <c r="M11" s="462"/>
      <c r="N11" s="242"/>
      <c r="O11" s="233"/>
      <c r="P11" s="360"/>
      <c r="Q11" s="325"/>
      <c r="R11" s="258"/>
      <c r="S11" s="269"/>
      <c r="T11" s="364"/>
      <c r="U11" s="235"/>
      <c r="V11" s="325"/>
      <c r="W11" s="362"/>
      <c r="X11" s="360"/>
      <c r="Y11" s="360"/>
      <c r="Z11" s="326"/>
      <c r="AA11" s="257"/>
      <c r="AB11" s="319"/>
      <c r="AC11" s="349"/>
      <c r="AD11" s="254"/>
      <c r="AE11" s="204"/>
      <c r="AF11" s="354"/>
      <c r="AG11" s="354">
        <v>19</v>
      </c>
      <c r="AH11" s="383">
        <v>18</v>
      </c>
      <c r="AI11" s="383">
        <v>30</v>
      </c>
      <c r="AJ11" s="384">
        <f>TIME(24-6,30,0)</f>
        <v>0.77083333333333337</v>
      </c>
      <c r="AK11" s="383" t="s">
        <v>482</v>
      </c>
      <c r="AL11" s="218">
        <v>30</v>
      </c>
    </row>
    <row r="12" spans="1:38" ht="37.5" customHeight="1" x14ac:dyDescent="0.2">
      <c r="A12" s="333" t="str">
        <f t="shared" si="0"/>
        <v>17:45-18:15</v>
      </c>
      <c r="B12" s="333" t="str">
        <f t="shared" si="1"/>
        <v>12:45-13:15</v>
      </c>
      <c r="C12" s="333" t="str">
        <f t="shared" si="3"/>
        <v>16:45-17:15</v>
      </c>
      <c r="D12" s="330">
        <f>TIME(18,45,0)</f>
        <v>0.78125</v>
      </c>
      <c r="E12" s="308" t="str">
        <f t="shared" si="2"/>
        <v>12:45-13:15</v>
      </c>
      <c r="F12" s="308"/>
      <c r="G12" s="366"/>
      <c r="H12" s="244"/>
      <c r="I12" s="321"/>
      <c r="J12" s="237"/>
      <c r="K12" s="407"/>
      <c r="L12" s="225"/>
      <c r="M12" s="225"/>
      <c r="N12" s="368"/>
      <c r="O12" s="233"/>
      <c r="P12" s="401"/>
      <c r="Q12" s="372"/>
      <c r="R12" s="259"/>
      <c r="S12" s="366"/>
      <c r="T12" s="364"/>
      <c r="U12" s="244"/>
      <c r="V12" s="372"/>
      <c r="W12" s="327"/>
      <c r="X12" s="319"/>
      <c r="Y12" s="319"/>
      <c r="Z12" s="345"/>
      <c r="AA12" s="260"/>
      <c r="AB12" s="321"/>
      <c r="AC12" s="345"/>
      <c r="AD12" s="254"/>
      <c r="AE12" s="204"/>
      <c r="AF12" s="355"/>
      <c r="AG12" s="355">
        <v>17</v>
      </c>
      <c r="AH12" s="383">
        <v>16</v>
      </c>
      <c r="AI12" s="383">
        <v>0</v>
      </c>
      <c r="AJ12" s="384">
        <f>TIME(24-8,0,0)</f>
        <v>0.66666666666666663</v>
      </c>
      <c r="AK12" s="383" t="s">
        <v>483</v>
      </c>
      <c r="AL12" s="218">
        <v>30</v>
      </c>
    </row>
    <row r="13" spans="1:38" ht="37.5" customHeight="1" x14ac:dyDescent="0.2">
      <c r="A13" s="333" t="str">
        <f t="shared" si="0"/>
        <v>18:15-18:30</v>
      </c>
      <c r="B13" s="333" t="str">
        <f t="shared" si="1"/>
        <v>13:15-13:30</v>
      </c>
      <c r="C13" s="333" t="str">
        <f t="shared" si="3"/>
        <v>17:15-17:30</v>
      </c>
      <c r="D13" s="330">
        <f>TIME(19,15,0)</f>
        <v>0.80208333333333337</v>
      </c>
      <c r="E13" s="308" t="str">
        <f t="shared" si="2"/>
        <v>13:15-13:30</v>
      </c>
      <c r="F13" s="308"/>
      <c r="G13" s="245" t="s">
        <v>368</v>
      </c>
      <c r="H13" s="246" t="s">
        <v>368</v>
      </c>
      <c r="I13" s="328"/>
      <c r="J13" s="247" t="s">
        <v>368</v>
      </c>
      <c r="K13" s="245" t="s">
        <v>368</v>
      </c>
      <c r="L13" s="246" t="s">
        <v>368</v>
      </c>
      <c r="M13" s="246" t="s">
        <v>368</v>
      </c>
      <c r="N13" s="247" t="s">
        <v>368</v>
      </c>
      <c r="O13" s="245" t="s">
        <v>368</v>
      </c>
      <c r="P13" s="246" t="s">
        <v>368</v>
      </c>
      <c r="Q13" s="328" t="s">
        <v>368</v>
      </c>
      <c r="R13" s="247" t="s">
        <v>368</v>
      </c>
      <c r="S13" s="245" t="s">
        <v>368</v>
      </c>
      <c r="T13" s="246" t="s">
        <v>368</v>
      </c>
      <c r="U13" s="246" t="s">
        <v>368</v>
      </c>
      <c r="V13" s="328" t="s">
        <v>368</v>
      </c>
      <c r="W13" s="245" t="s">
        <v>368</v>
      </c>
      <c r="X13" s="246" t="s">
        <v>368</v>
      </c>
      <c r="Y13" s="328"/>
      <c r="Z13" s="328" t="s">
        <v>368</v>
      </c>
      <c r="AA13" s="245" t="s">
        <v>368</v>
      </c>
      <c r="AB13" s="411"/>
      <c r="AC13" s="247" t="s">
        <v>368</v>
      </c>
      <c r="AD13" s="254"/>
      <c r="AE13" s="195"/>
      <c r="AF13" s="355"/>
      <c r="AG13" s="355">
        <v>16</v>
      </c>
      <c r="AH13" s="383">
        <v>15</v>
      </c>
      <c r="AI13" s="383">
        <v>0</v>
      </c>
      <c r="AJ13" s="384">
        <f>TIME(24-9,0,0)</f>
        <v>0.625</v>
      </c>
      <c r="AK13" s="383" t="s">
        <v>484</v>
      </c>
      <c r="AL13" s="218">
        <v>15</v>
      </c>
    </row>
    <row r="14" spans="1:38" ht="37.5" customHeight="1" x14ac:dyDescent="0.2">
      <c r="A14" s="333" t="str">
        <f t="shared" si="0"/>
        <v>18:30-19:00</v>
      </c>
      <c r="B14" s="333" t="str">
        <f t="shared" si="1"/>
        <v>13:30-14:00</v>
      </c>
      <c r="C14" s="333" t="str">
        <f t="shared" si="3"/>
        <v>17:30-18:00</v>
      </c>
      <c r="D14" s="330">
        <f>TIME(19,30,0)</f>
        <v>0.8125</v>
      </c>
      <c r="E14" s="308" t="str">
        <f t="shared" si="2"/>
        <v>13:30-14:00</v>
      </c>
      <c r="F14" s="308"/>
      <c r="G14" s="435"/>
      <c r="H14" s="317"/>
      <c r="I14" s="317"/>
      <c r="J14" s="250" t="s">
        <v>369</v>
      </c>
      <c r="K14" s="252"/>
      <c r="L14" s="251" t="s">
        <v>354</v>
      </c>
      <c r="M14" s="263" t="s">
        <v>404</v>
      </c>
      <c r="N14" s="374"/>
      <c r="O14" s="317"/>
      <c r="P14" s="317"/>
      <c r="Q14" s="365"/>
      <c r="R14" s="323"/>
      <c r="S14" s="252"/>
      <c r="T14" s="251" t="s">
        <v>354</v>
      </c>
      <c r="U14" s="263" t="s">
        <v>404</v>
      </c>
      <c r="V14" s="249"/>
      <c r="W14" s="252"/>
      <c r="X14" s="376" t="s">
        <v>406</v>
      </c>
      <c r="Y14" s="365"/>
      <c r="Z14" s="317"/>
      <c r="AA14" s="435"/>
      <c r="AB14" s="317"/>
      <c r="AC14" s="317"/>
      <c r="AD14" s="254"/>
      <c r="AE14" s="204"/>
      <c r="AF14" s="356"/>
      <c r="AG14" s="355">
        <v>15</v>
      </c>
      <c r="AH14" s="383">
        <v>13</v>
      </c>
      <c r="AI14" s="383">
        <v>0</v>
      </c>
      <c r="AJ14" s="384">
        <f>TIME(24-10,0,0)</f>
        <v>0.58333333333333337</v>
      </c>
      <c r="AK14" s="383" t="s">
        <v>485</v>
      </c>
      <c r="AL14" s="218">
        <v>30</v>
      </c>
    </row>
    <row r="15" spans="1:38" ht="37.5" customHeight="1" x14ac:dyDescent="0.2">
      <c r="A15" s="333" t="str">
        <f t="shared" si="0"/>
        <v>19:00-19:30</v>
      </c>
      <c r="B15" s="333" t="str">
        <f t="shared" si="1"/>
        <v>14:00-14:30</v>
      </c>
      <c r="C15" s="333" t="str">
        <f t="shared" si="3"/>
        <v>18:00-18:30</v>
      </c>
      <c r="D15" s="330">
        <f>TIME(20,0,0)</f>
        <v>0.83333333333333337</v>
      </c>
      <c r="E15" s="308" t="str">
        <f t="shared" si="2"/>
        <v>14:00-14:30</v>
      </c>
      <c r="F15" s="478"/>
      <c r="G15" s="360"/>
      <c r="H15" s="319"/>
      <c r="I15" s="319"/>
      <c r="J15" s="255"/>
      <c r="K15" s="252"/>
      <c r="L15" s="256"/>
      <c r="M15" s="265"/>
      <c r="N15" s="346"/>
      <c r="O15" s="319"/>
      <c r="P15" s="319"/>
      <c r="Q15" s="319"/>
      <c r="R15" s="326"/>
      <c r="S15" s="252"/>
      <c r="T15" s="256"/>
      <c r="U15" s="265"/>
      <c r="V15" s="249"/>
      <c r="W15" s="252"/>
      <c r="X15" s="273"/>
      <c r="Y15" s="360"/>
      <c r="Z15" s="326"/>
      <c r="AA15" s="319"/>
      <c r="AB15" s="360"/>
      <c r="AC15" s="326"/>
      <c r="AD15" s="254"/>
      <c r="AE15" s="204"/>
      <c r="AF15" s="356"/>
      <c r="AG15" s="355">
        <v>22</v>
      </c>
      <c r="AH15" s="383">
        <v>22</v>
      </c>
      <c r="AI15" s="383">
        <v>0</v>
      </c>
      <c r="AJ15" s="384">
        <f>TIME(24-3,0,0)</f>
        <v>0.875</v>
      </c>
      <c r="AK15" s="383" t="s">
        <v>490</v>
      </c>
      <c r="AL15" s="218">
        <v>30</v>
      </c>
    </row>
    <row r="16" spans="1:38" ht="37.5" customHeight="1" x14ac:dyDescent="0.2">
      <c r="A16" s="333" t="str">
        <f t="shared" si="0"/>
        <v>19:30-20:00</v>
      </c>
      <c r="B16" s="333" t="str">
        <f t="shared" si="1"/>
        <v>14:30-15:00</v>
      </c>
      <c r="C16" s="333" t="str">
        <f t="shared" si="3"/>
        <v>18:30-19:00</v>
      </c>
      <c r="D16" s="330">
        <f>TIME(20,30,0)</f>
        <v>0.85416666666666663</v>
      </c>
      <c r="E16" s="308" t="str">
        <f t="shared" si="2"/>
        <v>14:30-15:00</v>
      </c>
      <c r="F16" s="478"/>
      <c r="G16" s="360"/>
      <c r="H16" s="360"/>
      <c r="I16" s="360"/>
      <c r="J16" s="266"/>
      <c r="K16" s="312"/>
      <c r="L16" s="256"/>
      <c r="M16" s="267"/>
      <c r="N16" s="264"/>
      <c r="O16" s="360"/>
      <c r="P16" s="360"/>
      <c r="Q16" s="319"/>
      <c r="R16" s="326"/>
      <c r="S16" s="252"/>
      <c r="T16" s="256"/>
      <c r="U16" s="267"/>
      <c r="V16" s="268"/>
      <c r="W16" s="269"/>
      <c r="X16" s="286"/>
      <c r="Y16" s="360"/>
      <c r="Z16" s="349"/>
      <c r="AA16" s="360"/>
      <c r="AB16" s="360"/>
      <c r="AC16" s="349"/>
      <c r="AD16" s="261"/>
      <c r="AE16" s="204"/>
      <c r="AF16" s="355"/>
      <c r="AG16" s="355"/>
      <c r="AH16" s="383"/>
      <c r="AI16" s="383"/>
      <c r="AJ16" s="383"/>
      <c r="AK16" s="383"/>
      <c r="AL16" s="218">
        <v>30</v>
      </c>
    </row>
    <row r="17" spans="1:38" ht="37.5" customHeight="1" x14ac:dyDescent="0.2">
      <c r="A17" s="333" t="str">
        <f t="shared" si="0"/>
        <v>20:00-20:30</v>
      </c>
      <c r="B17" s="333" t="str">
        <f t="shared" si="1"/>
        <v>15:00-15:30</v>
      </c>
      <c r="C17" s="333" t="str">
        <f t="shared" si="3"/>
        <v>19:00-19:30</v>
      </c>
      <c r="D17" s="330">
        <f>TIME(21,0,0)</f>
        <v>0.875</v>
      </c>
      <c r="E17" s="308" t="str">
        <f t="shared" si="2"/>
        <v>15:00-15:30</v>
      </c>
      <c r="F17" s="308"/>
      <c r="G17" s="366"/>
      <c r="H17" s="321"/>
      <c r="I17" s="321"/>
      <c r="J17" s="259"/>
      <c r="K17" s="252"/>
      <c r="L17" s="256"/>
      <c r="M17" s="370"/>
      <c r="N17" s="347"/>
      <c r="O17" s="321"/>
      <c r="P17" s="321"/>
      <c r="Q17" s="321"/>
      <c r="R17" s="345"/>
      <c r="S17" s="366"/>
      <c r="T17" s="256"/>
      <c r="U17" s="270"/>
      <c r="V17" s="249"/>
      <c r="W17" s="366"/>
      <c r="X17" s="288"/>
      <c r="Y17" s="401"/>
      <c r="Z17" s="321"/>
      <c r="AA17" s="366"/>
      <c r="AB17" s="319"/>
      <c r="AC17" s="321"/>
      <c r="AD17" s="254"/>
      <c r="AE17" s="204"/>
      <c r="AF17" s="354"/>
      <c r="AG17" s="354"/>
      <c r="AH17" s="383"/>
      <c r="AI17" s="383"/>
      <c r="AJ17" s="383"/>
      <c r="AK17" s="383"/>
      <c r="AL17" s="218">
        <v>30</v>
      </c>
    </row>
    <row r="18" spans="1:38" ht="37.5" customHeight="1" x14ac:dyDescent="0.2">
      <c r="A18" s="333" t="str">
        <f t="shared" si="0"/>
        <v>20:30-21:00</v>
      </c>
      <c r="B18" s="333" t="str">
        <f t="shared" si="1"/>
        <v>15:30-16:00</v>
      </c>
      <c r="C18" s="333" t="str">
        <f t="shared" si="3"/>
        <v>19:30-20:00</v>
      </c>
      <c r="D18" s="330">
        <f>TIME(21,30,0)</f>
        <v>0.89583333333333337</v>
      </c>
      <c r="E18" s="308" t="str">
        <f t="shared" si="2"/>
        <v>15:30-16:00</v>
      </c>
      <c r="F18" s="308"/>
      <c r="G18" s="291" t="s">
        <v>368</v>
      </c>
      <c r="H18" s="246" t="s">
        <v>368</v>
      </c>
      <c r="I18" s="328"/>
      <c r="J18" s="247" t="s">
        <v>368</v>
      </c>
      <c r="K18" s="245" t="s">
        <v>368</v>
      </c>
      <c r="L18" s="246" t="s">
        <v>368</v>
      </c>
      <c r="M18" s="289" t="s">
        <v>368</v>
      </c>
      <c r="N18" s="247" t="s">
        <v>368</v>
      </c>
      <c r="O18" s="328" t="s">
        <v>368</v>
      </c>
      <c r="P18" s="246" t="s">
        <v>368</v>
      </c>
      <c r="Q18" s="328" t="s">
        <v>368</v>
      </c>
      <c r="R18" s="247" t="s">
        <v>368</v>
      </c>
      <c r="S18" s="246" t="s">
        <v>368</v>
      </c>
      <c r="T18" s="246" t="s">
        <v>368</v>
      </c>
      <c r="U18" s="246" t="s">
        <v>368</v>
      </c>
      <c r="V18" s="328" t="s">
        <v>368</v>
      </c>
      <c r="W18" s="245" t="s">
        <v>368</v>
      </c>
      <c r="X18" s="246" t="s">
        <v>368</v>
      </c>
      <c r="Y18" s="328"/>
      <c r="Z18" s="328" t="s">
        <v>368</v>
      </c>
      <c r="AA18" s="245" t="s">
        <v>368</v>
      </c>
      <c r="AB18" s="411"/>
      <c r="AC18" s="247" t="s">
        <v>368</v>
      </c>
      <c r="AD18" s="254"/>
      <c r="AE18" s="204"/>
      <c r="AF18" s="354"/>
      <c r="AG18" s="354"/>
      <c r="AH18" s="383"/>
      <c r="AI18" s="383"/>
      <c r="AJ18" s="383"/>
      <c r="AK18" s="383"/>
      <c r="AL18" s="218">
        <v>30</v>
      </c>
    </row>
    <row r="19" spans="1:38" ht="37.5" customHeight="1" x14ac:dyDescent="0.2">
      <c r="A19" s="333" t="str">
        <f t="shared" si="0"/>
        <v>21:00-21:30</v>
      </c>
      <c r="B19" s="333" t="str">
        <f t="shared" si="1"/>
        <v>16:00-16:30</v>
      </c>
      <c r="C19" s="333" t="str">
        <f t="shared" si="3"/>
        <v>20:00-20:30</v>
      </c>
      <c r="D19" s="330">
        <f>TIME(22,0,0)</f>
        <v>0.91666666666666663</v>
      </c>
      <c r="E19" s="308" t="str">
        <f t="shared" si="2"/>
        <v>16:00-16:30</v>
      </c>
      <c r="F19" s="308"/>
      <c r="G19" s="252"/>
      <c r="H19" s="314" t="s">
        <v>473</v>
      </c>
      <c r="I19" s="248"/>
      <c r="J19" s="323"/>
      <c r="K19" s="271" t="s">
        <v>359</v>
      </c>
      <c r="L19" s="286" t="s">
        <v>406</v>
      </c>
      <c r="M19" s="248"/>
      <c r="N19" s="374"/>
      <c r="O19" s="454"/>
      <c r="P19" s="453" t="s">
        <v>406</v>
      </c>
      <c r="Q19" s="365"/>
      <c r="R19" s="399"/>
      <c r="S19" s="252"/>
      <c r="T19" s="282" t="s">
        <v>406</v>
      </c>
      <c r="U19" s="365"/>
      <c r="V19" s="323"/>
      <c r="W19" s="252"/>
      <c r="X19" s="365"/>
      <c r="Y19" s="225"/>
      <c r="Z19" s="323"/>
      <c r="AA19" s="316" t="s">
        <v>472</v>
      </c>
      <c r="AB19" s="317"/>
      <c r="AC19" s="286" t="s">
        <v>406</v>
      </c>
      <c r="AD19" s="254"/>
      <c r="AE19" s="204"/>
      <c r="AF19" s="354"/>
      <c r="AG19" s="354"/>
      <c r="AH19" s="383"/>
      <c r="AI19" s="383"/>
      <c r="AJ19" s="383"/>
      <c r="AK19" s="383"/>
      <c r="AL19" s="218">
        <v>30</v>
      </c>
    </row>
    <row r="20" spans="1:38" ht="37.5" customHeight="1" x14ac:dyDescent="0.2">
      <c r="A20" s="333" t="str">
        <f t="shared" si="0"/>
        <v>21:30-22:00</v>
      </c>
      <c r="B20" s="333" t="str">
        <f t="shared" si="1"/>
        <v>16:30-17:00</v>
      </c>
      <c r="C20" s="333" t="str">
        <f t="shared" si="3"/>
        <v>20:30-21:00</v>
      </c>
      <c r="D20" s="330">
        <f>TIME(22,30,0)</f>
        <v>0.9375</v>
      </c>
      <c r="E20" s="308" t="str">
        <f t="shared" si="2"/>
        <v>16:30-17:00</v>
      </c>
      <c r="F20" s="308"/>
      <c r="G20" s="252"/>
      <c r="H20" s="457"/>
      <c r="I20" s="248"/>
      <c r="J20" s="408"/>
      <c r="K20" s="271"/>
      <c r="L20" s="287"/>
      <c r="M20" s="248"/>
      <c r="N20" s="346"/>
      <c r="O20" s="248"/>
      <c r="P20" s="273"/>
      <c r="Q20" s="319"/>
      <c r="R20" s="326"/>
      <c r="S20" s="252"/>
      <c r="T20" s="273"/>
      <c r="U20" s="319"/>
      <c r="V20" s="326"/>
      <c r="W20" s="252"/>
      <c r="X20" s="373"/>
      <c r="Y20" s="225"/>
      <c r="Z20" s="346"/>
      <c r="AA20" s="318"/>
      <c r="AB20" s="360"/>
      <c r="AC20" s="287"/>
      <c r="AD20" s="274"/>
      <c r="AE20" s="204"/>
      <c r="AF20" s="355"/>
      <c r="AG20" s="355"/>
      <c r="AH20" s="383"/>
      <c r="AI20" s="383"/>
      <c r="AJ20" s="383"/>
      <c r="AK20" s="383"/>
      <c r="AL20" s="218">
        <v>30</v>
      </c>
    </row>
    <row r="21" spans="1:38" ht="37.5" customHeight="1" x14ac:dyDescent="0.2">
      <c r="A21" s="333" t="str">
        <f t="shared" si="0"/>
        <v>22:00-22:30</v>
      </c>
      <c r="B21" s="333" t="str">
        <f t="shared" si="1"/>
        <v>17:00-17:30</v>
      </c>
      <c r="C21" s="333" t="str">
        <f t="shared" si="3"/>
        <v>21:00-21:30</v>
      </c>
      <c r="D21" s="330">
        <f>TIME(23,0,0)</f>
        <v>0.95833333333333337</v>
      </c>
      <c r="E21" s="308" t="str">
        <f t="shared" si="2"/>
        <v>17:00-17:30</v>
      </c>
      <c r="F21" s="308"/>
      <c r="G21" s="312"/>
      <c r="H21" s="457"/>
      <c r="I21" s="248"/>
      <c r="J21" s="408"/>
      <c r="K21" s="271"/>
      <c r="L21" s="286"/>
      <c r="M21" s="248"/>
      <c r="N21" s="346"/>
      <c r="O21" s="248"/>
      <c r="P21" s="272"/>
      <c r="Q21" s="319"/>
      <c r="R21" s="326"/>
      <c r="S21" s="252"/>
      <c r="T21" s="272"/>
      <c r="U21" s="319"/>
      <c r="V21" s="326"/>
      <c r="W21" s="252"/>
      <c r="X21" s="373"/>
      <c r="Y21" s="360"/>
      <c r="Z21" s="277"/>
      <c r="AA21" s="318"/>
      <c r="AB21" s="360"/>
      <c r="AC21" s="286"/>
      <c r="AD21" s="274"/>
      <c r="AE21" s="204"/>
      <c r="AF21" s="354"/>
      <c r="AG21" s="354"/>
      <c r="AH21" s="383"/>
      <c r="AI21" s="383"/>
      <c r="AJ21" s="383"/>
      <c r="AK21" s="383"/>
      <c r="AL21" s="218">
        <v>30</v>
      </c>
    </row>
    <row r="22" spans="1:38" ht="37.5" customHeight="1" x14ac:dyDescent="0.2">
      <c r="A22" s="333" t="str">
        <f t="shared" si="0"/>
        <v>22:30-23:00</v>
      </c>
      <c r="B22" s="333" t="str">
        <f t="shared" si="1"/>
        <v>17:30-18:00</v>
      </c>
      <c r="C22" s="333" t="str">
        <f t="shared" si="3"/>
        <v>21:30-22:00</v>
      </c>
      <c r="D22" s="330">
        <f>TIME(23,30,0)</f>
        <v>0.97916666666666663</v>
      </c>
      <c r="E22" s="308" t="str">
        <f t="shared" si="2"/>
        <v>17:30-18:00</v>
      </c>
      <c r="F22" s="308"/>
      <c r="G22" s="252"/>
      <c r="H22" s="313"/>
      <c r="I22" s="315"/>
      <c r="J22" s="409"/>
      <c r="K22" s="275"/>
      <c r="L22" s="288"/>
      <c r="M22" s="315"/>
      <c r="N22" s="347"/>
      <c r="O22" s="456"/>
      <c r="P22" s="455"/>
      <c r="Q22" s="321"/>
      <c r="R22" s="345"/>
      <c r="S22" s="252"/>
      <c r="T22" s="276"/>
      <c r="U22" s="321"/>
      <c r="V22" s="345"/>
      <c r="W22" s="252"/>
      <c r="X22" s="380"/>
      <c r="Y22" s="225"/>
      <c r="Z22" s="347"/>
      <c r="AA22" s="320"/>
      <c r="AB22" s="319"/>
      <c r="AC22" s="288"/>
      <c r="AD22" s="274"/>
      <c r="AE22" s="204"/>
      <c r="AF22" s="354"/>
      <c r="AG22" s="354"/>
      <c r="AH22" s="383"/>
      <c r="AI22" s="383"/>
      <c r="AJ22" s="383"/>
      <c r="AK22" s="383"/>
      <c r="AL22" s="218">
        <v>30</v>
      </c>
    </row>
    <row r="23" spans="1:38" ht="37.5" customHeight="1" x14ac:dyDescent="0.2">
      <c r="A23" s="333" t="str">
        <f t="shared" si="0"/>
        <v>23:00-23:30</v>
      </c>
      <c r="B23" s="333" t="str">
        <f t="shared" si="1"/>
        <v>18:00-18:30</v>
      </c>
      <c r="C23" s="333" t="str">
        <f t="shared" si="3"/>
        <v>22:00-22:30</v>
      </c>
      <c r="D23" s="330">
        <f>TIME(24,0,0)</f>
        <v>0</v>
      </c>
      <c r="E23" s="308" t="str">
        <f t="shared" si="2"/>
        <v>18:00-18:30</v>
      </c>
      <c r="F23" s="308"/>
      <c r="G23" s="245" t="s">
        <v>368</v>
      </c>
      <c r="H23" s="246" t="s">
        <v>368</v>
      </c>
      <c r="I23" s="328"/>
      <c r="J23" s="328" t="s">
        <v>368</v>
      </c>
      <c r="K23" s="245" t="s">
        <v>368</v>
      </c>
      <c r="L23" s="246" t="s">
        <v>368</v>
      </c>
      <c r="M23" s="246" t="s">
        <v>368</v>
      </c>
      <c r="N23" s="328" t="s">
        <v>368</v>
      </c>
      <c r="O23" s="245" t="s">
        <v>368</v>
      </c>
      <c r="P23" s="246" t="s">
        <v>368</v>
      </c>
      <c r="Q23" s="328" t="s">
        <v>368</v>
      </c>
      <c r="R23" s="328" t="s">
        <v>368</v>
      </c>
      <c r="S23" s="245" t="s">
        <v>368</v>
      </c>
      <c r="T23" s="246" t="s">
        <v>368</v>
      </c>
      <c r="U23" s="246" t="s">
        <v>368</v>
      </c>
      <c r="V23" s="328" t="s">
        <v>368</v>
      </c>
      <c r="W23" s="245" t="s">
        <v>368</v>
      </c>
      <c r="X23" s="328" t="s">
        <v>368</v>
      </c>
      <c r="Y23" s="328"/>
      <c r="Z23" s="328" t="s">
        <v>368</v>
      </c>
      <c r="AA23" s="245" t="s">
        <v>368</v>
      </c>
      <c r="AB23" s="412"/>
      <c r="AC23" s="246" t="s">
        <v>368</v>
      </c>
      <c r="AD23" s="274"/>
      <c r="AE23" s="204"/>
      <c r="AF23" s="357"/>
      <c r="AG23" s="357"/>
      <c r="AH23" s="383"/>
      <c r="AI23" s="383"/>
      <c r="AJ23" s="383"/>
      <c r="AK23" s="383"/>
      <c r="AL23" s="218">
        <v>30</v>
      </c>
    </row>
    <row r="24" spans="1:38" ht="37.5" customHeight="1" x14ac:dyDescent="0.2">
      <c r="A24" s="333" t="str">
        <f t="shared" si="0"/>
        <v>23:30-0:00</v>
      </c>
      <c r="B24" s="333" t="str">
        <f t="shared" si="1"/>
        <v>18:30-19:00</v>
      </c>
      <c r="C24" s="333" t="str">
        <f t="shared" si="3"/>
        <v>22:30-23:00</v>
      </c>
      <c r="D24" s="330">
        <f>TIME(24,30,0)</f>
        <v>2.0833333333333259E-2</v>
      </c>
      <c r="E24" s="308" t="str">
        <f t="shared" si="2"/>
        <v>18:30-19:00</v>
      </c>
      <c r="F24" s="308"/>
      <c r="G24" s="245" t="s">
        <v>368</v>
      </c>
      <c r="H24" s="246" t="s">
        <v>368</v>
      </c>
      <c r="I24" s="328"/>
      <c r="J24" s="328" t="s">
        <v>368</v>
      </c>
      <c r="K24" s="245" t="s">
        <v>368</v>
      </c>
      <c r="L24" s="246" t="s">
        <v>368</v>
      </c>
      <c r="M24" s="246" t="s">
        <v>368</v>
      </c>
      <c r="N24" s="328" t="s">
        <v>368</v>
      </c>
      <c r="O24" s="245" t="s">
        <v>368</v>
      </c>
      <c r="P24" s="246" t="s">
        <v>368</v>
      </c>
      <c r="Q24" s="328" t="s">
        <v>368</v>
      </c>
      <c r="R24" s="328" t="s">
        <v>368</v>
      </c>
      <c r="S24" s="245" t="s">
        <v>368</v>
      </c>
      <c r="T24" s="246" t="s">
        <v>368</v>
      </c>
      <c r="U24" s="246" t="s">
        <v>368</v>
      </c>
      <c r="V24" s="328" t="s">
        <v>368</v>
      </c>
      <c r="W24" s="245" t="s">
        <v>368</v>
      </c>
      <c r="X24" s="328" t="s">
        <v>368</v>
      </c>
      <c r="Y24" s="328"/>
      <c r="Z24" s="328" t="s">
        <v>368</v>
      </c>
      <c r="AA24" s="245" t="s">
        <v>368</v>
      </c>
      <c r="AB24" s="412"/>
      <c r="AC24" s="246" t="s">
        <v>368</v>
      </c>
      <c r="AD24" s="274"/>
      <c r="AE24" s="204"/>
      <c r="AF24" s="357"/>
      <c r="AG24" s="357"/>
      <c r="AH24" s="383"/>
      <c r="AI24" s="383"/>
      <c r="AJ24" s="383"/>
      <c r="AK24" s="383"/>
      <c r="AL24" s="218">
        <v>30</v>
      </c>
    </row>
    <row r="25" spans="1:38" ht="42.75" customHeight="1" x14ac:dyDescent="0.2">
      <c r="A25" s="333" t="str">
        <f t="shared" si="0"/>
        <v>0:00-0:30</v>
      </c>
      <c r="B25" s="333" t="str">
        <f t="shared" si="1"/>
        <v>19:00-19:30</v>
      </c>
      <c r="C25" s="333" t="str">
        <f t="shared" si="3"/>
        <v>23:00-23:30</v>
      </c>
      <c r="D25" s="330">
        <f>TIME(1,0,0)</f>
        <v>4.1666666666666664E-2</v>
      </c>
      <c r="E25" s="308" t="str">
        <f t="shared" si="2"/>
        <v>19:00-19:30</v>
      </c>
      <c r="F25" s="308"/>
      <c r="G25" s="281" t="s">
        <v>360</v>
      </c>
      <c r="H25" s="397" t="s">
        <v>361</v>
      </c>
      <c r="I25" s="248"/>
      <c r="J25" s="410"/>
      <c r="K25" s="405" t="s">
        <v>491</v>
      </c>
      <c r="L25" s="319"/>
      <c r="M25" s="375"/>
      <c r="N25" s="374"/>
      <c r="O25" s="452"/>
      <c r="P25" s="488" t="s">
        <v>404</v>
      </c>
      <c r="Q25" s="489" t="s">
        <v>360</v>
      </c>
      <c r="R25" s="397" t="s">
        <v>361</v>
      </c>
      <c r="S25" s="493" t="s">
        <v>352</v>
      </c>
      <c r="T25" s="489" t="s">
        <v>360</v>
      </c>
      <c r="U25" s="397" t="s">
        <v>361</v>
      </c>
      <c r="V25" s="437"/>
      <c r="W25" s="278"/>
      <c r="X25" s="379"/>
      <c r="Y25" s="225"/>
      <c r="Z25" s="374"/>
      <c r="AA25" s="405" t="s">
        <v>491</v>
      </c>
      <c r="AB25" s="317"/>
      <c r="AC25" s="349"/>
      <c r="AD25" s="274"/>
      <c r="AE25" s="204"/>
      <c r="AF25" s="357"/>
      <c r="AG25" s="357"/>
      <c r="AH25" s="383"/>
      <c r="AI25" s="383"/>
      <c r="AJ25" s="383"/>
      <c r="AK25" s="383"/>
      <c r="AL25" s="218">
        <v>30</v>
      </c>
    </row>
    <row r="26" spans="1:38" ht="37.5" customHeight="1" x14ac:dyDescent="0.2">
      <c r="A26" s="333" t="str">
        <f t="shared" si="0"/>
        <v>0:30-1:00</v>
      </c>
      <c r="B26" s="333" t="str">
        <f t="shared" si="1"/>
        <v>19:30-20:00</v>
      </c>
      <c r="C26" s="333" t="str">
        <f t="shared" si="3"/>
        <v>23:30-0:00</v>
      </c>
      <c r="D26" s="330">
        <f>TIME(1,30,0)</f>
        <v>6.25E-2</v>
      </c>
      <c r="E26" s="308" t="str">
        <f t="shared" si="2"/>
        <v>19:30-20:00</v>
      </c>
      <c r="F26" s="308"/>
      <c r="G26" s="230"/>
      <c r="H26" s="397"/>
      <c r="I26" s="248"/>
      <c r="J26" s="326"/>
      <c r="K26" s="406"/>
      <c r="L26" s="319"/>
      <c r="M26" s="319"/>
      <c r="N26" s="346"/>
      <c r="O26" s="248"/>
      <c r="P26" s="265"/>
      <c r="Q26" s="490"/>
      <c r="R26" s="397"/>
      <c r="S26" s="494"/>
      <c r="T26" s="228"/>
      <c r="U26" s="397"/>
      <c r="V26" s="377"/>
      <c r="W26" s="278"/>
      <c r="X26" s="378"/>
      <c r="Y26" s="225"/>
      <c r="Z26" s="346"/>
      <c r="AA26" s="406"/>
      <c r="AB26" s="360"/>
      <c r="AC26" s="349"/>
      <c r="AD26" s="274"/>
      <c r="AE26" s="204"/>
      <c r="AF26" s="357"/>
      <c r="AG26" s="357"/>
      <c r="AH26" s="383"/>
      <c r="AI26" s="383"/>
      <c r="AJ26" s="383"/>
      <c r="AK26" s="383"/>
      <c r="AL26" s="218">
        <v>30</v>
      </c>
    </row>
    <row r="27" spans="1:38" ht="37.5" customHeight="1" x14ac:dyDescent="0.2">
      <c r="A27" s="333" t="str">
        <f t="shared" si="0"/>
        <v>1:00-1:30</v>
      </c>
      <c r="B27" s="333" t="str">
        <f t="shared" si="1"/>
        <v>20:00-20:30</v>
      </c>
      <c r="C27" s="333" t="str">
        <f t="shared" si="3"/>
        <v>0:00-0:30</v>
      </c>
      <c r="D27" s="330">
        <f>TIME(2,0,0)</f>
        <v>8.3333333333333329E-2</v>
      </c>
      <c r="E27" s="308" t="str">
        <f t="shared" si="2"/>
        <v>20:00-20:30</v>
      </c>
      <c r="F27" s="308"/>
      <c r="G27" s="230"/>
      <c r="H27" s="397"/>
      <c r="I27" s="248"/>
      <c r="J27" s="346"/>
      <c r="K27" s="406"/>
      <c r="L27" s="319"/>
      <c r="M27" s="319"/>
      <c r="N27" s="346"/>
      <c r="O27" s="248"/>
      <c r="P27" s="491"/>
      <c r="Q27" s="228"/>
      <c r="R27" s="397"/>
      <c r="S27" s="233"/>
      <c r="T27" s="490"/>
      <c r="U27" s="397"/>
      <c r="V27" s="377"/>
      <c r="W27" s="278"/>
      <c r="X27" s="378"/>
      <c r="Y27" s="360"/>
      <c r="Z27" s="346"/>
      <c r="AA27" s="406"/>
      <c r="AB27" s="360"/>
      <c r="AC27" s="349"/>
      <c r="AD27" s="274"/>
      <c r="AE27" s="204"/>
      <c r="AF27" s="357"/>
      <c r="AG27" s="357"/>
      <c r="AH27" s="383"/>
      <c r="AI27" s="383"/>
      <c r="AJ27" s="383"/>
      <c r="AK27" s="383"/>
      <c r="AL27" s="218">
        <v>30</v>
      </c>
    </row>
    <row r="28" spans="1:38" ht="37.5" customHeight="1" x14ac:dyDescent="0.2">
      <c r="A28" s="333" t="str">
        <f t="shared" si="0"/>
        <v>1:30-2:00</v>
      </c>
      <c r="B28" s="333" t="str">
        <f t="shared" si="1"/>
        <v>20:30-21:00</v>
      </c>
      <c r="C28" s="333" t="str">
        <f t="shared" si="3"/>
        <v>0:30-1:00</v>
      </c>
      <c r="D28" s="330">
        <f>TIME(2,30,0)</f>
        <v>0.10416666666666667</v>
      </c>
      <c r="E28" s="308" t="str">
        <f t="shared" si="2"/>
        <v>20:30-21:00</v>
      </c>
      <c r="F28" s="308"/>
      <c r="G28" s="283"/>
      <c r="H28" s="400"/>
      <c r="I28" s="315"/>
      <c r="J28" s="347"/>
      <c r="K28" s="407"/>
      <c r="L28" s="401"/>
      <c r="M28" s="401"/>
      <c r="N28" s="347"/>
      <c r="O28" s="315"/>
      <c r="P28" s="370"/>
      <c r="Q28" s="492"/>
      <c r="R28" s="400"/>
      <c r="S28" s="494"/>
      <c r="T28" s="400"/>
      <c r="U28" s="400"/>
      <c r="V28" s="402"/>
      <c r="W28" s="403"/>
      <c r="X28" s="404"/>
      <c r="Y28" s="401"/>
      <c r="Z28" s="347"/>
      <c r="AA28" s="407"/>
      <c r="AB28" s="319"/>
      <c r="AC28" s="349"/>
      <c r="AD28" s="274"/>
      <c r="AE28" s="204"/>
      <c r="AF28" s="357"/>
      <c r="AG28" s="357"/>
      <c r="AH28" s="383"/>
      <c r="AI28" s="383"/>
      <c r="AJ28" s="383"/>
      <c r="AK28" s="383"/>
      <c r="AL28" s="218">
        <v>30</v>
      </c>
    </row>
    <row r="29" spans="1:38" ht="37.5" customHeight="1" x14ac:dyDescent="0.2">
      <c r="A29" s="333" t="str">
        <f t="shared" si="0"/>
        <v>2:00-2:30</v>
      </c>
      <c r="B29" s="333" t="str">
        <f t="shared" si="1"/>
        <v>21:00-21:30</v>
      </c>
      <c r="C29" s="333" t="str">
        <f t="shared" si="3"/>
        <v>1:00-1:30</v>
      </c>
      <c r="D29" s="330">
        <v>0.125</v>
      </c>
      <c r="E29" s="308" t="str">
        <f t="shared" si="2"/>
        <v>21:00-21:30</v>
      </c>
      <c r="F29" s="308"/>
      <c r="G29" s="252"/>
      <c r="H29" s="365"/>
      <c r="I29" s="365"/>
      <c r="J29" s="374"/>
      <c r="K29" s="262"/>
      <c r="L29" s="423"/>
      <c r="M29" s="425"/>
      <c r="N29" s="374"/>
      <c r="O29" s="252"/>
      <c r="P29" s="317"/>
      <c r="Q29" s="317"/>
      <c r="R29" s="323"/>
      <c r="S29" s="435"/>
      <c r="T29" s="225"/>
      <c r="U29" s="317"/>
      <c r="V29" s="437"/>
      <c r="W29" s="278"/>
      <c r="X29" s="379"/>
      <c r="Y29" s="379"/>
      <c r="Z29" s="285"/>
      <c r="AA29" s="280"/>
      <c r="AB29" s="317"/>
      <c r="AC29" s="439"/>
      <c r="AD29" s="274"/>
      <c r="AE29" s="204"/>
      <c r="AF29" s="357"/>
      <c r="AG29" s="357"/>
      <c r="AH29" s="383"/>
      <c r="AI29" s="383"/>
      <c r="AJ29" s="383"/>
      <c r="AK29" s="383"/>
      <c r="AL29" s="218">
        <v>30</v>
      </c>
    </row>
    <row r="30" spans="1:38" ht="37.5" customHeight="1" x14ac:dyDescent="0.2">
      <c r="A30" s="333" t="str">
        <f t="shared" si="0"/>
        <v>2:30-3:00</v>
      </c>
      <c r="B30" s="333" t="str">
        <f t="shared" si="1"/>
        <v>21:30-22:00</v>
      </c>
      <c r="C30" s="333" t="str">
        <f t="shared" si="3"/>
        <v>1:30-2:00</v>
      </c>
      <c r="D30" s="330">
        <f>TIME(3,30,0)</f>
        <v>0.14583333333333334</v>
      </c>
      <c r="E30" s="308" t="str">
        <f t="shared" si="2"/>
        <v>21:30-22:00</v>
      </c>
      <c r="F30" s="308"/>
      <c r="G30" s="278"/>
      <c r="H30" s="432"/>
      <c r="I30" s="378"/>
      <c r="J30" s="348"/>
      <c r="K30" s="280"/>
      <c r="L30" s="426"/>
      <c r="M30" s="285"/>
      <c r="N30" s="348"/>
      <c r="O30" s="429"/>
      <c r="P30" s="284"/>
      <c r="Q30" s="431"/>
      <c r="R30" s="377"/>
      <c r="S30" s="278"/>
      <c r="T30" s="431"/>
      <c r="U30" s="431"/>
      <c r="V30" s="377"/>
      <c r="W30" s="278"/>
      <c r="X30" s="378"/>
      <c r="Y30" s="285"/>
      <c r="Z30" s="348"/>
      <c r="AA30" s="280"/>
      <c r="AB30" s="360"/>
      <c r="AC30" s="279"/>
      <c r="AD30" s="274"/>
      <c r="AE30" s="204"/>
      <c r="AF30" s="357"/>
      <c r="AG30" s="357"/>
      <c r="AH30" s="383"/>
      <c r="AI30" s="383"/>
      <c r="AJ30" s="383"/>
      <c r="AK30" s="383"/>
      <c r="AL30" s="218">
        <v>30</v>
      </c>
    </row>
    <row r="31" spans="1:38" ht="37.5" customHeight="1" x14ac:dyDescent="0.2">
      <c r="A31" s="333" t="str">
        <f t="shared" si="0"/>
        <v>3:00-3:30</v>
      </c>
      <c r="B31" s="333" t="str">
        <f t="shared" si="1"/>
        <v>22:00-22:30</v>
      </c>
      <c r="C31" s="333" t="str">
        <f t="shared" si="3"/>
        <v>2:00-2:30</v>
      </c>
      <c r="D31" s="332">
        <f>TIME(4,0,0)</f>
        <v>0.16666666666666666</v>
      </c>
      <c r="E31" s="308" t="str">
        <f t="shared" si="2"/>
        <v>22:00-22:30</v>
      </c>
      <c r="F31" s="308"/>
      <c r="G31" s="280"/>
      <c r="H31" s="378"/>
      <c r="I31" s="378"/>
      <c r="J31" s="348"/>
      <c r="K31" s="280"/>
      <c r="L31" s="426"/>
      <c r="M31" s="285"/>
      <c r="N31" s="348"/>
      <c r="O31" s="429"/>
      <c r="P31" s="432"/>
      <c r="Q31" s="284"/>
      <c r="R31" s="477" t="s">
        <v>379</v>
      </c>
      <c r="S31" s="429"/>
      <c r="T31" s="432"/>
      <c r="U31" s="284"/>
      <c r="V31" s="377"/>
      <c r="W31" s="278"/>
      <c r="X31" s="378"/>
      <c r="Y31" s="285"/>
      <c r="Z31" s="348"/>
      <c r="AA31" s="280"/>
      <c r="AB31" s="360"/>
      <c r="AC31" s="285"/>
      <c r="AD31" s="274"/>
      <c r="AE31" s="204"/>
      <c r="AF31" s="357"/>
      <c r="AG31" s="357"/>
      <c r="AH31" s="383"/>
      <c r="AI31" s="383"/>
      <c r="AJ31" s="383"/>
      <c r="AK31" s="383"/>
      <c r="AL31" s="218">
        <v>30</v>
      </c>
    </row>
    <row r="32" spans="1:38" ht="37.5" customHeight="1" x14ac:dyDescent="0.25">
      <c r="A32" s="333" t="str">
        <f t="shared" si="0"/>
        <v>3:30-4:00</v>
      </c>
      <c r="B32" s="333" t="str">
        <f t="shared" si="1"/>
        <v>22:30-23:00</v>
      </c>
      <c r="C32" s="333" t="str">
        <f t="shared" si="3"/>
        <v>2:30-3:00</v>
      </c>
      <c r="D32" s="342">
        <f>TIME(4,30,0)</f>
        <v>0.1875</v>
      </c>
      <c r="E32" s="413" t="str">
        <f t="shared" si="2"/>
        <v>22:30-23:00</v>
      </c>
      <c r="F32" s="413"/>
      <c r="G32" s="280"/>
      <c r="H32" s="410"/>
      <c r="J32" s="410"/>
      <c r="K32" s="415"/>
      <c r="L32" s="424"/>
      <c r="M32" s="414"/>
      <c r="N32" s="427"/>
      <c r="O32" s="416"/>
      <c r="P32" s="433"/>
      <c r="Q32" s="417"/>
      <c r="R32" s="238"/>
      <c r="S32" s="416"/>
      <c r="T32" s="430"/>
      <c r="U32" s="430"/>
      <c r="V32" s="434"/>
      <c r="W32" s="416"/>
      <c r="X32" s="414"/>
      <c r="Y32" s="424"/>
      <c r="Z32" s="438"/>
      <c r="AA32" s="418"/>
      <c r="AB32" s="319"/>
      <c r="AC32" s="438"/>
      <c r="AD32" s="419"/>
      <c r="AE32" s="420"/>
      <c r="AF32" s="357"/>
      <c r="AG32" s="357"/>
      <c r="AH32" s="421"/>
      <c r="AI32" s="422"/>
      <c r="AJ32" s="421"/>
      <c r="AK32" s="421"/>
      <c r="AL32" s="218">
        <v>30</v>
      </c>
    </row>
    <row r="33" spans="1:38" ht="37.5" customHeight="1" x14ac:dyDescent="0.2">
      <c r="A33" s="333" t="str">
        <f t="shared" si="0"/>
        <v>4:00-4:30</v>
      </c>
      <c r="B33" s="333" t="str">
        <f t="shared" si="1"/>
        <v>23:00-23:30</v>
      </c>
      <c r="C33" s="333" t="str">
        <f t="shared" si="3"/>
        <v>3:00-3:30</v>
      </c>
      <c r="D33" s="342">
        <v>0.20833333333333334</v>
      </c>
      <c r="E33" s="482" t="str">
        <f t="shared" si="2"/>
        <v>23:00-23:30</v>
      </c>
      <c r="F33" s="310"/>
      <c r="G33" s="464"/>
      <c r="H33" s="465"/>
      <c r="I33" s="306"/>
      <c r="J33" s="428"/>
      <c r="K33" s="464"/>
      <c r="L33" s="465"/>
      <c r="M33" s="306"/>
      <c r="N33" s="428"/>
      <c r="O33" s="307"/>
      <c r="P33" s="436"/>
      <c r="Q33" s="436"/>
      <c r="R33" s="473"/>
      <c r="S33" s="307"/>
      <c r="T33" s="465"/>
      <c r="U33" s="436"/>
      <c r="V33" s="428"/>
      <c r="W33" s="464"/>
      <c r="X33" s="465"/>
      <c r="Y33" s="465"/>
      <c r="Z33" s="428"/>
      <c r="AA33" s="307"/>
      <c r="AB33" s="465"/>
      <c r="AC33" s="428"/>
      <c r="AD33" s="307"/>
      <c r="AE33" s="311"/>
      <c r="AF33" s="359"/>
      <c r="AG33" s="359"/>
      <c r="AH33" s="359"/>
      <c r="AI33" s="359"/>
      <c r="AJ33" s="359"/>
      <c r="AK33" s="359"/>
      <c r="AL33" s="218">
        <v>30</v>
      </c>
    </row>
    <row r="34" spans="1:38" ht="37.5" customHeight="1" thickBot="1" x14ac:dyDescent="0.25">
      <c r="A34" s="333" t="str">
        <f t="shared" si="0"/>
        <v>4:30-5:00</v>
      </c>
      <c r="B34" s="333" t="str">
        <f t="shared" si="1"/>
        <v>23:30-0:00</v>
      </c>
      <c r="C34" s="333" t="str">
        <f t="shared" si="3"/>
        <v>3:30-4:00</v>
      </c>
      <c r="D34" s="342">
        <v>0.22916666666666666</v>
      </c>
      <c r="E34" s="483" t="str">
        <f t="shared" si="2"/>
        <v>23:30-0:00</v>
      </c>
      <c r="F34" s="472"/>
      <c r="G34" s="466"/>
      <c r="H34" s="469"/>
      <c r="I34" s="469"/>
      <c r="J34" s="469"/>
      <c r="K34" s="471"/>
      <c r="L34" s="469"/>
      <c r="M34" s="469"/>
      <c r="N34" s="469"/>
      <c r="O34" s="471"/>
      <c r="P34" s="469"/>
      <c r="Q34" s="469"/>
      <c r="R34" s="474"/>
      <c r="S34" s="471"/>
      <c r="U34" s="469"/>
      <c r="V34" s="469"/>
      <c r="W34" s="471"/>
      <c r="X34" s="469"/>
      <c r="Y34" s="469"/>
      <c r="Z34" s="469"/>
      <c r="AA34" s="471"/>
      <c r="AB34" s="469"/>
      <c r="AC34" s="470"/>
      <c r="AD34" s="466"/>
      <c r="AL34" s="218">
        <v>30</v>
      </c>
    </row>
    <row r="35" spans="1:38" ht="30" customHeight="1" x14ac:dyDescent="0.2">
      <c r="A35" s="305"/>
      <c r="B35" s="305"/>
      <c r="C35" s="305"/>
      <c r="E35" s="305"/>
      <c r="F35" s="305"/>
      <c r="G35" s="468"/>
      <c r="H35" s="197"/>
      <c r="I35" s="197"/>
      <c r="J35" s="440"/>
      <c r="K35" s="440"/>
      <c r="L35" s="467"/>
      <c r="M35" s="440"/>
      <c r="N35" s="440"/>
      <c r="O35" s="440"/>
      <c r="Q35" s="440"/>
      <c r="R35" s="440"/>
      <c r="S35" s="440"/>
      <c r="T35" s="440"/>
      <c r="U35" s="440"/>
      <c r="V35" s="440"/>
      <c r="W35" s="440"/>
      <c r="X35" s="440"/>
      <c r="Y35" s="440"/>
      <c r="Z35" s="440"/>
      <c r="AB35" s="440"/>
      <c r="AC35" s="440"/>
    </row>
    <row r="36" spans="1:38" ht="30" hidden="1" customHeight="1" thickBot="1" x14ac:dyDescent="0.25">
      <c r="D36" s="382">
        <f>MATCH(B3,AK4:AK15,0)</f>
        <v>1</v>
      </c>
      <c r="E36" s="193">
        <f>MATCH(E3,AK4:AK15,0)</f>
        <v>1</v>
      </c>
      <c r="F36" s="285"/>
      <c r="H36" s="197"/>
      <c r="I36" s="197"/>
      <c r="J36" s="197"/>
      <c r="N36" s="197"/>
    </row>
    <row r="37" spans="1:38" ht="30" hidden="1" customHeight="1" thickBot="1" x14ac:dyDescent="0.25">
      <c r="D37" s="451">
        <f>TIME(INDEX(AH4:AH15,MATCH(B3,AK4:AK15,0)),INDEX(AI4:AI15,MATCH(B3,AK4:AK15,0)),0)+TIME(1,0,0)</f>
        <v>0.25</v>
      </c>
      <c r="E37" s="451">
        <f>TIME(INDEX(AG4:AG15,MATCH(E3,AK4:AK15,0)),INDEX(AI4:AI15,MATCH(E3,AK4:AK15,0)),0)+TIME(1,0,0)</f>
        <v>0.25</v>
      </c>
      <c r="H37" s="197"/>
      <c r="I37" s="197"/>
      <c r="J37" s="197"/>
      <c r="N37" s="197"/>
    </row>
    <row r="38" spans="1:38" ht="30" hidden="1" customHeight="1" x14ac:dyDescent="0.2">
      <c r="H38" s="197"/>
      <c r="I38" s="197"/>
      <c r="J38" s="197"/>
      <c r="N38" s="197"/>
    </row>
    <row r="39" spans="1:38" ht="30" hidden="1" customHeight="1" x14ac:dyDescent="0.2">
      <c r="D39" s="381">
        <f>IF($D4-$D$37&gt;=0,$D4-$D$37,$D4-$D$37+24)+1</f>
        <v>1.375</v>
      </c>
      <c r="H39" s="197"/>
      <c r="I39" s="197"/>
      <c r="J39" s="197"/>
      <c r="N39" s="197"/>
    </row>
    <row r="40" spans="1:38" ht="30" customHeight="1" x14ac:dyDescent="0.2">
      <c r="H40" s="197"/>
      <c r="I40" s="197"/>
      <c r="J40" s="197"/>
      <c r="N40" s="197"/>
    </row>
    <row r="41" spans="1:38" ht="30" customHeight="1" x14ac:dyDescent="0.2">
      <c r="H41" s="197"/>
      <c r="I41" s="197"/>
      <c r="J41" s="197"/>
      <c r="N41" s="197"/>
    </row>
    <row r="42" spans="1:38" ht="30" customHeight="1" x14ac:dyDescent="0.2">
      <c r="H42" s="197"/>
      <c r="I42" s="197"/>
      <c r="J42" s="197"/>
      <c r="N42" s="197"/>
    </row>
    <row r="43" spans="1:38" ht="30" customHeight="1" x14ac:dyDescent="0.2">
      <c r="H43" s="197"/>
      <c r="I43" s="197"/>
      <c r="J43" s="197"/>
      <c r="N43" s="197"/>
    </row>
    <row r="44" spans="1:38" ht="30" customHeight="1" x14ac:dyDescent="0.2">
      <c r="H44" s="197"/>
      <c r="I44" s="197"/>
      <c r="J44" s="197"/>
      <c r="N44" s="197"/>
    </row>
    <row r="45" spans="1:38" ht="30" customHeight="1" x14ac:dyDescent="0.2">
      <c r="H45" s="197"/>
      <c r="I45" s="197"/>
      <c r="J45" s="197"/>
      <c r="N45" s="197"/>
    </row>
    <row r="46" spans="1:38" ht="30" customHeight="1" x14ac:dyDescent="0.2">
      <c r="H46" s="197"/>
      <c r="I46" s="197"/>
      <c r="J46" s="197"/>
      <c r="N46" s="197"/>
    </row>
    <row r="47" spans="1:38" ht="30" customHeight="1" x14ac:dyDescent="0.2">
      <c r="H47" s="197"/>
      <c r="I47" s="197"/>
      <c r="J47" s="197"/>
      <c r="N47" s="197"/>
    </row>
    <row r="48" spans="1:38"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P98304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B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B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B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B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B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B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B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B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B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B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B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B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B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B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B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formula1>$AK$4:$AK$14</formula1>
    </dataValidation>
    <dataValidation allowBlank="1" showInputMessage="1" showErrorMessage="1" prompt="Enter Location 3 for each time interval in column B, in this column under this heading" sqref="M3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M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M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M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M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M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M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M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M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M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M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M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M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M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M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M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dataValidation allowBlank="1" showInputMessage="1" showErrorMessage="1" prompt="Enter Location 2 for each time interval in column B, in this column under this heading" sqref="K3:L3 JK3:JL3 TG3:TH3 ADC3:ADD3 AMY3:AMZ3 AWU3:AWV3 BGQ3:BGR3 BQM3:BQN3 CAI3:CAJ3 CKE3:CKF3 CUA3:CUB3 DDW3:DDX3 DNS3:DNT3 DXO3:DXP3 EHK3:EHL3 ERG3:ERH3 FBC3:FBD3 FKY3:FKZ3 FUU3:FUV3 GEQ3:GER3 GOM3:GON3 GYI3:GYJ3 HIE3:HIF3 HSA3:HSB3 IBW3:IBX3 ILS3:ILT3 IVO3:IVP3 JFK3:JFL3 JPG3:JPH3 JZC3:JZD3 KIY3:KIZ3 KSU3:KSV3 LCQ3:LCR3 LMM3:LMN3 LWI3:LWJ3 MGE3:MGF3 MQA3:MQB3 MZW3:MZX3 NJS3:NJT3 NTO3:NTP3 ODK3:ODL3 ONG3:ONH3 OXC3:OXD3 PGY3:PGZ3 PQU3:PQV3 QAQ3:QAR3 QKM3:QKN3 QUI3:QUJ3 REE3:REF3 ROA3:ROB3 RXW3:RXX3 SHS3:SHT3 SRO3:SRP3 TBK3:TBL3 TLG3:TLH3 TVC3:TVD3 UEY3:UEZ3 UOU3:UOV3 UYQ3:UYR3 VIM3:VIN3 VSI3:VSJ3 WCE3:WCF3 WMA3:WMB3 WVW3:WVX3 K65539:L65539 JK65539:JL65539 TG65539:TH65539 ADC65539:ADD65539 AMY65539:AMZ65539 AWU65539:AWV65539 BGQ65539:BGR65539 BQM65539:BQN65539 CAI65539:CAJ65539 CKE65539:CKF65539 CUA65539:CUB65539 DDW65539:DDX65539 DNS65539:DNT65539 DXO65539:DXP65539 EHK65539:EHL65539 ERG65539:ERH65539 FBC65539:FBD65539 FKY65539:FKZ65539 FUU65539:FUV65539 GEQ65539:GER65539 GOM65539:GON65539 GYI65539:GYJ65539 HIE65539:HIF65539 HSA65539:HSB65539 IBW65539:IBX65539 ILS65539:ILT65539 IVO65539:IVP65539 JFK65539:JFL65539 JPG65539:JPH65539 JZC65539:JZD65539 KIY65539:KIZ65539 KSU65539:KSV65539 LCQ65539:LCR65539 LMM65539:LMN65539 LWI65539:LWJ65539 MGE65539:MGF65539 MQA65539:MQB65539 MZW65539:MZX65539 NJS65539:NJT65539 NTO65539:NTP65539 ODK65539:ODL65539 ONG65539:ONH65539 OXC65539:OXD65539 PGY65539:PGZ65539 PQU65539:PQV65539 QAQ65539:QAR65539 QKM65539:QKN65539 QUI65539:QUJ65539 REE65539:REF65539 ROA65539:ROB65539 RXW65539:RXX65539 SHS65539:SHT65539 SRO65539:SRP65539 TBK65539:TBL65539 TLG65539:TLH65539 TVC65539:TVD65539 UEY65539:UEZ65539 UOU65539:UOV65539 UYQ65539:UYR65539 VIM65539:VIN65539 VSI65539:VSJ65539 WCE65539:WCF65539 WMA65539:WMB65539 WVW65539:WVX65539 K131075:L131075 JK131075:JL131075 TG131075:TH131075 ADC131075:ADD131075 AMY131075:AMZ131075 AWU131075:AWV131075 BGQ131075:BGR131075 BQM131075:BQN131075 CAI131075:CAJ131075 CKE131075:CKF131075 CUA131075:CUB131075 DDW131075:DDX131075 DNS131075:DNT131075 DXO131075:DXP131075 EHK131075:EHL131075 ERG131075:ERH131075 FBC131075:FBD131075 FKY131075:FKZ131075 FUU131075:FUV131075 GEQ131075:GER131075 GOM131075:GON131075 GYI131075:GYJ131075 HIE131075:HIF131075 HSA131075:HSB131075 IBW131075:IBX131075 ILS131075:ILT131075 IVO131075:IVP131075 JFK131075:JFL131075 JPG131075:JPH131075 JZC131075:JZD131075 KIY131075:KIZ131075 KSU131075:KSV131075 LCQ131075:LCR131075 LMM131075:LMN131075 LWI131075:LWJ131075 MGE131075:MGF131075 MQA131075:MQB131075 MZW131075:MZX131075 NJS131075:NJT131075 NTO131075:NTP131075 ODK131075:ODL131075 ONG131075:ONH131075 OXC131075:OXD131075 PGY131075:PGZ131075 PQU131075:PQV131075 QAQ131075:QAR131075 QKM131075:QKN131075 QUI131075:QUJ131075 REE131075:REF131075 ROA131075:ROB131075 RXW131075:RXX131075 SHS131075:SHT131075 SRO131075:SRP131075 TBK131075:TBL131075 TLG131075:TLH131075 TVC131075:TVD131075 UEY131075:UEZ131075 UOU131075:UOV131075 UYQ131075:UYR131075 VIM131075:VIN131075 VSI131075:VSJ131075 WCE131075:WCF131075 WMA131075:WMB131075 WVW131075:WVX131075 K196611:L196611 JK196611:JL196611 TG196611:TH196611 ADC196611:ADD196611 AMY196611:AMZ196611 AWU196611:AWV196611 BGQ196611:BGR196611 BQM196611:BQN196611 CAI196611:CAJ196611 CKE196611:CKF196611 CUA196611:CUB196611 DDW196611:DDX196611 DNS196611:DNT196611 DXO196611:DXP196611 EHK196611:EHL196611 ERG196611:ERH196611 FBC196611:FBD196611 FKY196611:FKZ196611 FUU196611:FUV196611 GEQ196611:GER196611 GOM196611:GON196611 GYI196611:GYJ196611 HIE196611:HIF196611 HSA196611:HSB196611 IBW196611:IBX196611 ILS196611:ILT196611 IVO196611:IVP196611 JFK196611:JFL196611 JPG196611:JPH196611 JZC196611:JZD196611 KIY196611:KIZ196611 KSU196611:KSV196611 LCQ196611:LCR196611 LMM196611:LMN196611 LWI196611:LWJ196611 MGE196611:MGF196611 MQA196611:MQB196611 MZW196611:MZX196611 NJS196611:NJT196611 NTO196611:NTP196611 ODK196611:ODL196611 ONG196611:ONH196611 OXC196611:OXD196611 PGY196611:PGZ196611 PQU196611:PQV196611 QAQ196611:QAR196611 QKM196611:QKN196611 QUI196611:QUJ196611 REE196611:REF196611 ROA196611:ROB196611 RXW196611:RXX196611 SHS196611:SHT196611 SRO196611:SRP196611 TBK196611:TBL196611 TLG196611:TLH196611 TVC196611:TVD196611 UEY196611:UEZ196611 UOU196611:UOV196611 UYQ196611:UYR196611 VIM196611:VIN196611 VSI196611:VSJ196611 WCE196611:WCF196611 WMA196611:WMB196611 WVW196611:WVX196611 K262147:L262147 JK262147:JL262147 TG262147:TH262147 ADC262147:ADD262147 AMY262147:AMZ262147 AWU262147:AWV262147 BGQ262147:BGR262147 BQM262147:BQN262147 CAI262147:CAJ262147 CKE262147:CKF262147 CUA262147:CUB262147 DDW262147:DDX262147 DNS262147:DNT262147 DXO262147:DXP262147 EHK262147:EHL262147 ERG262147:ERH262147 FBC262147:FBD262147 FKY262147:FKZ262147 FUU262147:FUV262147 GEQ262147:GER262147 GOM262147:GON262147 GYI262147:GYJ262147 HIE262147:HIF262147 HSA262147:HSB262147 IBW262147:IBX262147 ILS262147:ILT262147 IVO262147:IVP262147 JFK262147:JFL262147 JPG262147:JPH262147 JZC262147:JZD262147 KIY262147:KIZ262147 KSU262147:KSV262147 LCQ262147:LCR262147 LMM262147:LMN262147 LWI262147:LWJ262147 MGE262147:MGF262147 MQA262147:MQB262147 MZW262147:MZX262147 NJS262147:NJT262147 NTO262147:NTP262147 ODK262147:ODL262147 ONG262147:ONH262147 OXC262147:OXD262147 PGY262147:PGZ262147 PQU262147:PQV262147 QAQ262147:QAR262147 QKM262147:QKN262147 QUI262147:QUJ262147 REE262147:REF262147 ROA262147:ROB262147 RXW262147:RXX262147 SHS262147:SHT262147 SRO262147:SRP262147 TBK262147:TBL262147 TLG262147:TLH262147 TVC262147:TVD262147 UEY262147:UEZ262147 UOU262147:UOV262147 UYQ262147:UYR262147 VIM262147:VIN262147 VSI262147:VSJ262147 WCE262147:WCF262147 WMA262147:WMB262147 WVW262147:WVX262147 K327683:L327683 JK327683:JL327683 TG327683:TH327683 ADC327683:ADD327683 AMY327683:AMZ327683 AWU327683:AWV327683 BGQ327683:BGR327683 BQM327683:BQN327683 CAI327683:CAJ327683 CKE327683:CKF327683 CUA327683:CUB327683 DDW327683:DDX327683 DNS327683:DNT327683 DXO327683:DXP327683 EHK327683:EHL327683 ERG327683:ERH327683 FBC327683:FBD327683 FKY327683:FKZ327683 FUU327683:FUV327683 GEQ327683:GER327683 GOM327683:GON327683 GYI327683:GYJ327683 HIE327683:HIF327683 HSA327683:HSB327683 IBW327683:IBX327683 ILS327683:ILT327683 IVO327683:IVP327683 JFK327683:JFL327683 JPG327683:JPH327683 JZC327683:JZD327683 KIY327683:KIZ327683 KSU327683:KSV327683 LCQ327683:LCR327683 LMM327683:LMN327683 LWI327683:LWJ327683 MGE327683:MGF327683 MQA327683:MQB327683 MZW327683:MZX327683 NJS327683:NJT327683 NTO327683:NTP327683 ODK327683:ODL327683 ONG327683:ONH327683 OXC327683:OXD327683 PGY327683:PGZ327683 PQU327683:PQV327683 QAQ327683:QAR327683 QKM327683:QKN327683 QUI327683:QUJ327683 REE327683:REF327683 ROA327683:ROB327683 RXW327683:RXX327683 SHS327683:SHT327683 SRO327683:SRP327683 TBK327683:TBL327683 TLG327683:TLH327683 TVC327683:TVD327683 UEY327683:UEZ327683 UOU327683:UOV327683 UYQ327683:UYR327683 VIM327683:VIN327683 VSI327683:VSJ327683 WCE327683:WCF327683 WMA327683:WMB327683 WVW327683:WVX327683 K393219:L393219 JK393219:JL393219 TG393219:TH393219 ADC393219:ADD393219 AMY393219:AMZ393219 AWU393219:AWV393219 BGQ393219:BGR393219 BQM393219:BQN393219 CAI393219:CAJ393219 CKE393219:CKF393219 CUA393219:CUB393219 DDW393219:DDX393219 DNS393219:DNT393219 DXO393219:DXP393219 EHK393219:EHL393219 ERG393219:ERH393219 FBC393219:FBD393219 FKY393219:FKZ393219 FUU393219:FUV393219 GEQ393219:GER393219 GOM393219:GON393219 GYI393219:GYJ393219 HIE393219:HIF393219 HSA393219:HSB393219 IBW393219:IBX393219 ILS393219:ILT393219 IVO393219:IVP393219 JFK393219:JFL393219 JPG393219:JPH393219 JZC393219:JZD393219 KIY393219:KIZ393219 KSU393219:KSV393219 LCQ393219:LCR393219 LMM393219:LMN393219 LWI393219:LWJ393219 MGE393219:MGF393219 MQA393219:MQB393219 MZW393219:MZX393219 NJS393219:NJT393219 NTO393219:NTP393219 ODK393219:ODL393219 ONG393219:ONH393219 OXC393219:OXD393219 PGY393219:PGZ393219 PQU393219:PQV393219 QAQ393219:QAR393219 QKM393219:QKN393219 QUI393219:QUJ393219 REE393219:REF393219 ROA393219:ROB393219 RXW393219:RXX393219 SHS393219:SHT393219 SRO393219:SRP393219 TBK393219:TBL393219 TLG393219:TLH393219 TVC393219:TVD393219 UEY393219:UEZ393219 UOU393219:UOV393219 UYQ393219:UYR393219 VIM393219:VIN393219 VSI393219:VSJ393219 WCE393219:WCF393219 WMA393219:WMB393219 WVW393219:WVX393219 K458755:L458755 JK458755:JL458755 TG458755:TH458755 ADC458755:ADD458755 AMY458755:AMZ458755 AWU458755:AWV458755 BGQ458755:BGR458755 BQM458755:BQN458755 CAI458755:CAJ458755 CKE458755:CKF458755 CUA458755:CUB458755 DDW458755:DDX458755 DNS458755:DNT458755 DXO458755:DXP458755 EHK458755:EHL458755 ERG458755:ERH458755 FBC458755:FBD458755 FKY458755:FKZ458755 FUU458755:FUV458755 GEQ458755:GER458755 GOM458755:GON458755 GYI458755:GYJ458755 HIE458755:HIF458755 HSA458755:HSB458755 IBW458755:IBX458755 ILS458755:ILT458755 IVO458755:IVP458755 JFK458755:JFL458755 JPG458755:JPH458755 JZC458755:JZD458755 KIY458755:KIZ458755 KSU458755:KSV458755 LCQ458755:LCR458755 LMM458755:LMN458755 LWI458755:LWJ458755 MGE458755:MGF458755 MQA458755:MQB458755 MZW458755:MZX458755 NJS458755:NJT458755 NTO458755:NTP458755 ODK458755:ODL458755 ONG458755:ONH458755 OXC458755:OXD458755 PGY458755:PGZ458755 PQU458755:PQV458755 QAQ458755:QAR458755 QKM458755:QKN458755 QUI458755:QUJ458755 REE458755:REF458755 ROA458755:ROB458755 RXW458755:RXX458755 SHS458755:SHT458755 SRO458755:SRP458755 TBK458755:TBL458755 TLG458755:TLH458755 TVC458755:TVD458755 UEY458755:UEZ458755 UOU458755:UOV458755 UYQ458755:UYR458755 VIM458755:VIN458755 VSI458755:VSJ458755 WCE458755:WCF458755 WMA458755:WMB458755 WVW458755:WVX458755 K524291:L524291 JK524291:JL524291 TG524291:TH524291 ADC524291:ADD524291 AMY524291:AMZ524291 AWU524291:AWV524291 BGQ524291:BGR524291 BQM524291:BQN524291 CAI524291:CAJ524291 CKE524291:CKF524291 CUA524291:CUB524291 DDW524291:DDX524291 DNS524291:DNT524291 DXO524291:DXP524291 EHK524291:EHL524291 ERG524291:ERH524291 FBC524291:FBD524291 FKY524291:FKZ524291 FUU524291:FUV524291 GEQ524291:GER524291 GOM524291:GON524291 GYI524291:GYJ524291 HIE524291:HIF524291 HSA524291:HSB524291 IBW524291:IBX524291 ILS524291:ILT524291 IVO524291:IVP524291 JFK524291:JFL524291 JPG524291:JPH524291 JZC524291:JZD524291 KIY524291:KIZ524291 KSU524291:KSV524291 LCQ524291:LCR524291 LMM524291:LMN524291 LWI524291:LWJ524291 MGE524291:MGF524291 MQA524291:MQB524291 MZW524291:MZX524291 NJS524291:NJT524291 NTO524291:NTP524291 ODK524291:ODL524291 ONG524291:ONH524291 OXC524291:OXD524291 PGY524291:PGZ524291 PQU524291:PQV524291 QAQ524291:QAR524291 QKM524291:QKN524291 QUI524291:QUJ524291 REE524291:REF524291 ROA524291:ROB524291 RXW524291:RXX524291 SHS524291:SHT524291 SRO524291:SRP524291 TBK524291:TBL524291 TLG524291:TLH524291 TVC524291:TVD524291 UEY524291:UEZ524291 UOU524291:UOV524291 UYQ524291:UYR524291 VIM524291:VIN524291 VSI524291:VSJ524291 WCE524291:WCF524291 WMA524291:WMB524291 WVW524291:WVX524291 K589827:L589827 JK589827:JL589827 TG589827:TH589827 ADC589827:ADD589827 AMY589827:AMZ589827 AWU589827:AWV589827 BGQ589827:BGR589827 BQM589827:BQN589827 CAI589827:CAJ589827 CKE589827:CKF589827 CUA589827:CUB589827 DDW589827:DDX589827 DNS589827:DNT589827 DXO589827:DXP589827 EHK589827:EHL589827 ERG589827:ERH589827 FBC589827:FBD589827 FKY589827:FKZ589827 FUU589827:FUV589827 GEQ589827:GER589827 GOM589827:GON589827 GYI589827:GYJ589827 HIE589827:HIF589827 HSA589827:HSB589827 IBW589827:IBX589827 ILS589827:ILT589827 IVO589827:IVP589827 JFK589827:JFL589827 JPG589827:JPH589827 JZC589827:JZD589827 KIY589827:KIZ589827 KSU589827:KSV589827 LCQ589827:LCR589827 LMM589827:LMN589827 LWI589827:LWJ589827 MGE589827:MGF589827 MQA589827:MQB589827 MZW589827:MZX589827 NJS589827:NJT589827 NTO589827:NTP589827 ODK589827:ODL589827 ONG589827:ONH589827 OXC589827:OXD589827 PGY589827:PGZ589827 PQU589827:PQV589827 QAQ589827:QAR589827 QKM589827:QKN589827 QUI589827:QUJ589827 REE589827:REF589827 ROA589827:ROB589827 RXW589827:RXX589827 SHS589827:SHT589827 SRO589827:SRP589827 TBK589827:TBL589827 TLG589827:TLH589827 TVC589827:TVD589827 UEY589827:UEZ589827 UOU589827:UOV589827 UYQ589827:UYR589827 VIM589827:VIN589827 VSI589827:VSJ589827 WCE589827:WCF589827 WMA589827:WMB589827 WVW589827:WVX589827 K655363:L655363 JK655363:JL655363 TG655363:TH655363 ADC655363:ADD655363 AMY655363:AMZ655363 AWU655363:AWV655363 BGQ655363:BGR655363 BQM655363:BQN655363 CAI655363:CAJ655363 CKE655363:CKF655363 CUA655363:CUB655363 DDW655363:DDX655363 DNS655363:DNT655363 DXO655363:DXP655363 EHK655363:EHL655363 ERG655363:ERH655363 FBC655363:FBD655363 FKY655363:FKZ655363 FUU655363:FUV655363 GEQ655363:GER655363 GOM655363:GON655363 GYI655363:GYJ655363 HIE655363:HIF655363 HSA655363:HSB655363 IBW655363:IBX655363 ILS655363:ILT655363 IVO655363:IVP655363 JFK655363:JFL655363 JPG655363:JPH655363 JZC655363:JZD655363 KIY655363:KIZ655363 KSU655363:KSV655363 LCQ655363:LCR655363 LMM655363:LMN655363 LWI655363:LWJ655363 MGE655363:MGF655363 MQA655363:MQB655363 MZW655363:MZX655363 NJS655363:NJT655363 NTO655363:NTP655363 ODK655363:ODL655363 ONG655363:ONH655363 OXC655363:OXD655363 PGY655363:PGZ655363 PQU655363:PQV655363 QAQ655363:QAR655363 QKM655363:QKN655363 QUI655363:QUJ655363 REE655363:REF655363 ROA655363:ROB655363 RXW655363:RXX655363 SHS655363:SHT655363 SRO655363:SRP655363 TBK655363:TBL655363 TLG655363:TLH655363 TVC655363:TVD655363 UEY655363:UEZ655363 UOU655363:UOV655363 UYQ655363:UYR655363 VIM655363:VIN655363 VSI655363:VSJ655363 WCE655363:WCF655363 WMA655363:WMB655363 WVW655363:WVX655363 K720899:L720899 JK720899:JL720899 TG720899:TH720899 ADC720899:ADD720899 AMY720899:AMZ720899 AWU720899:AWV720899 BGQ720899:BGR720899 BQM720899:BQN720899 CAI720899:CAJ720899 CKE720899:CKF720899 CUA720899:CUB720899 DDW720899:DDX720899 DNS720899:DNT720899 DXO720899:DXP720899 EHK720899:EHL720899 ERG720899:ERH720899 FBC720899:FBD720899 FKY720899:FKZ720899 FUU720899:FUV720899 GEQ720899:GER720899 GOM720899:GON720899 GYI720899:GYJ720899 HIE720899:HIF720899 HSA720899:HSB720899 IBW720899:IBX720899 ILS720899:ILT720899 IVO720899:IVP720899 JFK720899:JFL720899 JPG720899:JPH720899 JZC720899:JZD720899 KIY720899:KIZ720899 KSU720899:KSV720899 LCQ720899:LCR720899 LMM720899:LMN720899 LWI720899:LWJ720899 MGE720899:MGF720899 MQA720899:MQB720899 MZW720899:MZX720899 NJS720899:NJT720899 NTO720899:NTP720899 ODK720899:ODL720899 ONG720899:ONH720899 OXC720899:OXD720899 PGY720899:PGZ720899 PQU720899:PQV720899 QAQ720899:QAR720899 QKM720899:QKN720899 QUI720899:QUJ720899 REE720899:REF720899 ROA720899:ROB720899 RXW720899:RXX720899 SHS720899:SHT720899 SRO720899:SRP720899 TBK720899:TBL720899 TLG720899:TLH720899 TVC720899:TVD720899 UEY720899:UEZ720899 UOU720899:UOV720899 UYQ720899:UYR720899 VIM720899:VIN720899 VSI720899:VSJ720899 WCE720899:WCF720899 WMA720899:WMB720899 WVW720899:WVX720899 K786435:L786435 JK786435:JL786435 TG786435:TH786435 ADC786435:ADD786435 AMY786435:AMZ786435 AWU786435:AWV786435 BGQ786435:BGR786435 BQM786435:BQN786435 CAI786435:CAJ786435 CKE786435:CKF786435 CUA786435:CUB786435 DDW786435:DDX786435 DNS786435:DNT786435 DXO786435:DXP786435 EHK786435:EHL786435 ERG786435:ERH786435 FBC786435:FBD786435 FKY786435:FKZ786435 FUU786435:FUV786435 GEQ786435:GER786435 GOM786435:GON786435 GYI786435:GYJ786435 HIE786435:HIF786435 HSA786435:HSB786435 IBW786435:IBX786435 ILS786435:ILT786435 IVO786435:IVP786435 JFK786435:JFL786435 JPG786435:JPH786435 JZC786435:JZD786435 KIY786435:KIZ786435 KSU786435:KSV786435 LCQ786435:LCR786435 LMM786435:LMN786435 LWI786435:LWJ786435 MGE786435:MGF786435 MQA786435:MQB786435 MZW786435:MZX786435 NJS786435:NJT786435 NTO786435:NTP786435 ODK786435:ODL786435 ONG786435:ONH786435 OXC786435:OXD786435 PGY786435:PGZ786435 PQU786435:PQV786435 QAQ786435:QAR786435 QKM786435:QKN786435 QUI786435:QUJ786435 REE786435:REF786435 ROA786435:ROB786435 RXW786435:RXX786435 SHS786435:SHT786435 SRO786435:SRP786435 TBK786435:TBL786435 TLG786435:TLH786435 TVC786435:TVD786435 UEY786435:UEZ786435 UOU786435:UOV786435 UYQ786435:UYR786435 VIM786435:VIN786435 VSI786435:VSJ786435 WCE786435:WCF786435 WMA786435:WMB786435 WVW786435:WVX786435 K851971:L851971 JK851971:JL851971 TG851971:TH851971 ADC851971:ADD851971 AMY851971:AMZ851971 AWU851971:AWV851971 BGQ851971:BGR851971 BQM851971:BQN851971 CAI851971:CAJ851971 CKE851971:CKF851971 CUA851971:CUB851971 DDW851971:DDX851971 DNS851971:DNT851971 DXO851971:DXP851971 EHK851971:EHL851971 ERG851971:ERH851971 FBC851971:FBD851971 FKY851971:FKZ851971 FUU851971:FUV851971 GEQ851971:GER851971 GOM851971:GON851971 GYI851971:GYJ851971 HIE851971:HIF851971 HSA851971:HSB851971 IBW851971:IBX851971 ILS851971:ILT851971 IVO851971:IVP851971 JFK851971:JFL851971 JPG851971:JPH851971 JZC851971:JZD851971 KIY851971:KIZ851971 KSU851971:KSV851971 LCQ851971:LCR851971 LMM851971:LMN851971 LWI851971:LWJ851971 MGE851971:MGF851971 MQA851971:MQB851971 MZW851971:MZX851971 NJS851971:NJT851971 NTO851971:NTP851971 ODK851971:ODL851971 ONG851971:ONH851971 OXC851971:OXD851971 PGY851971:PGZ851971 PQU851971:PQV851971 QAQ851971:QAR851971 QKM851971:QKN851971 QUI851971:QUJ851971 REE851971:REF851971 ROA851971:ROB851971 RXW851971:RXX851971 SHS851971:SHT851971 SRO851971:SRP851971 TBK851971:TBL851971 TLG851971:TLH851971 TVC851971:TVD851971 UEY851971:UEZ851971 UOU851971:UOV851971 UYQ851971:UYR851971 VIM851971:VIN851971 VSI851971:VSJ851971 WCE851971:WCF851971 WMA851971:WMB851971 WVW851971:WVX851971 K917507:L917507 JK917507:JL917507 TG917507:TH917507 ADC917507:ADD917507 AMY917507:AMZ917507 AWU917507:AWV917507 BGQ917507:BGR917507 BQM917507:BQN917507 CAI917507:CAJ917507 CKE917507:CKF917507 CUA917507:CUB917507 DDW917507:DDX917507 DNS917507:DNT917507 DXO917507:DXP917507 EHK917507:EHL917507 ERG917507:ERH917507 FBC917507:FBD917507 FKY917507:FKZ917507 FUU917507:FUV917507 GEQ917507:GER917507 GOM917507:GON917507 GYI917507:GYJ917507 HIE917507:HIF917507 HSA917507:HSB917507 IBW917507:IBX917507 ILS917507:ILT917507 IVO917507:IVP917507 JFK917507:JFL917507 JPG917507:JPH917507 JZC917507:JZD917507 KIY917507:KIZ917507 KSU917507:KSV917507 LCQ917507:LCR917507 LMM917507:LMN917507 LWI917507:LWJ917507 MGE917507:MGF917507 MQA917507:MQB917507 MZW917507:MZX917507 NJS917507:NJT917507 NTO917507:NTP917507 ODK917507:ODL917507 ONG917507:ONH917507 OXC917507:OXD917507 PGY917507:PGZ917507 PQU917507:PQV917507 QAQ917507:QAR917507 QKM917507:QKN917507 QUI917507:QUJ917507 REE917507:REF917507 ROA917507:ROB917507 RXW917507:RXX917507 SHS917507:SHT917507 SRO917507:SRP917507 TBK917507:TBL917507 TLG917507:TLH917507 TVC917507:TVD917507 UEY917507:UEZ917507 UOU917507:UOV917507 UYQ917507:UYR917507 VIM917507:VIN917507 VSI917507:VSJ917507 WCE917507:WCF917507 WMA917507:WMB917507 WVW917507:WVX917507 K983043:L983043 JK983043:JL983043 TG983043:TH983043 ADC983043:ADD983043 AMY983043:AMZ983043 AWU983043:AWV983043 BGQ983043:BGR983043 BQM983043:BQN983043 CAI983043:CAJ983043 CKE983043:CKF983043 CUA983043:CUB983043 DDW983043:DDX983043 DNS983043:DNT983043 DXO983043:DXP983043 EHK983043:EHL983043 ERG983043:ERH983043 FBC983043:FBD983043 FKY983043:FKZ983043 FUU983043:FUV983043 GEQ983043:GER983043 GOM983043:GON983043 GYI983043:GYJ983043 HIE983043:HIF983043 HSA983043:HSB983043 IBW983043:IBX983043 ILS983043:ILT983043 IVO983043:IVP983043 JFK983043:JFL983043 JPG983043:JPH983043 JZC983043:JZD983043 KIY983043:KIZ983043 KSU983043:KSV983043 LCQ983043:LCR983043 LMM983043:LMN983043 LWI983043:LWJ983043 MGE983043:MGF983043 MQA983043:MQB983043 MZW983043:MZX983043 NJS983043:NJT983043 NTO983043:NTP983043 ODK983043:ODL983043 ONG983043:ONH983043 OXC983043:OXD983043 PGY983043:PGZ983043 PQU983043:PQV983043 QAQ983043:QAR983043 QKM983043:QKN983043 QUI983043:QUJ983043 REE983043:REF983043 ROA983043:ROB983043 RXW983043:RXX983043 SHS983043:SHT983043 SRO983043:SRP983043 TBK983043:TBL983043 TLG983043:TLH983043 TVC983043:TVD983043 UEY983043:UEZ983043 UOU983043:UOV983043 UYQ983043:UYR983043 VIM983043:VIN983043 VSI983043:VSJ983043 WCE983043:WCF983043 WMA983043:WMB983043 WVW983043:WVX983043"/>
    <dataValidation allowBlank="1" showInputMessage="1" showErrorMessage="1" prompt="Enter Location for each time interval in column B and add Breaks using cell style Break in this column under this heading" sqref="WVT983043:WVV983043 JH3:JJ3 TD3:TF3 ACZ3:ADB3 AMV3:AMX3 AWR3:AWT3 BGN3:BGP3 BQJ3:BQL3 CAF3:CAH3 CKB3:CKD3 CTX3:CTZ3 DDT3:DDV3 DNP3:DNR3 DXL3:DXN3 EHH3:EHJ3 ERD3:ERF3 FAZ3:FBB3 FKV3:FKX3 FUR3:FUT3 GEN3:GEP3 GOJ3:GOL3 GYF3:GYH3 HIB3:HID3 HRX3:HRZ3 IBT3:IBV3 ILP3:ILR3 IVL3:IVN3 JFH3:JFJ3 JPD3:JPF3 JYZ3:JZB3 KIV3:KIX3 KSR3:KST3 LCN3:LCP3 LMJ3:LML3 LWF3:LWH3 MGB3:MGD3 MPX3:MPZ3 MZT3:MZV3 NJP3:NJR3 NTL3:NTN3 ODH3:ODJ3 OND3:ONF3 OWZ3:OXB3 PGV3:PGX3 PQR3:PQT3 QAN3:QAP3 QKJ3:QKL3 QUF3:QUH3 REB3:RED3 RNX3:RNZ3 RXT3:RXV3 SHP3:SHR3 SRL3:SRN3 TBH3:TBJ3 TLD3:TLF3 TUZ3:TVB3 UEV3:UEX3 UOR3:UOT3 UYN3:UYP3 VIJ3:VIL3 VSF3:VSH3 WCB3:WCD3 WLX3:WLZ3 WVT3:WVV3 G65539:J65539 JH65539:JJ65539 TD65539:TF65539 ACZ65539:ADB65539 AMV65539:AMX65539 AWR65539:AWT65539 BGN65539:BGP65539 BQJ65539:BQL65539 CAF65539:CAH65539 CKB65539:CKD65539 CTX65539:CTZ65539 DDT65539:DDV65539 DNP65539:DNR65539 DXL65539:DXN65539 EHH65539:EHJ65539 ERD65539:ERF65539 FAZ65539:FBB65539 FKV65539:FKX65539 FUR65539:FUT65539 GEN65539:GEP65539 GOJ65539:GOL65539 GYF65539:GYH65539 HIB65539:HID65539 HRX65539:HRZ65539 IBT65539:IBV65539 ILP65539:ILR65539 IVL65539:IVN65539 JFH65539:JFJ65539 JPD65539:JPF65539 JYZ65539:JZB65539 KIV65539:KIX65539 KSR65539:KST65539 LCN65539:LCP65539 LMJ65539:LML65539 LWF65539:LWH65539 MGB65539:MGD65539 MPX65539:MPZ65539 MZT65539:MZV65539 NJP65539:NJR65539 NTL65539:NTN65539 ODH65539:ODJ65539 OND65539:ONF65539 OWZ65539:OXB65539 PGV65539:PGX65539 PQR65539:PQT65539 QAN65539:QAP65539 QKJ65539:QKL65539 QUF65539:QUH65539 REB65539:RED65539 RNX65539:RNZ65539 RXT65539:RXV65539 SHP65539:SHR65539 SRL65539:SRN65539 TBH65539:TBJ65539 TLD65539:TLF65539 TUZ65539:TVB65539 UEV65539:UEX65539 UOR65539:UOT65539 UYN65539:UYP65539 VIJ65539:VIL65539 VSF65539:VSH65539 WCB65539:WCD65539 WLX65539:WLZ65539 WVT65539:WVV65539 G131075:J131075 JH131075:JJ131075 TD131075:TF131075 ACZ131075:ADB131075 AMV131075:AMX131075 AWR131075:AWT131075 BGN131075:BGP131075 BQJ131075:BQL131075 CAF131075:CAH131075 CKB131075:CKD131075 CTX131075:CTZ131075 DDT131075:DDV131075 DNP131075:DNR131075 DXL131075:DXN131075 EHH131075:EHJ131075 ERD131075:ERF131075 FAZ131075:FBB131075 FKV131075:FKX131075 FUR131075:FUT131075 GEN131075:GEP131075 GOJ131075:GOL131075 GYF131075:GYH131075 HIB131075:HID131075 HRX131075:HRZ131075 IBT131075:IBV131075 ILP131075:ILR131075 IVL131075:IVN131075 JFH131075:JFJ131075 JPD131075:JPF131075 JYZ131075:JZB131075 KIV131075:KIX131075 KSR131075:KST131075 LCN131075:LCP131075 LMJ131075:LML131075 LWF131075:LWH131075 MGB131075:MGD131075 MPX131075:MPZ131075 MZT131075:MZV131075 NJP131075:NJR131075 NTL131075:NTN131075 ODH131075:ODJ131075 OND131075:ONF131075 OWZ131075:OXB131075 PGV131075:PGX131075 PQR131075:PQT131075 QAN131075:QAP131075 QKJ131075:QKL131075 QUF131075:QUH131075 REB131075:RED131075 RNX131075:RNZ131075 RXT131075:RXV131075 SHP131075:SHR131075 SRL131075:SRN131075 TBH131075:TBJ131075 TLD131075:TLF131075 TUZ131075:TVB131075 UEV131075:UEX131075 UOR131075:UOT131075 UYN131075:UYP131075 VIJ131075:VIL131075 VSF131075:VSH131075 WCB131075:WCD131075 WLX131075:WLZ131075 WVT131075:WVV131075 G196611:J196611 JH196611:JJ196611 TD196611:TF196611 ACZ196611:ADB196611 AMV196611:AMX196611 AWR196611:AWT196611 BGN196611:BGP196611 BQJ196611:BQL196611 CAF196611:CAH196611 CKB196611:CKD196611 CTX196611:CTZ196611 DDT196611:DDV196611 DNP196611:DNR196611 DXL196611:DXN196611 EHH196611:EHJ196611 ERD196611:ERF196611 FAZ196611:FBB196611 FKV196611:FKX196611 FUR196611:FUT196611 GEN196611:GEP196611 GOJ196611:GOL196611 GYF196611:GYH196611 HIB196611:HID196611 HRX196611:HRZ196611 IBT196611:IBV196611 ILP196611:ILR196611 IVL196611:IVN196611 JFH196611:JFJ196611 JPD196611:JPF196611 JYZ196611:JZB196611 KIV196611:KIX196611 KSR196611:KST196611 LCN196611:LCP196611 LMJ196611:LML196611 LWF196611:LWH196611 MGB196611:MGD196611 MPX196611:MPZ196611 MZT196611:MZV196611 NJP196611:NJR196611 NTL196611:NTN196611 ODH196611:ODJ196611 OND196611:ONF196611 OWZ196611:OXB196611 PGV196611:PGX196611 PQR196611:PQT196611 QAN196611:QAP196611 QKJ196611:QKL196611 QUF196611:QUH196611 REB196611:RED196611 RNX196611:RNZ196611 RXT196611:RXV196611 SHP196611:SHR196611 SRL196611:SRN196611 TBH196611:TBJ196611 TLD196611:TLF196611 TUZ196611:TVB196611 UEV196611:UEX196611 UOR196611:UOT196611 UYN196611:UYP196611 VIJ196611:VIL196611 VSF196611:VSH196611 WCB196611:WCD196611 WLX196611:WLZ196611 WVT196611:WVV196611 G262147:J262147 JH262147:JJ262147 TD262147:TF262147 ACZ262147:ADB262147 AMV262147:AMX262147 AWR262147:AWT262147 BGN262147:BGP262147 BQJ262147:BQL262147 CAF262147:CAH262147 CKB262147:CKD262147 CTX262147:CTZ262147 DDT262147:DDV262147 DNP262147:DNR262147 DXL262147:DXN262147 EHH262147:EHJ262147 ERD262147:ERF262147 FAZ262147:FBB262147 FKV262147:FKX262147 FUR262147:FUT262147 GEN262147:GEP262147 GOJ262147:GOL262147 GYF262147:GYH262147 HIB262147:HID262147 HRX262147:HRZ262147 IBT262147:IBV262147 ILP262147:ILR262147 IVL262147:IVN262147 JFH262147:JFJ262147 JPD262147:JPF262147 JYZ262147:JZB262147 KIV262147:KIX262147 KSR262147:KST262147 LCN262147:LCP262147 LMJ262147:LML262147 LWF262147:LWH262147 MGB262147:MGD262147 MPX262147:MPZ262147 MZT262147:MZV262147 NJP262147:NJR262147 NTL262147:NTN262147 ODH262147:ODJ262147 OND262147:ONF262147 OWZ262147:OXB262147 PGV262147:PGX262147 PQR262147:PQT262147 QAN262147:QAP262147 QKJ262147:QKL262147 QUF262147:QUH262147 REB262147:RED262147 RNX262147:RNZ262147 RXT262147:RXV262147 SHP262147:SHR262147 SRL262147:SRN262147 TBH262147:TBJ262147 TLD262147:TLF262147 TUZ262147:TVB262147 UEV262147:UEX262147 UOR262147:UOT262147 UYN262147:UYP262147 VIJ262147:VIL262147 VSF262147:VSH262147 WCB262147:WCD262147 WLX262147:WLZ262147 WVT262147:WVV262147 G327683:J327683 JH327683:JJ327683 TD327683:TF327683 ACZ327683:ADB327683 AMV327683:AMX327683 AWR327683:AWT327683 BGN327683:BGP327683 BQJ327683:BQL327683 CAF327683:CAH327683 CKB327683:CKD327683 CTX327683:CTZ327683 DDT327683:DDV327683 DNP327683:DNR327683 DXL327683:DXN327683 EHH327683:EHJ327683 ERD327683:ERF327683 FAZ327683:FBB327683 FKV327683:FKX327683 FUR327683:FUT327683 GEN327683:GEP327683 GOJ327683:GOL327683 GYF327683:GYH327683 HIB327683:HID327683 HRX327683:HRZ327683 IBT327683:IBV327683 ILP327683:ILR327683 IVL327683:IVN327683 JFH327683:JFJ327683 JPD327683:JPF327683 JYZ327683:JZB327683 KIV327683:KIX327683 KSR327683:KST327683 LCN327683:LCP327683 LMJ327683:LML327683 LWF327683:LWH327683 MGB327683:MGD327683 MPX327683:MPZ327683 MZT327683:MZV327683 NJP327683:NJR327683 NTL327683:NTN327683 ODH327683:ODJ327683 OND327683:ONF327683 OWZ327683:OXB327683 PGV327683:PGX327683 PQR327683:PQT327683 QAN327683:QAP327683 QKJ327683:QKL327683 QUF327683:QUH327683 REB327683:RED327683 RNX327683:RNZ327683 RXT327683:RXV327683 SHP327683:SHR327683 SRL327683:SRN327683 TBH327683:TBJ327683 TLD327683:TLF327683 TUZ327683:TVB327683 UEV327683:UEX327683 UOR327683:UOT327683 UYN327683:UYP327683 VIJ327683:VIL327683 VSF327683:VSH327683 WCB327683:WCD327683 WLX327683:WLZ327683 WVT327683:WVV327683 G393219:J393219 JH393219:JJ393219 TD393219:TF393219 ACZ393219:ADB393219 AMV393219:AMX393219 AWR393219:AWT393219 BGN393219:BGP393219 BQJ393219:BQL393219 CAF393219:CAH393219 CKB393219:CKD393219 CTX393219:CTZ393219 DDT393219:DDV393219 DNP393219:DNR393219 DXL393219:DXN393219 EHH393219:EHJ393219 ERD393219:ERF393219 FAZ393219:FBB393219 FKV393219:FKX393219 FUR393219:FUT393219 GEN393219:GEP393219 GOJ393219:GOL393219 GYF393219:GYH393219 HIB393219:HID393219 HRX393219:HRZ393219 IBT393219:IBV393219 ILP393219:ILR393219 IVL393219:IVN393219 JFH393219:JFJ393219 JPD393219:JPF393219 JYZ393219:JZB393219 KIV393219:KIX393219 KSR393219:KST393219 LCN393219:LCP393219 LMJ393219:LML393219 LWF393219:LWH393219 MGB393219:MGD393219 MPX393219:MPZ393219 MZT393219:MZV393219 NJP393219:NJR393219 NTL393219:NTN393219 ODH393219:ODJ393219 OND393219:ONF393219 OWZ393219:OXB393219 PGV393219:PGX393219 PQR393219:PQT393219 QAN393219:QAP393219 QKJ393219:QKL393219 QUF393219:QUH393219 REB393219:RED393219 RNX393219:RNZ393219 RXT393219:RXV393219 SHP393219:SHR393219 SRL393219:SRN393219 TBH393219:TBJ393219 TLD393219:TLF393219 TUZ393219:TVB393219 UEV393219:UEX393219 UOR393219:UOT393219 UYN393219:UYP393219 VIJ393219:VIL393219 VSF393219:VSH393219 WCB393219:WCD393219 WLX393219:WLZ393219 WVT393219:WVV393219 G458755:J458755 JH458755:JJ458755 TD458755:TF458755 ACZ458755:ADB458755 AMV458755:AMX458755 AWR458755:AWT458755 BGN458755:BGP458755 BQJ458755:BQL458755 CAF458755:CAH458755 CKB458755:CKD458755 CTX458755:CTZ458755 DDT458755:DDV458755 DNP458755:DNR458755 DXL458755:DXN458755 EHH458755:EHJ458755 ERD458755:ERF458755 FAZ458755:FBB458755 FKV458755:FKX458755 FUR458755:FUT458755 GEN458755:GEP458755 GOJ458755:GOL458755 GYF458755:GYH458755 HIB458755:HID458755 HRX458755:HRZ458755 IBT458755:IBV458755 ILP458755:ILR458755 IVL458755:IVN458755 JFH458755:JFJ458755 JPD458755:JPF458755 JYZ458755:JZB458755 KIV458755:KIX458755 KSR458755:KST458755 LCN458755:LCP458755 LMJ458755:LML458755 LWF458755:LWH458755 MGB458755:MGD458755 MPX458755:MPZ458755 MZT458755:MZV458755 NJP458755:NJR458755 NTL458755:NTN458755 ODH458755:ODJ458755 OND458755:ONF458755 OWZ458755:OXB458755 PGV458755:PGX458755 PQR458755:PQT458755 QAN458755:QAP458755 QKJ458755:QKL458755 QUF458755:QUH458755 REB458755:RED458755 RNX458755:RNZ458755 RXT458755:RXV458755 SHP458755:SHR458755 SRL458755:SRN458755 TBH458755:TBJ458755 TLD458755:TLF458755 TUZ458755:TVB458755 UEV458755:UEX458755 UOR458755:UOT458755 UYN458755:UYP458755 VIJ458755:VIL458755 VSF458755:VSH458755 WCB458755:WCD458755 WLX458755:WLZ458755 WVT458755:WVV458755 G524291:J524291 JH524291:JJ524291 TD524291:TF524291 ACZ524291:ADB524291 AMV524291:AMX524291 AWR524291:AWT524291 BGN524291:BGP524291 BQJ524291:BQL524291 CAF524291:CAH524291 CKB524291:CKD524291 CTX524291:CTZ524291 DDT524291:DDV524291 DNP524291:DNR524291 DXL524291:DXN524291 EHH524291:EHJ524291 ERD524291:ERF524291 FAZ524291:FBB524291 FKV524291:FKX524291 FUR524291:FUT524291 GEN524291:GEP524291 GOJ524291:GOL524291 GYF524291:GYH524291 HIB524291:HID524291 HRX524291:HRZ524291 IBT524291:IBV524291 ILP524291:ILR524291 IVL524291:IVN524291 JFH524291:JFJ524291 JPD524291:JPF524291 JYZ524291:JZB524291 KIV524291:KIX524291 KSR524291:KST524291 LCN524291:LCP524291 LMJ524291:LML524291 LWF524291:LWH524291 MGB524291:MGD524291 MPX524291:MPZ524291 MZT524291:MZV524291 NJP524291:NJR524291 NTL524291:NTN524291 ODH524291:ODJ524291 OND524291:ONF524291 OWZ524291:OXB524291 PGV524291:PGX524291 PQR524291:PQT524291 QAN524291:QAP524291 QKJ524291:QKL524291 QUF524291:QUH524291 REB524291:RED524291 RNX524291:RNZ524291 RXT524291:RXV524291 SHP524291:SHR524291 SRL524291:SRN524291 TBH524291:TBJ524291 TLD524291:TLF524291 TUZ524291:TVB524291 UEV524291:UEX524291 UOR524291:UOT524291 UYN524291:UYP524291 VIJ524291:VIL524291 VSF524291:VSH524291 WCB524291:WCD524291 WLX524291:WLZ524291 WVT524291:WVV524291 G589827:J589827 JH589827:JJ589827 TD589827:TF589827 ACZ589827:ADB589827 AMV589827:AMX589827 AWR589827:AWT589827 BGN589827:BGP589827 BQJ589827:BQL589827 CAF589827:CAH589827 CKB589827:CKD589827 CTX589827:CTZ589827 DDT589827:DDV589827 DNP589827:DNR589827 DXL589827:DXN589827 EHH589827:EHJ589827 ERD589827:ERF589827 FAZ589827:FBB589827 FKV589827:FKX589827 FUR589827:FUT589827 GEN589827:GEP589827 GOJ589827:GOL589827 GYF589827:GYH589827 HIB589827:HID589827 HRX589827:HRZ589827 IBT589827:IBV589827 ILP589827:ILR589827 IVL589827:IVN589827 JFH589827:JFJ589827 JPD589827:JPF589827 JYZ589827:JZB589827 KIV589827:KIX589827 KSR589827:KST589827 LCN589827:LCP589827 LMJ589827:LML589827 LWF589827:LWH589827 MGB589827:MGD589827 MPX589827:MPZ589827 MZT589827:MZV589827 NJP589827:NJR589827 NTL589827:NTN589827 ODH589827:ODJ589827 OND589827:ONF589827 OWZ589827:OXB589827 PGV589827:PGX589827 PQR589827:PQT589827 QAN589827:QAP589827 QKJ589827:QKL589827 QUF589827:QUH589827 REB589827:RED589827 RNX589827:RNZ589827 RXT589827:RXV589827 SHP589827:SHR589827 SRL589827:SRN589827 TBH589827:TBJ589827 TLD589827:TLF589827 TUZ589827:TVB589827 UEV589827:UEX589827 UOR589827:UOT589827 UYN589827:UYP589827 VIJ589827:VIL589827 VSF589827:VSH589827 WCB589827:WCD589827 WLX589827:WLZ589827 WVT589827:WVV589827 G655363:J655363 JH655363:JJ655363 TD655363:TF655363 ACZ655363:ADB655363 AMV655363:AMX655363 AWR655363:AWT655363 BGN655363:BGP655363 BQJ655363:BQL655363 CAF655363:CAH655363 CKB655363:CKD655363 CTX655363:CTZ655363 DDT655363:DDV655363 DNP655363:DNR655363 DXL655363:DXN655363 EHH655363:EHJ655363 ERD655363:ERF655363 FAZ655363:FBB655363 FKV655363:FKX655363 FUR655363:FUT655363 GEN655363:GEP655363 GOJ655363:GOL655363 GYF655363:GYH655363 HIB655363:HID655363 HRX655363:HRZ655363 IBT655363:IBV655363 ILP655363:ILR655363 IVL655363:IVN655363 JFH655363:JFJ655363 JPD655363:JPF655363 JYZ655363:JZB655363 KIV655363:KIX655363 KSR655363:KST655363 LCN655363:LCP655363 LMJ655363:LML655363 LWF655363:LWH655363 MGB655363:MGD655363 MPX655363:MPZ655363 MZT655363:MZV655363 NJP655363:NJR655363 NTL655363:NTN655363 ODH655363:ODJ655363 OND655363:ONF655363 OWZ655363:OXB655363 PGV655363:PGX655363 PQR655363:PQT655363 QAN655363:QAP655363 QKJ655363:QKL655363 QUF655363:QUH655363 REB655363:RED655363 RNX655363:RNZ655363 RXT655363:RXV655363 SHP655363:SHR655363 SRL655363:SRN655363 TBH655363:TBJ655363 TLD655363:TLF655363 TUZ655363:TVB655363 UEV655363:UEX655363 UOR655363:UOT655363 UYN655363:UYP655363 VIJ655363:VIL655363 VSF655363:VSH655363 WCB655363:WCD655363 WLX655363:WLZ655363 WVT655363:WVV655363 G720899:J720899 JH720899:JJ720899 TD720899:TF720899 ACZ720899:ADB720899 AMV720899:AMX720899 AWR720899:AWT720899 BGN720899:BGP720899 BQJ720899:BQL720899 CAF720899:CAH720899 CKB720899:CKD720899 CTX720899:CTZ720899 DDT720899:DDV720899 DNP720899:DNR720899 DXL720899:DXN720899 EHH720899:EHJ720899 ERD720899:ERF720899 FAZ720899:FBB720899 FKV720899:FKX720899 FUR720899:FUT720899 GEN720899:GEP720899 GOJ720899:GOL720899 GYF720899:GYH720899 HIB720899:HID720899 HRX720899:HRZ720899 IBT720899:IBV720899 ILP720899:ILR720899 IVL720899:IVN720899 JFH720899:JFJ720899 JPD720899:JPF720899 JYZ720899:JZB720899 KIV720899:KIX720899 KSR720899:KST720899 LCN720899:LCP720899 LMJ720899:LML720899 LWF720899:LWH720899 MGB720899:MGD720899 MPX720899:MPZ720899 MZT720899:MZV720899 NJP720899:NJR720899 NTL720899:NTN720899 ODH720899:ODJ720899 OND720899:ONF720899 OWZ720899:OXB720899 PGV720899:PGX720899 PQR720899:PQT720899 QAN720899:QAP720899 QKJ720899:QKL720899 QUF720899:QUH720899 REB720899:RED720899 RNX720899:RNZ720899 RXT720899:RXV720899 SHP720899:SHR720899 SRL720899:SRN720899 TBH720899:TBJ720899 TLD720899:TLF720899 TUZ720899:TVB720899 UEV720899:UEX720899 UOR720899:UOT720899 UYN720899:UYP720899 VIJ720899:VIL720899 VSF720899:VSH720899 WCB720899:WCD720899 WLX720899:WLZ720899 WVT720899:WVV720899 G786435:J786435 JH786435:JJ786435 TD786435:TF786435 ACZ786435:ADB786435 AMV786435:AMX786435 AWR786435:AWT786435 BGN786435:BGP786435 BQJ786435:BQL786435 CAF786435:CAH786435 CKB786435:CKD786435 CTX786435:CTZ786435 DDT786435:DDV786435 DNP786435:DNR786435 DXL786435:DXN786435 EHH786435:EHJ786435 ERD786435:ERF786435 FAZ786435:FBB786435 FKV786435:FKX786435 FUR786435:FUT786435 GEN786435:GEP786435 GOJ786435:GOL786435 GYF786435:GYH786435 HIB786435:HID786435 HRX786435:HRZ786435 IBT786435:IBV786435 ILP786435:ILR786435 IVL786435:IVN786435 JFH786435:JFJ786435 JPD786435:JPF786435 JYZ786435:JZB786435 KIV786435:KIX786435 KSR786435:KST786435 LCN786435:LCP786435 LMJ786435:LML786435 LWF786435:LWH786435 MGB786435:MGD786435 MPX786435:MPZ786435 MZT786435:MZV786435 NJP786435:NJR786435 NTL786435:NTN786435 ODH786435:ODJ786435 OND786435:ONF786435 OWZ786435:OXB786435 PGV786435:PGX786435 PQR786435:PQT786435 QAN786435:QAP786435 QKJ786435:QKL786435 QUF786435:QUH786435 REB786435:RED786435 RNX786435:RNZ786435 RXT786435:RXV786435 SHP786435:SHR786435 SRL786435:SRN786435 TBH786435:TBJ786435 TLD786435:TLF786435 TUZ786435:TVB786435 UEV786435:UEX786435 UOR786435:UOT786435 UYN786435:UYP786435 VIJ786435:VIL786435 VSF786435:VSH786435 WCB786435:WCD786435 WLX786435:WLZ786435 WVT786435:WVV786435 G851971:J851971 JH851971:JJ851971 TD851971:TF851971 ACZ851971:ADB851971 AMV851971:AMX851971 AWR851971:AWT851971 BGN851971:BGP851971 BQJ851971:BQL851971 CAF851971:CAH851971 CKB851971:CKD851971 CTX851971:CTZ851971 DDT851971:DDV851971 DNP851971:DNR851971 DXL851971:DXN851971 EHH851971:EHJ851971 ERD851971:ERF851971 FAZ851971:FBB851971 FKV851971:FKX851971 FUR851971:FUT851971 GEN851971:GEP851971 GOJ851971:GOL851971 GYF851971:GYH851971 HIB851971:HID851971 HRX851971:HRZ851971 IBT851971:IBV851971 ILP851971:ILR851971 IVL851971:IVN851971 JFH851971:JFJ851971 JPD851971:JPF851971 JYZ851971:JZB851971 KIV851971:KIX851971 KSR851971:KST851971 LCN851971:LCP851971 LMJ851971:LML851971 LWF851971:LWH851971 MGB851971:MGD851971 MPX851971:MPZ851971 MZT851971:MZV851971 NJP851971:NJR851971 NTL851971:NTN851971 ODH851971:ODJ851971 OND851971:ONF851971 OWZ851971:OXB851971 PGV851971:PGX851971 PQR851971:PQT851971 QAN851971:QAP851971 QKJ851971:QKL851971 QUF851971:QUH851971 REB851971:RED851971 RNX851971:RNZ851971 RXT851971:RXV851971 SHP851971:SHR851971 SRL851971:SRN851971 TBH851971:TBJ851971 TLD851971:TLF851971 TUZ851971:TVB851971 UEV851971:UEX851971 UOR851971:UOT851971 UYN851971:UYP851971 VIJ851971:VIL851971 VSF851971:VSH851971 WCB851971:WCD851971 WLX851971:WLZ851971 WVT851971:WVV851971 G917507:J917507 JH917507:JJ917507 TD917507:TF917507 ACZ917507:ADB917507 AMV917507:AMX917507 AWR917507:AWT917507 BGN917507:BGP917507 BQJ917507:BQL917507 CAF917507:CAH917507 CKB917507:CKD917507 CTX917507:CTZ917507 DDT917507:DDV917507 DNP917507:DNR917507 DXL917507:DXN917507 EHH917507:EHJ917507 ERD917507:ERF917507 FAZ917507:FBB917507 FKV917507:FKX917507 FUR917507:FUT917507 GEN917507:GEP917507 GOJ917507:GOL917507 GYF917507:GYH917507 HIB917507:HID917507 HRX917507:HRZ917507 IBT917507:IBV917507 ILP917507:ILR917507 IVL917507:IVN917507 JFH917507:JFJ917507 JPD917507:JPF917507 JYZ917507:JZB917507 KIV917507:KIX917507 KSR917507:KST917507 LCN917507:LCP917507 LMJ917507:LML917507 LWF917507:LWH917507 MGB917507:MGD917507 MPX917507:MPZ917507 MZT917507:MZV917507 NJP917507:NJR917507 NTL917507:NTN917507 ODH917507:ODJ917507 OND917507:ONF917507 OWZ917507:OXB917507 PGV917507:PGX917507 PQR917507:PQT917507 QAN917507:QAP917507 QKJ917507:QKL917507 QUF917507:QUH917507 REB917507:RED917507 RNX917507:RNZ917507 RXT917507:RXV917507 SHP917507:SHR917507 SRL917507:SRN917507 TBH917507:TBJ917507 TLD917507:TLF917507 TUZ917507:TVB917507 UEV917507:UEX917507 UOR917507:UOT917507 UYN917507:UYP917507 VIJ917507:VIL917507 VSF917507:VSH917507 WCB917507:WCD917507 WLX917507:WLZ917507 WVT917507:WVV917507 G983043:J983043 JH983043:JJ983043 TD983043:TF983043 ACZ983043:ADB983043 AMV983043:AMX983043 AWR983043:AWT983043 BGN983043:BGP983043 BQJ983043:BQL983043 CAF983043:CAH983043 CKB983043:CKD983043 CTX983043:CTZ983043 DDT983043:DDV983043 DNP983043:DNR983043 DXL983043:DXN983043 EHH983043:EHJ983043 ERD983043:ERF983043 FAZ983043:FBB983043 FKV983043:FKX983043 FUR983043:FUT983043 GEN983043:GEP983043 GOJ983043:GOL983043 GYF983043:GYH983043 HIB983043:HID983043 HRX983043:HRZ983043 IBT983043:IBV983043 ILP983043:ILR983043 IVL983043:IVN983043 JFH983043:JFJ983043 JPD983043:JPF983043 JYZ983043:JZB983043 KIV983043:KIX983043 KSR983043:KST983043 LCN983043:LCP983043 LMJ983043:LML983043 LWF983043:LWH983043 MGB983043:MGD983043 MPX983043:MPZ983043 MZT983043:MZV983043 NJP983043:NJR983043 NTL983043:NTN983043 ODH983043:ODJ983043 OND983043:ONF983043 OWZ983043:OXB983043 PGV983043:PGX983043 PQR983043:PQT983043 QAN983043:QAP983043 QKJ983043:QKL983043 QUF983043:QUH983043 REB983043:RED983043 RNX983043:RNZ983043 RXT983043:RXV983043 SHP983043:SHR983043 SRL983043:SRN983043 TBH983043:TBJ983043 TLD983043:TLF983043 TUZ983043:TVB983043 UEV983043:UEX983043 UOR983043:UOT983043 UYN983043:UYP983043 VIJ983043:VIL983043 VSF983043:VSH983043 WCB983043:WCD983043 WLX983043:WLZ983043 G3:J3"/>
    <dataValidation allowBlank="1" showInputMessage="1" showErrorMessage="1" prompt="Enter Time intervals in this column under this heading. Use heading filters to find specific entries" sqref="A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A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A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A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A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A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A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A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A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A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A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A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A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A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A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A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C65539:F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C131075:F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C196611:F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C262147:F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C327683:F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C393219:F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C458755:F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C524291:F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C589827:F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C655363:F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C720899:F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C786435:F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C851971:F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C917507:F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C983043:F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C3:D3 F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7:F65537 JC65537:JG65537 SY65537:TC65537 ACU65537:ACY65537 AMQ65537:AMU65537 AWM65537:AWQ65537 BGI65537:BGM65537 BQE65537:BQI65537 CAA65537:CAE65537 CJW65537:CKA65537 CTS65537:CTW65537 DDO65537:DDS65537 DNK65537:DNO65537 DXG65537:DXK65537 EHC65537:EHG65537 EQY65537:ERC65537 FAU65537:FAY65537 FKQ65537:FKU65537 FUM65537:FUQ65537 GEI65537:GEM65537 GOE65537:GOI65537 GYA65537:GYE65537 HHW65537:HIA65537 HRS65537:HRW65537 IBO65537:IBS65537 ILK65537:ILO65537 IVG65537:IVK65537 JFC65537:JFG65537 JOY65537:JPC65537 JYU65537:JYY65537 KIQ65537:KIU65537 KSM65537:KSQ65537 LCI65537:LCM65537 LME65537:LMI65537 LWA65537:LWE65537 MFW65537:MGA65537 MPS65537:MPW65537 MZO65537:MZS65537 NJK65537:NJO65537 NTG65537:NTK65537 ODC65537:ODG65537 OMY65537:ONC65537 OWU65537:OWY65537 PGQ65537:PGU65537 PQM65537:PQQ65537 QAI65537:QAM65537 QKE65537:QKI65537 QUA65537:QUE65537 RDW65537:REA65537 RNS65537:RNW65537 RXO65537:RXS65537 SHK65537:SHO65537 SRG65537:SRK65537 TBC65537:TBG65537 TKY65537:TLC65537 TUU65537:TUY65537 UEQ65537:UEU65537 UOM65537:UOQ65537 UYI65537:UYM65537 VIE65537:VII65537 VSA65537:VSE65537 WBW65537:WCA65537 WLS65537:WLW65537 WVO65537:WVS65537 A131073:F131073 JC131073:JG131073 SY131073:TC131073 ACU131073:ACY131073 AMQ131073:AMU131073 AWM131073:AWQ131073 BGI131073:BGM131073 BQE131073:BQI131073 CAA131073:CAE131073 CJW131073:CKA131073 CTS131073:CTW131073 DDO131073:DDS131073 DNK131073:DNO131073 DXG131073:DXK131073 EHC131073:EHG131073 EQY131073:ERC131073 FAU131073:FAY131073 FKQ131073:FKU131073 FUM131073:FUQ131073 GEI131073:GEM131073 GOE131073:GOI131073 GYA131073:GYE131073 HHW131073:HIA131073 HRS131073:HRW131073 IBO131073:IBS131073 ILK131073:ILO131073 IVG131073:IVK131073 JFC131073:JFG131073 JOY131073:JPC131073 JYU131073:JYY131073 KIQ131073:KIU131073 KSM131073:KSQ131073 LCI131073:LCM131073 LME131073:LMI131073 LWA131073:LWE131073 MFW131073:MGA131073 MPS131073:MPW131073 MZO131073:MZS131073 NJK131073:NJO131073 NTG131073:NTK131073 ODC131073:ODG131073 OMY131073:ONC131073 OWU131073:OWY131073 PGQ131073:PGU131073 PQM131073:PQQ131073 QAI131073:QAM131073 QKE131073:QKI131073 QUA131073:QUE131073 RDW131073:REA131073 RNS131073:RNW131073 RXO131073:RXS131073 SHK131073:SHO131073 SRG131073:SRK131073 TBC131073:TBG131073 TKY131073:TLC131073 TUU131073:TUY131073 UEQ131073:UEU131073 UOM131073:UOQ131073 UYI131073:UYM131073 VIE131073:VII131073 VSA131073:VSE131073 WBW131073:WCA131073 WLS131073:WLW131073 WVO131073:WVS131073 A196609:F196609 JC196609:JG196609 SY196609:TC196609 ACU196609:ACY196609 AMQ196609:AMU196609 AWM196609:AWQ196609 BGI196609:BGM196609 BQE196609:BQI196609 CAA196609:CAE196609 CJW196609:CKA196609 CTS196609:CTW196609 DDO196609:DDS196609 DNK196609:DNO196609 DXG196609:DXK196609 EHC196609:EHG196609 EQY196609:ERC196609 FAU196609:FAY196609 FKQ196609:FKU196609 FUM196609:FUQ196609 GEI196609:GEM196609 GOE196609:GOI196609 GYA196609:GYE196609 HHW196609:HIA196609 HRS196609:HRW196609 IBO196609:IBS196609 ILK196609:ILO196609 IVG196609:IVK196609 JFC196609:JFG196609 JOY196609:JPC196609 JYU196609:JYY196609 KIQ196609:KIU196609 KSM196609:KSQ196609 LCI196609:LCM196609 LME196609:LMI196609 LWA196609:LWE196609 MFW196609:MGA196609 MPS196609:MPW196609 MZO196609:MZS196609 NJK196609:NJO196609 NTG196609:NTK196609 ODC196609:ODG196609 OMY196609:ONC196609 OWU196609:OWY196609 PGQ196609:PGU196609 PQM196609:PQQ196609 QAI196609:QAM196609 QKE196609:QKI196609 QUA196609:QUE196609 RDW196609:REA196609 RNS196609:RNW196609 RXO196609:RXS196609 SHK196609:SHO196609 SRG196609:SRK196609 TBC196609:TBG196609 TKY196609:TLC196609 TUU196609:TUY196609 UEQ196609:UEU196609 UOM196609:UOQ196609 UYI196609:UYM196609 VIE196609:VII196609 VSA196609:VSE196609 WBW196609:WCA196609 WLS196609:WLW196609 WVO196609:WVS196609 A262145:F262145 JC262145:JG262145 SY262145:TC262145 ACU262145:ACY262145 AMQ262145:AMU262145 AWM262145:AWQ262145 BGI262145:BGM262145 BQE262145:BQI262145 CAA262145:CAE262145 CJW262145:CKA262145 CTS262145:CTW262145 DDO262145:DDS262145 DNK262145:DNO262145 DXG262145:DXK262145 EHC262145:EHG262145 EQY262145:ERC262145 FAU262145:FAY262145 FKQ262145:FKU262145 FUM262145:FUQ262145 GEI262145:GEM262145 GOE262145:GOI262145 GYA262145:GYE262145 HHW262145:HIA262145 HRS262145:HRW262145 IBO262145:IBS262145 ILK262145:ILO262145 IVG262145:IVK262145 JFC262145:JFG262145 JOY262145:JPC262145 JYU262145:JYY262145 KIQ262145:KIU262145 KSM262145:KSQ262145 LCI262145:LCM262145 LME262145:LMI262145 LWA262145:LWE262145 MFW262145:MGA262145 MPS262145:MPW262145 MZO262145:MZS262145 NJK262145:NJO262145 NTG262145:NTK262145 ODC262145:ODG262145 OMY262145:ONC262145 OWU262145:OWY262145 PGQ262145:PGU262145 PQM262145:PQQ262145 QAI262145:QAM262145 QKE262145:QKI262145 QUA262145:QUE262145 RDW262145:REA262145 RNS262145:RNW262145 RXO262145:RXS262145 SHK262145:SHO262145 SRG262145:SRK262145 TBC262145:TBG262145 TKY262145:TLC262145 TUU262145:TUY262145 UEQ262145:UEU262145 UOM262145:UOQ262145 UYI262145:UYM262145 VIE262145:VII262145 VSA262145:VSE262145 WBW262145:WCA262145 WLS262145:WLW262145 WVO262145:WVS262145 A327681:F327681 JC327681:JG327681 SY327681:TC327681 ACU327681:ACY327681 AMQ327681:AMU327681 AWM327681:AWQ327681 BGI327681:BGM327681 BQE327681:BQI327681 CAA327681:CAE327681 CJW327681:CKA327681 CTS327681:CTW327681 DDO327681:DDS327681 DNK327681:DNO327681 DXG327681:DXK327681 EHC327681:EHG327681 EQY327681:ERC327681 FAU327681:FAY327681 FKQ327681:FKU327681 FUM327681:FUQ327681 GEI327681:GEM327681 GOE327681:GOI327681 GYA327681:GYE327681 HHW327681:HIA327681 HRS327681:HRW327681 IBO327681:IBS327681 ILK327681:ILO327681 IVG327681:IVK327681 JFC327681:JFG327681 JOY327681:JPC327681 JYU327681:JYY327681 KIQ327681:KIU327681 KSM327681:KSQ327681 LCI327681:LCM327681 LME327681:LMI327681 LWA327681:LWE327681 MFW327681:MGA327681 MPS327681:MPW327681 MZO327681:MZS327681 NJK327681:NJO327681 NTG327681:NTK327681 ODC327681:ODG327681 OMY327681:ONC327681 OWU327681:OWY327681 PGQ327681:PGU327681 PQM327681:PQQ327681 QAI327681:QAM327681 QKE327681:QKI327681 QUA327681:QUE327681 RDW327681:REA327681 RNS327681:RNW327681 RXO327681:RXS327681 SHK327681:SHO327681 SRG327681:SRK327681 TBC327681:TBG327681 TKY327681:TLC327681 TUU327681:TUY327681 UEQ327681:UEU327681 UOM327681:UOQ327681 UYI327681:UYM327681 VIE327681:VII327681 VSA327681:VSE327681 WBW327681:WCA327681 WLS327681:WLW327681 WVO327681:WVS327681 A393217:F393217 JC393217:JG393217 SY393217:TC393217 ACU393217:ACY393217 AMQ393217:AMU393217 AWM393217:AWQ393217 BGI393217:BGM393217 BQE393217:BQI393217 CAA393217:CAE393217 CJW393217:CKA393217 CTS393217:CTW393217 DDO393217:DDS393217 DNK393217:DNO393217 DXG393217:DXK393217 EHC393217:EHG393217 EQY393217:ERC393217 FAU393217:FAY393217 FKQ393217:FKU393217 FUM393217:FUQ393217 GEI393217:GEM393217 GOE393217:GOI393217 GYA393217:GYE393217 HHW393217:HIA393217 HRS393217:HRW393217 IBO393217:IBS393217 ILK393217:ILO393217 IVG393217:IVK393217 JFC393217:JFG393217 JOY393217:JPC393217 JYU393217:JYY393217 KIQ393217:KIU393217 KSM393217:KSQ393217 LCI393217:LCM393217 LME393217:LMI393217 LWA393217:LWE393217 MFW393217:MGA393217 MPS393217:MPW393217 MZO393217:MZS393217 NJK393217:NJO393217 NTG393217:NTK393217 ODC393217:ODG393217 OMY393217:ONC393217 OWU393217:OWY393217 PGQ393217:PGU393217 PQM393217:PQQ393217 QAI393217:QAM393217 QKE393217:QKI393217 QUA393217:QUE393217 RDW393217:REA393217 RNS393217:RNW393217 RXO393217:RXS393217 SHK393217:SHO393217 SRG393217:SRK393217 TBC393217:TBG393217 TKY393217:TLC393217 TUU393217:TUY393217 UEQ393217:UEU393217 UOM393217:UOQ393217 UYI393217:UYM393217 VIE393217:VII393217 VSA393217:VSE393217 WBW393217:WCA393217 WLS393217:WLW393217 WVO393217:WVS393217 A458753:F458753 JC458753:JG458753 SY458753:TC458753 ACU458753:ACY458753 AMQ458753:AMU458753 AWM458753:AWQ458753 BGI458753:BGM458753 BQE458753:BQI458753 CAA458753:CAE458753 CJW458753:CKA458753 CTS458753:CTW458753 DDO458753:DDS458753 DNK458753:DNO458753 DXG458753:DXK458753 EHC458753:EHG458753 EQY458753:ERC458753 FAU458753:FAY458753 FKQ458753:FKU458753 FUM458753:FUQ458753 GEI458753:GEM458753 GOE458753:GOI458753 GYA458753:GYE458753 HHW458753:HIA458753 HRS458753:HRW458753 IBO458753:IBS458753 ILK458753:ILO458753 IVG458753:IVK458753 JFC458753:JFG458753 JOY458753:JPC458753 JYU458753:JYY458753 KIQ458753:KIU458753 KSM458753:KSQ458753 LCI458753:LCM458753 LME458753:LMI458753 LWA458753:LWE458753 MFW458753:MGA458753 MPS458753:MPW458753 MZO458753:MZS458753 NJK458753:NJO458753 NTG458753:NTK458753 ODC458753:ODG458753 OMY458753:ONC458753 OWU458753:OWY458753 PGQ458753:PGU458753 PQM458753:PQQ458753 QAI458753:QAM458753 QKE458753:QKI458753 QUA458753:QUE458753 RDW458753:REA458753 RNS458753:RNW458753 RXO458753:RXS458753 SHK458753:SHO458753 SRG458753:SRK458753 TBC458753:TBG458753 TKY458753:TLC458753 TUU458753:TUY458753 UEQ458753:UEU458753 UOM458753:UOQ458753 UYI458753:UYM458753 VIE458753:VII458753 VSA458753:VSE458753 WBW458753:WCA458753 WLS458753:WLW458753 WVO458753:WVS458753 A524289:F524289 JC524289:JG524289 SY524289:TC524289 ACU524289:ACY524289 AMQ524289:AMU524289 AWM524289:AWQ524289 BGI524289:BGM524289 BQE524289:BQI524289 CAA524289:CAE524289 CJW524289:CKA524289 CTS524289:CTW524289 DDO524289:DDS524289 DNK524289:DNO524289 DXG524289:DXK524289 EHC524289:EHG524289 EQY524289:ERC524289 FAU524289:FAY524289 FKQ524289:FKU524289 FUM524289:FUQ524289 GEI524289:GEM524289 GOE524289:GOI524289 GYA524289:GYE524289 HHW524289:HIA524289 HRS524289:HRW524289 IBO524289:IBS524289 ILK524289:ILO524289 IVG524289:IVK524289 JFC524289:JFG524289 JOY524289:JPC524289 JYU524289:JYY524289 KIQ524289:KIU524289 KSM524289:KSQ524289 LCI524289:LCM524289 LME524289:LMI524289 LWA524289:LWE524289 MFW524289:MGA524289 MPS524289:MPW524289 MZO524289:MZS524289 NJK524289:NJO524289 NTG524289:NTK524289 ODC524289:ODG524289 OMY524289:ONC524289 OWU524289:OWY524289 PGQ524289:PGU524289 PQM524289:PQQ524289 QAI524289:QAM524289 QKE524289:QKI524289 QUA524289:QUE524289 RDW524289:REA524289 RNS524289:RNW524289 RXO524289:RXS524289 SHK524289:SHO524289 SRG524289:SRK524289 TBC524289:TBG524289 TKY524289:TLC524289 TUU524289:TUY524289 UEQ524289:UEU524289 UOM524289:UOQ524289 UYI524289:UYM524289 VIE524289:VII524289 VSA524289:VSE524289 WBW524289:WCA524289 WLS524289:WLW524289 WVO524289:WVS524289 A589825:F589825 JC589825:JG589825 SY589825:TC589825 ACU589825:ACY589825 AMQ589825:AMU589825 AWM589825:AWQ589825 BGI589825:BGM589825 BQE589825:BQI589825 CAA589825:CAE589825 CJW589825:CKA589825 CTS589825:CTW589825 DDO589825:DDS589825 DNK589825:DNO589825 DXG589825:DXK589825 EHC589825:EHG589825 EQY589825:ERC589825 FAU589825:FAY589825 FKQ589825:FKU589825 FUM589825:FUQ589825 GEI589825:GEM589825 GOE589825:GOI589825 GYA589825:GYE589825 HHW589825:HIA589825 HRS589825:HRW589825 IBO589825:IBS589825 ILK589825:ILO589825 IVG589825:IVK589825 JFC589825:JFG589825 JOY589825:JPC589825 JYU589825:JYY589825 KIQ589825:KIU589825 KSM589825:KSQ589825 LCI589825:LCM589825 LME589825:LMI589825 LWA589825:LWE589825 MFW589825:MGA589825 MPS589825:MPW589825 MZO589825:MZS589825 NJK589825:NJO589825 NTG589825:NTK589825 ODC589825:ODG589825 OMY589825:ONC589825 OWU589825:OWY589825 PGQ589825:PGU589825 PQM589825:PQQ589825 QAI589825:QAM589825 QKE589825:QKI589825 QUA589825:QUE589825 RDW589825:REA589825 RNS589825:RNW589825 RXO589825:RXS589825 SHK589825:SHO589825 SRG589825:SRK589825 TBC589825:TBG589825 TKY589825:TLC589825 TUU589825:TUY589825 UEQ589825:UEU589825 UOM589825:UOQ589825 UYI589825:UYM589825 VIE589825:VII589825 VSA589825:VSE589825 WBW589825:WCA589825 WLS589825:WLW589825 WVO589825:WVS589825 A655361:F655361 JC655361:JG655361 SY655361:TC655361 ACU655361:ACY655361 AMQ655361:AMU655361 AWM655361:AWQ655361 BGI655361:BGM655361 BQE655361:BQI655361 CAA655361:CAE655361 CJW655361:CKA655361 CTS655361:CTW655361 DDO655361:DDS655361 DNK655361:DNO655361 DXG655361:DXK655361 EHC655361:EHG655361 EQY655361:ERC655361 FAU655361:FAY655361 FKQ655361:FKU655361 FUM655361:FUQ655361 GEI655361:GEM655361 GOE655361:GOI655361 GYA655361:GYE655361 HHW655361:HIA655361 HRS655361:HRW655361 IBO655361:IBS655361 ILK655361:ILO655361 IVG655361:IVK655361 JFC655361:JFG655361 JOY655361:JPC655361 JYU655361:JYY655361 KIQ655361:KIU655361 KSM655361:KSQ655361 LCI655361:LCM655361 LME655361:LMI655361 LWA655361:LWE655361 MFW655361:MGA655361 MPS655361:MPW655361 MZO655361:MZS655361 NJK655361:NJO655361 NTG655361:NTK655361 ODC655361:ODG655361 OMY655361:ONC655361 OWU655361:OWY655361 PGQ655361:PGU655361 PQM655361:PQQ655361 QAI655361:QAM655361 QKE655361:QKI655361 QUA655361:QUE655361 RDW655361:REA655361 RNS655361:RNW655361 RXO655361:RXS655361 SHK655361:SHO655361 SRG655361:SRK655361 TBC655361:TBG655361 TKY655361:TLC655361 TUU655361:TUY655361 UEQ655361:UEU655361 UOM655361:UOQ655361 UYI655361:UYM655361 VIE655361:VII655361 VSA655361:VSE655361 WBW655361:WCA655361 WLS655361:WLW655361 WVO655361:WVS655361 A720897:F720897 JC720897:JG720897 SY720897:TC720897 ACU720897:ACY720897 AMQ720897:AMU720897 AWM720897:AWQ720897 BGI720897:BGM720897 BQE720897:BQI720897 CAA720897:CAE720897 CJW720897:CKA720897 CTS720897:CTW720897 DDO720897:DDS720897 DNK720897:DNO720897 DXG720897:DXK720897 EHC720897:EHG720897 EQY720897:ERC720897 FAU720897:FAY720897 FKQ720897:FKU720897 FUM720897:FUQ720897 GEI720897:GEM720897 GOE720897:GOI720897 GYA720897:GYE720897 HHW720897:HIA720897 HRS720897:HRW720897 IBO720897:IBS720897 ILK720897:ILO720897 IVG720897:IVK720897 JFC720897:JFG720897 JOY720897:JPC720897 JYU720897:JYY720897 KIQ720897:KIU720897 KSM720897:KSQ720897 LCI720897:LCM720897 LME720897:LMI720897 LWA720897:LWE720897 MFW720897:MGA720897 MPS720897:MPW720897 MZO720897:MZS720897 NJK720897:NJO720897 NTG720897:NTK720897 ODC720897:ODG720897 OMY720897:ONC720897 OWU720897:OWY720897 PGQ720897:PGU720897 PQM720897:PQQ720897 QAI720897:QAM720897 QKE720897:QKI720897 QUA720897:QUE720897 RDW720897:REA720897 RNS720897:RNW720897 RXO720897:RXS720897 SHK720897:SHO720897 SRG720897:SRK720897 TBC720897:TBG720897 TKY720897:TLC720897 TUU720897:TUY720897 UEQ720897:UEU720897 UOM720897:UOQ720897 UYI720897:UYM720897 VIE720897:VII720897 VSA720897:VSE720897 WBW720897:WCA720897 WLS720897:WLW720897 WVO720897:WVS720897 A786433:F786433 JC786433:JG786433 SY786433:TC786433 ACU786433:ACY786433 AMQ786433:AMU786433 AWM786433:AWQ786433 BGI786433:BGM786433 BQE786433:BQI786433 CAA786433:CAE786433 CJW786433:CKA786433 CTS786433:CTW786433 DDO786433:DDS786433 DNK786433:DNO786433 DXG786433:DXK786433 EHC786433:EHG786433 EQY786433:ERC786433 FAU786433:FAY786433 FKQ786433:FKU786433 FUM786433:FUQ786433 GEI786433:GEM786433 GOE786433:GOI786433 GYA786433:GYE786433 HHW786433:HIA786433 HRS786433:HRW786433 IBO786433:IBS786433 ILK786433:ILO786433 IVG786433:IVK786433 JFC786433:JFG786433 JOY786433:JPC786433 JYU786433:JYY786433 KIQ786433:KIU786433 KSM786433:KSQ786433 LCI786433:LCM786433 LME786433:LMI786433 LWA786433:LWE786433 MFW786433:MGA786433 MPS786433:MPW786433 MZO786433:MZS786433 NJK786433:NJO786433 NTG786433:NTK786433 ODC786433:ODG786433 OMY786433:ONC786433 OWU786433:OWY786433 PGQ786433:PGU786433 PQM786433:PQQ786433 QAI786433:QAM786433 QKE786433:QKI786433 QUA786433:QUE786433 RDW786433:REA786433 RNS786433:RNW786433 RXO786433:RXS786433 SHK786433:SHO786433 SRG786433:SRK786433 TBC786433:TBG786433 TKY786433:TLC786433 TUU786433:TUY786433 UEQ786433:UEU786433 UOM786433:UOQ786433 UYI786433:UYM786433 VIE786433:VII786433 VSA786433:VSE786433 WBW786433:WCA786433 WLS786433:WLW786433 WVO786433:WVS786433 A851969:F851969 JC851969:JG851969 SY851969:TC851969 ACU851969:ACY851969 AMQ851969:AMU851969 AWM851969:AWQ851969 BGI851969:BGM851969 BQE851969:BQI851969 CAA851969:CAE851969 CJW851969:CKA851969 CTS851969:CTW851969 DDO851969:DDS851969 DNK851969:DNO851969 DXG851969:DXK851969 EHC851969:EHG851969 EQY851969:ERC851969 FAU851969:FAY851969 FKQ851969:FKU851969 FUM851969:FUQ851969 GEI851969:GEM851969 GOE851969:GOI851969 GYA851969:GYE851969 HHW851969:HIA851969 HRS851969:HRW851969 IBO851969:IBS851969 ILK851969:ILO851969 IVG851969:IVK851969 JFC851969:JFG851969 JOY851969:JPC851969 JYU851969:JYY851969 KIQ851969:KIU851969 KSM851969:KSQ851969 LCI851969:LCM851969 LME851969:LMI851969 LWA851969:LWE851969 MFW851969:MGA851969 MPS851969:MPW851969 MZO851969:MZS851969 NJK851969:NJO851969 NTG851969:NTK851969 ODC851969:ODG851969 OMY851969:ONC851969 OWU851969:OWY851969 PGQ851969:PGU851969 PQM851969:PQQ851969 QAI851969:QAM851969 QKE851969:QKI851969 QUA851969:QUE851969 RDW851969:REA851969 RNS851969:RNW851969 RXO851969:RXS851969 SHK851969:SHO851969 SRG851969:SRK851969 TBC851969:TBG851969 TKY851969:TLC851969 TUU851969:TUY851969 UEQ851969:UEU851969 UOM851969:UOQ851969 UYI851969:UYM851969 VIE851969:VII851969 VSA851969:VSE851969 WBW851969:WCA851969 WLS851969:WLW851969 WVO851969:WVS851969 A917505:F917505 JC917505:JG917505 SY917505:TC917505 ACU917505:ACY917505 AMQ917505:AMU917505 AWM917505:AWQ917505 BGI917505:BGM917505 BQE917505:BQI917505 CAA917505:CAE917505 CJW917505:CKA917505 CTS917505:CTW917505 DDO917505:DDS917505 DNK917505:DNO917505 DXG917505:DXK917505 EHC917505:EHG917505 EQY917505:ERC917505 FAU917505:FAY917505 FKQ917505:FKU917505 FUM917505:FUQ917505 GEI917505:GEM917505 GOE917505:GOI917505 GYA917505:GYE917505 HHW917505:HIA917505 HRS917505:HRW917505 IBO917505:IBS917505 ILK917505:ILO917505 IVG917505:IVK917505 JFC917505:JFG917505 JOY917505:JPC917505 JYU917505:JYY917505 KIQ917505:KIU917505 KSM917505:KSQ917505 LCI917505:LCM917505 LME917505:LMI917505 LWA917505:LWE917505 MFW917505:MGA917505 MPS917505:MPW917505 MZO917505:MZS917505 NJK917505:NJO917505 NTG917505:NTK917505 ODC917505:ODG917505 OMY917505:ONC917505 OWU917505:OWY917505 PGQ917505:PGU917505 PQM917505:PQQ917505 QAI917505:QAM917505 QKE917505:QKI917505 QUA917505:QUE917505 RDW917505:REA917505 RNS917505:RNW917505 RXO917505:RXS917505 SHK917505:SHO917505 SRG917505:SRK917505 TBC917505:TBG917505 TKY917505:TLC917505 TUU917505:TUY917505 UEQ917505:UEU917505 UOM917505:UOQ917505 UYI917505:UYM917505 VIE917505:VII917505 VSA917505:VSE917505 WBW917505:WCA917505 WLS917505:WLW917505 WVO917505:WVS917505 A983041:F983041 JC983041:JG983041 SY983041:TC983041 ACU983041:ACY983041 AMQ983041:AMU983041 AWM983041:AWQ983041 BGI983041:BGM983041 BQE983041:BQI983041 CAA983041:CAE983041 CJW983041:CKA983041 CTS983041:CTW983041 DDO983041:DDS983041 DNK983041:DNO983041 DXG983041:DXK983041 EHC983041:EHG983041 EQY983041:ERC983041 FAU983041:FAY983041 FKQ983041:FKU983041 FUM983041:FUQ983041 GEI983041:GEM983041 GOE983041:GOI983041 GYA983041:GYE983041 HHW983041:HIA983041 HRS983041:HRW983041 IBO983041:IBS983041 ILK983041:ILO983041 IVG983041:IVK983041 JFC983041:JFG983041 JOY983041:JPC983041 JYU983041:JYY983041 KIQ983041:KIU983041 KSM983041:KSQ983041 LCI983041:LCM983041 LME983041:LMI983041 LWA983041:LWE983041 MFW983041:MGA983041 MPS983041:MPW983041 MZO983041:MZS983041 NJK983041:NJO983041 NTG983041:NTK983041 ODC983041:ODG983041 OMY983041:ONC983041 OWU983041:OWY983041 PGQ983041:PGU983041 PQM983041:PQQ983041 QAI983041:QAM983041 QKE983041:QKI983041 QUA983041:QUE983041 RDW983041:REA983041 RNS983041:RNW983041 RXO983041:RXS983041 SHK983041:SHO983041 SRG983041:SRK983041 TBC983041:TBG983041 TKY983041:TLC983041 TUU983041:TUY983041 UEQ983041:UEU983041 UOM983041:UOQ983041 UYI983041:UYM983041 VIE983041:VII983041 VSA983041:VSE983041 WBW983041:WCA983041 WLS983041:WLW983041 WVO983041:WVS983041 E1:F1 D39 D36:E36 A1"/>
    <dataValidation allowBlank="1" showInputMessage="1" showErrorMessage="1" prompt="Enter Location 4 for each time interval in column B, in this column under this heading" sqref="WVZ983043:WWN983043 JN3:KB3 TJ3:TX3 ADF3:ADT3 ANB3:ANP3 AWX3:AXL3 BGT3:BHH3 BQP3:BRD3 CAL3:CAZ3 CKH3:CKV3 CUD3:CUR3 DDZ3:DEN3 DNV3:DOJ3 DXR3:DYF3 EHN3:EIB3 ERJ3:ERX3 FBF3:FBT3 FLB3:FLP3 FUX3:FVL3 GET3:GFH3 GOP3:GPD3 GYL3:GYZ3 HIH3:HIV3 HSD3:HSR3 IBZ3:ICN3 ILV3:IMJ3 IVR3:IWF3 JFN3:JGB3 JPJ3:JPX3 JZF3:JZT3 KJB3:KJP3 KSX3:KTL3 LCT3:LDH3 LMP3:LND3 LWL3:LWZ3 MGH3:MGV3 MQD3:MQR3 MZZ3:NAN3 NJV3:NKJ3 NTR3:NUF3 ODN3:OEB3 ONJ3:ONX3 OXF3:OXT3 PHB3:PHP3 PQX3:PRL3 QAT3:QBH3 QKP3:QLD3 QUL3:QUZ3 REH3:REV3 ROD3:ROR3 RXZ3:RYN3 SHV3:SIJ3 SRR3:SSF3 TBN3:TCB3 TLJ3:TLX3 TVF3:TVT3 UFB3:UFP3 UOX3:UPL3 UYT3:UZH3 VIP3:VJD3 VSL3:VSZ3 WCH3:WCV3 WMD3:WMR3 WVZ3:WWN3 N65539:AD65539 JN65539:KB65539 TJ65539:TX65539 ADF65539:ADT65539 ANB65539:ANP65539 AWX65539:AXL65539 BGT65539:BHH65539 BQP65539:BRD65539 CAL65539:CAZ65539 CKH65539:CKV65539 CUD65539:CUR65539 DDZ65539:DEN65539 DNV65539:DOJ65539 DXR65539:DYF65539 EHN65539:EIB65539 ERJ65539:ERX65539 FBF65539:FBT65539 FLB65539:FLP65539 FUX65539:FVL65539 GET65539:GFH65539 GOP65539:GPD65539 GYL65539:GYZ65539 HIH65539:HIV65539 HSD65539:HSR65539 IBZ65539:ICN65539 ILV65539:IMJ65539 IVR65539:IWF65539 JFN65539:JGB65539 JPJ65539:JPX65539 JZF65539:JZT65539 KJB65539:KJP65539 KSX65539:KTL65539 LCT65539:LDH65539 LMP65539:LND65539 LWL65539:LWZ65539 MGH65539:MGV65539 MQD65539:MQR65539 MZZ65539:NAN65539 NJV65539:NKJ65539 NTR65539:NUF65539 ODN65539:OEB65539 ONJ65539:ONX65539 OXF65539:OXT65539 PHB65539:PHP65539 PQX65539:PRL65539 QAT65539:QBH65539 QKP65539:QLD65539 QUL65539:QUZ65539 REH65539:REV65539 ROD65539:ROR65539 RXZ65539:RYN65539 SHV65539:SIJ65539 SRR65539:SSF65539 TBN65539:TCB65539 TLJ65539:TLX65539 TVF65539:TVT65539 UFB65539:UFP65539 UOX65539:UPL65539 UYT65539:UZH65539 VIP65539:VJD65539 VSL65539:VSZ65539 WCH65539:WCV65539 WMD65539:WMR65539 WVZ65539:WWN65539 N131075:AD131075 JN131075:KB131075 TJ131075:TX131075 ADF131075:ADT131075 ANB131075:ANP131075 AWX131075:AXL131075 BGT131075:BHH131075 BQP131075:BRD131075 CAL131075:CAZ131075 CKH131075:CKV131075 CUD131075:CUR131075 DDZ131075:DEN131075 DNV131075:DOJ131075 DXR131075:DYF131075 EHN131075:EIB131075 ERJ131075:ERX131075 FBF131075:FBT131075 FLB131075:FLP131075 FUX131075:FVL131075 GET131075:GFH131075 GOP131075:GPD131075 GYL131075:GYZ131075 HIH131075:HIV131075 HSD131075:HSR131075 IBZ131075:ICN131075 ILV131075:IMJ131075 IVR131075:IWF131075 JFN131075:JGB131075 JPJ131075:JPX131075 JZF131075:JZT131075 KJB131075:KJP131075 KSX131075:KTL131075 LCT131075:LDH131075 LMP131075:LND131075 LWL131075:LWZ131075 MGH131075:MGV131075 MQD131075:MQR131075 MZZ131075:NAN131075 NJV131075:NKJ131075 NTR131075:NUF131075 ODN131075:OEB131075 ONJ131075:ONX131075 OXF131075:OXT131075 PHB131075:PHP131075 PQX131075:PRL131075 QAT131075:QBH131075 QKP131075:QLD131075 QUL131075:QUZ131075 REH131075:REV131075 ROD131075:ROR131075 RXZ131075:RYN131075 SHV131075:SIJ131075 SRR131075:SSF131075 TBN131075:TCB131075 TLJ131075:TLX131075 TVF131075:TVT131075 UFB131075:UFP131075 UOX131075:UPL131075 UYT131075:UZH131075 VIP131075:VJD131075 VSL131075:VSZ131075 WCH131075:WCV131075 WMD131075:WMR131075 WVZ131075:WWN131075 N196611:AD196611 JN196611:KB196611 TJ196611:TX196611 ADF196611:ADT196611 ANB196611:ANP196611 AWX196611:AXL196611 BGT196611:BHH196611 BQP196611:BRD196611 CAL196611:CAZ196611 CKH196611:CKV196611 CUD196611:CUR196611 DDZ196611:DEN196611 DNV196611:DOJ196611 DXR196611:DYF196611 EHN196611:EIB196611 ERJ196611:ERX196611 FBF196611:FBT196611 FLB196611:FLP196611 FUX196611:FVL196611 GET196611:GFH196611 GOP196611:GPD196611 GYL196611:GYZ196611 HIH196611:HIV196611 HSD196611:HSR196611 IBZ196611:ICN196611 ILV196611:IMJ196611 IVR196611:IWF196611 JFN196611:JGB196611 JPJ196611:JPX196611 JZF196611:JZT196611 KJB196611:KJP196611 KSX196611:KTL196611 LCT196611:LDH196611 LMP196611:LND196611 LWL196611:LWZ196611 MGH196611:MGV196611 MQD196611:MQR196611 MZZ196611:NAN196611 NJV196611:NKJ196611 NTR196611:NUF196611 ODN196611:OEB196611 ONJ196611:ONX196611 OXF196611:OXT196611 PHB196611:PHP196611 PQX196611:PRL196611 QAT196611:QBH196611 QKP196611:QLD196611 QUL196611:QUZ196611 REH196611:REV196611 ROD196611:ROR196611 RXZ196611:RYN196611 SHV196611:SIJ196611 SRR196611:SSF196611 TBN196611:TCB196611 TLJ196611:TLX196611 TVF196611:TVT196611 UFB196611:UFP196611 UOX196611:UPL196611 UYT196611:UZH196611 VIP196611:VJD196611 VSL196611:VSZ196611 WCH196611:WCV196611 WMD196611:WMR196611 WVZ196611:WWN196611 N262147:AD262147 JN262147:KB262147 TJ262147:TX262147 ADF262147:ADT262147 ANB262147:ANP262147 AWX262147:AXL262147 BGT262147:BHH262147 BQP262147:BRD262147 CAL262147:CAZ262147 CKH262147:CKV262147 CUD262147:CUR262147 DDZ262147:DEN262147 DNV262147:DOJ262147 DXR262147:DYF262147 EHN262147:EIB262147 ERJ262147:ERX262147 FBF262147:FBT262147 FLB262147:FLP262147 FUX262147:FVL262147 GET262147:GFH262147 GOP262147:GPD262147 GYL262147:GYZ262147 HIH262147:HIV262147 HSD262147:HSR262147 IBZ262147:ICN262147 ILV262147:IMJ262147 IVR262147:IWF262147 JFN262147:JGB262147 JPJ262147:JPX262147 JZF262147:JZT262147 KJB262147:KJP262147 KSX262147:KTL262147 LCT262147:LDH262147 LMP262147:LND262147 LWL262147:LWZ262147 MGH262147:MGV262147 MQD262147:MQR262147 MZZ262147:NAN262147 NJV262147:NKJ262147 NTR262147:NUF262147 ODN262147:OEB262147 ONJ262147:ONX262147 OXF262147:OXT262147 PHB262147:PHP262147 PQX262147:PRL262147 QAT262147:QBH262147 QKP262147:QLD262147 QUL262147:QUZ262147 REH262147:REV262147 ROD262147:ROR262147 RXZ262147:RYN262147 SHV262147:SIJ262147 SRR262147:SSF262147 TBN262147:TCB262147 TLJ262147:TLX262147 TVF262147:TVT262147 UFB262147:UFP262147 UOX262147:UPL262147 UYT262147:UZH262147 VIP262147:VJD262147 VSL262147:VSZ262147 WCH262147:WCV262147 WMD262147:WMR262147 WVZ262147:WWN262147 N327683:AD327683 JN327683:KB327683 TJ327683:TX327683 ADF327683:ADT327683 ANB327683:ANP327683 AWX327683:AXL327683 BGT327683:BHH327683 BQP327683:BRD327683 CAL327683:CAZ327683 CKH327683:CKV327683 CUD327683:CUR327683 DDZ327683:DEN327683 DNV327683:DOJ327683 DXR327683:DYF327683 EHN327683:EIB327683 ERJ327683:ERX327683 FBF327683:FBT327683 FLB327683:FLP327683 FUX327683:FVL327683 GET327683:GFH327683 GOP327683:GPD327683 GYL327683:GYZ327683 HIH327683:HIV327683 HSD327683:HSR327683 IBZ327683:ICN327683 ILV327683:IMJ327683 IVR327683:IWF327683 JFN327683:JGB327683 JPJ327683:JPX327683 JZF327683:JZT327683 KJB327683:KJP327683 KSX327683:KTL327683 LCT327683:LDH327683 LMP327683:LND327683 LWL327683:LWZ327683 MGH327683:MGV327683 MQD327683:MQR327683 MZZ327683:NAN327683 NJV327683:NKJ327683 NTR327683:NUF327683 ODN327683:OEB327683 ONJ327683:ONX327683 OXF327683:OXT327683 PHB327683:PHP327683 PQX327683:PRL327683 QAT327683:QBH327683 QKP327683:QLD327683 QUL327683:QUZ327683 REH327683:REV327683 ROD327683:ROR327683 RXZ327683:RYN327683 SHV327683:SIJ327683 SRR327683:SSF327683 TBN327683:TCB327683 TLJ327683:TLX327683 TVF327683:TVT327683 UFB327683:UFP327683 UOX327683:UPL327683 UYT327683:UZH327683 VIP327683:VJD327683 VSL327683:VSZ327683 WCH327683:WCV327683 WMD327683:WMR327683 WVZ327683:WWN327683 N393219:AD393219 JN393219:KB393219 TJ393219:TX393219 ADF393219:ADT393219 ANB393219:ANP393219 AWX393219:AXL393219 BGT393219:BHH393219 BQP393219:BRD393219 CAL393219:CAZ393219 CKH393219:CKV393219 CUD393219:CUR393219 DDZ393219:DEN393219 DNV393219:DOJ393219 DXR393219:DYF393219 EHN393219:EIB393219 ERJ393219:ERX393219 FBF393219:FBT393219 FLB393219:FLP393219 FUX393219:FVL393219 GET393219:GFH393219 GOP393219:GPD393219 GYL393219:GYZ393219 HIH393219:HIV393219 HSD393219:HSR393219 IBZ393219:ICN393219 ILV393219:IMJ393219 IVR393219:IWF393219 JFN393219:JGB393219 JPJ393219:JPX393219 JZF393219:JZT393219 KJB393219:KJP393219 KSX393219:KTL393219 LCT393219:LDH393219 LMP393219:LND393219 LWL393219:LWZ393219 MGH393219:MGV393219 MQD393219:MQR393219 MZZ393219:NAN393219 NJV393219:NKJ393219 NTR393219:NUF393219 ODN393219:OEB393219 ONJ393219:ONX393219 OXF393219:OXT393219 PHB393219:PHP393219 PQX393219:PRL393219 QAT393219:QBH393219 QKP393219:QLD393219 QUL393219:QUZ393219 REH393219:REV393219 ROD393219:ROR393219 RXZ393219:RYN393219 SHV393219:SIJ393219 SRR393219:SSF393219 TBN393219:TCB393219 TLJ393219:TLX393219 TVF393219:TVT393219 UFB393219:UFP393219 UOX393219:UPL393219 UYT393219:UZH393219 VIP393219:VJD393219 VSL393219:VSZ393219 WCH393219:WCV393219 WMD393219:WMR393219 WVZ393219:WWN393219 N458755:AD458755 JN458755:KB458755 TJ458755:TX458755 ADF458755:ADT458755 ANB458755:ANP458755 AWX458755:AXL458755 BGT458755:BHH458755 BQP458755:BRD458755 CAL458755:CAZ458755 CKH458755:CKV458755 CUD458755:CUR458755 DDZ458755:DEN458755 DNV458755:DOJ458755 DXR458755:DYF458755 EHN458755:EIB458755 ERJ458755:ERX458755 FBF458755:FBT458755 FLB458755:FLP458755 FUX458755:FVL458755 GET458755:GFH458755 GOP458755:GPD458755 GYL458755:GYZ458755 HIH458755:HIV458755 HSD458755:HSR458755 IBZ458755:ICN458755 ILV458755:IMJ458755 IVR458755:IWF458755 JFN458755:JGB458755 JPJ458755:JPX458755 JZF458755:JZT458755 KJB458755:KJP458755 KSX458755:KTL458755 LCT458755:LDH458755 LMP458755:LND458755 LWL458755:LWZ458755 MGH458755:MGV458755 MQD458755:MQR458755 MZZ458755:NAN458755 NJV458755:NKJ458755 NTR458755:NUF458755 ODN458755:OEB458755 ONJ458755:ONX458755 OXF458755:OXT458755 PHB458755:PHP458755 PQX458755:PRL458755 QAT458755:QBH458755 QKP458755:QLD458755 QUL458755:QUZ458755 REH458755:REV458755 ROD458755:ROR458755 RXZ458755:RYN458755 SHV458755:SIJ458755 SRR458755:SSF458755 TBN458755:TCB458755 TLJ458755:TLX458755 TVF458755:TVT458755 UFB458755:UFP458755 UOX458755:UPL458755 UYT458755:UZH458755 VIP458755:VJD458755 VSL458755:VSZ458755 WCH458755:WCV458755 WMD458755:WMR458755 WVZ458755:WWN458755 N524291:AD524291 JN524291:KB524291 TJ524291:TX524291 ADF524291:ADT524291 ANB524291:ANP524291 AWX524291:AXL524291 BGT524291:BHH524291 BQP524291:BRD524291 CAL524291:CAZ524291 CKH524291:CKV524291 CUD524291:CUR524291 DDZ524291:DEN524291 DNV524291:DOJ524291 DXR524291:DYF524291 EHN524291:EIB524291 ERJ524291:ERX524291 FBF524291:FBT524291 FLB524291:FLP524291 FUX524291:FVL524291 GET524291:GFH524291 GOP524291:GPD524291 GYL524291:GYZ524291 HIH524291:HIV524291 HSD524291:HSR524291 IBZ524291:ICN524291 ILV524291:IMJ524291 IVR524291:IWF524291 JFN524291:JGB524291 JPJ524291:JPX524291 JZF524291:JZT524291 KJB524291:KJP524291 KSX524291:KTL524291 LCT524291:LDH524291 LMP524291:LND524291 LWL524291:LWZ524291 MGH524291:MGV524291 MQD524291:MQR524291 MZZ524291:NAN524291 NJV524291:NKJ524291 NTR524291:NUF524291 ODN524291:OEB524291 ONJ524291:ONX524291 OXF524291:OXT524291 PHB524291:PHP524291 PQX524291:PRL524291 QAT524291:QBH524291 QKP524291:QLD524291 QUL524291:QUZ524291 REH524291:REV524291 ROD524291:ROR524291 RXZ524291:RYN524291 SHV524291:SIJ524291 SRR524291:SSF524291 TBN524291:TCB524291 TLJ524291:TLX524291 TVF524291:TVT524291 UFB524291:UFP524291 UOX524291:UPL524291 UYT524291:UZH524291 VIP524291:VJD524291 VSL524291:VSZ524291 WCH524291:WCV524291 WMD524291:WMR524291 WVZ524291:WWN524291 N589827:AD589827 JN589827:KB589827 TJ589827:TX589827 ADF589827:ADT589827 ANB589827:ANP589827 AWX589827:AXL589827 BGT589827:BHH589827 BQP589827:BRD589827 CAL589827:CAZ589827 CKH589827:CKV589827 CUD589827:CUR589827 DDZ589827:DEN589827 DNV589827:DOJ589827 DXR589827:DYF589827 EHN589827:EIB589827 ERJ589827:ERX589827 FBF589827:FBT589827 FLB589827:FLP589827 FUX589827:FVL589827 GET589827:GFH589827 GOP589827:GPD589827 GYL589827:GYZ589827 HIH589827:HIV589827 HSD589827:HSR589827 IBZ589827:ICN589827 ILV589827:IMJ589827 IVR589827:IWF589827 JFN589827:JGB589827 JPJ589827:JPX589827 JZF589827:JZT589827 KJB589827:KJP589827 KSX589827:KTL589827 LCT589827:LDH589827 LMP589827:LND589827 LWL589827:LWZ589827 MGH589827:MGV589827 MQD589827:MQR589827 MZZ589827:NAN589827 NJV589827:NKJ589827 NTR589827:NUF589827 ODN589827:OEB589827 ONJ589827:ONX589827 OXF589827:OXT589827 PHB589827:PHP589827 PQX589827:PRL589827 QAT589827:QBH589827 QKP589827:QLD589827 QUL589827:QUZ589827 REH589827:REV589827 ROD589827:ROR589827 RXZ589827:RYN589827 SHV589827:SIJ589827 SRR589827:SSF589827 TBN589827:TCB589827 TLJ589827:TLX589827 TVF589827:TVT589827 UFB589827:UFP589827 UOX589827:UPL589827 UYT589827:UZH589827 VIP589827:VJD589827 VSL589827:VSZ589827 WCH589827:WCV589827 WMD589827:WMR589827 WVZ589827:WWN589827 N655363:AD655363 JN655363:KB655363 TJ655363:TX655363 ADF655363:ADT655363 ANB655363:ANP655363 AWX655363:AXL655363 BGT655363:BHH655363 BQP655363:BRD655363 CAL655363:CAZ655363 CKH655363:CKV655363 CUD655363:CUR655363 DDZ655363:DEN655363 DNV655363:DOJ655363 DXR655363:DYF655363 EHN655363:EIB655363 ERJ655363:ERX655363 FBF655363:FBT655363 FLB655363:FLP655363 FUX655363:FVL655363 GET655363:GFH655363 GOP655363:GPD655363 GYL655363:GYZ655363 HIH655363:HIV655363 HSD655363:HSR655363 IBZ655363:ICN655363 ILV655363:IMJ655363 IVR655363:IWF655363 JFN655363:JGB655363 JPJ655363:JPX655363 JZF655363:JZT655363 KJB655363:KJP655363 KSX655363:KTL655363 LCT655363:LDH655363 LMP655363:LND655363 LWL655363:LWZ655363 MGH655363:MGV655363 MQD655363:MQR655363 MZZ655363:NAN655363 NJV655363:NKJ655363 NTR655363:NUF655363 ODN655363:OEB655363 ONJ655363:ONX655363 OXF655363:OXT655363 PHB655363:PHP655363 PQX655363:PRL655363 QAT655363:QBH655363 QKP655363:QLD655363 QUL655363:QUZ655363 REH655363:REV655363 ROD655363:ROR655363 RXZ655363:RYN655363 SHV655363:SIJ655363 SRR655363:SSF655363 TBN655363:TCB655363 TLJ655363:TLX655363 TVF655363:TVT655363 UFB655363:UFP655363 UOX655363:UPL655363 UYT655363:UZH655363 VIP655363:VJD655363 VSL655363:VSZ655363 WCH655363:WCV655363 WMD655363:WMR655363 WVZ655363:WWN655363 N720899:AD720899 JN720899:KB720899 TJ720899:TX720899 ADF720899:ADT720899 ANB720899:ANP720899 AWX720899:AXL720899 BGT720899:BHH720899 BQP720899:BRD720899 CAL720899:CAZ720899 CKH720899:CKV720899 CUD720899:CUR720899 DDZ720899:DEN720899 DNV720899:DOJ720899 DXR720899:DYF720899 EHN720899:EIB720899 ERJ720899:ERX720899 FBF720899:FBT720899 FLB720899:FLP720899 FUX720899:FVL720899 GET720899:GFH720899 GOP720899:GPD720899 GYL720899:GYZ720899 HIH720899:HIV720899 HSD720899:HSR720899 IBZ720899:ICN720899 ILV720899:IMJ720899 IVR720899:IWF720899 JFN720899:JGB720899 JPJ720899:JPX720899 JZF720899:JZT720899 KJB720899:KJP720899 KSX720899:KTL720899 LCT720899:LDH720899 LMP720899:LND720899 LWL720899:LWZ720899 MGH720899:MGV720899 MQD720899:MQR720899 MZZ720899:NAN720899 NJV720899:NKJ720899 NTR720899:NUF720899 ODN720899:OEB720899 ONJ720899:ONX720899 OXF720899:OXT720899 PHB720899:PHP720899 PQX720899:PRL720899 QAT720899:QBH720899 QKP720899:QLD720899 QUL720899:QUZ720899 REH720899:REV720899 ROD720899:ROR720899 RXZ720899:RYN720899 SHV720899:SIJ720899 SRR720899:SSF720899 TBN720899:TCB720899 TLJ720899:TLX720899 TVF720899:TVT720899 UFB720899:UFP720899 UOX720899:UPL720899 UYT720899:UZH720899 VIP720899:VJD720899 VSL720899:VSZ720899 WCH720899:WCV720899 WMD720899:WMR720899 WVZ720899:WWN720899 N786435:AD786435 JN786435:KB786435 TJ786435:TX786435 ADF786435:ADT786435 ANB786435:ANP786435 AWX786435:AXL786435 BGT786435:BHH786435 BQP786435:BRD786435 CAL786435:CAZ786435 CKH786435:CKV786435 CUD786435:CUR786435 DDZ786435:DEN786435 DNV786435:DOJ786435 DXR786435:DYF786435 EHN786435:EIB786435 ERJ786435:ERX786435 FBF786435:FBT786435 FLB786435:FLP786435 FUX786435:FVL786435 GET786435:GFH786435 GOP786435:GPD786435 GYL786435:GYZ786435 HIH786435:HIV786435 HSD786435:HSR786435 IBZ786435:ICN786435 ILV786435:IMJ786435 IVR786435:IWF786435 JFN786435:JGB786435 JPJ786435:JPX786435 JZF786435:JZT786435 KJB786435:KJP786435 KSX786435:KTL786435 LCT786435:LDH786435 LMP786435:LND786435 LWL786435:LWZ786435 MGH786435:MGV786435 MQD786435:MQR786435 MZZ786435:NAN786435 NJV786435:NKJ786435 NTR786435:NUF786435 ODN786435:OEB786435 ONJ786435:ONX786435 OXF786435:OXT786435 PHB786435:PHP786435 PQX786435:PRL786435 QAT786435:QBH786435 QKP786435:QLD786435 QUL786435:QUZ786435 REH786435:REV786435 ROD786435:ROR786435 RXZ786435:RYN786435 SHV786435:SIJ786435 SRR786435:SSF786435 TBN786435:TCB786435 TLJ786435:TLX786435 TVF786435:TVT786435 UFB786435:UFP786435 UOX786435:UPL786435 UYT786435:UZH786435 VIP786435:VJD786435 VSL786435:VSZ786435 WCH786435:WCV786435 WMD786435:WMR786435 WVZ786435:WWN786435 N851971:AD851971 JN851971:KB851971 TJ851971:TX851971 ADF851971:ADT851971 ANB851971:ANP851971 AWX851971:AXL851971 BGT851971:BHH851971 BQP851971:BRD851971 CAL851971:CAZ851971 CKH851971:CKV851971 CUD851971:CUR851971 DDZ851971:DEN851971 DNV851971:DOJ851971 DXR851971:DYF851971 EHN851971:EIB851971 ERJ851971:ERX851971 FBF851971:FBT851971 FLB851971:FLP851971 FUX851971:FVL851971 GET851971:GFH851971 GOP851971:GPD851971 GYL851971:GYZ851971 HIH851971:HIV851971 HSD851971:HSR851971 IBZ851971:ICN851971 ILV851971:IMJ851971 IVR851971:IWF851971 JFN851971:JGB851971 JPJ851971:JPX851971 JZF851971:JZT851971 KJB851971:KJP851971 KSX851971:KTL851971 LCT851971:LDH851971 LMP851971:LND851971 LWL851971:LWZ851971 MGH851971:MGV851971 MQD851971:MQR851971 MZZ851971:NAN851971 NJV851971:NKJ851971 NTR851971:NUF851971 ODN851971:OEB851971 ONJ851971:ONX851971 OXF851971:OXT851971 PHB851971:PHP851971 PQX851971:PRL851971 QAT851971:QBH851971 QKP851971:QLD851971 QUL851971:QUZ851971 REH851971:REV851971 ROD851971:ROR851971 RXZ851971:RYN851971 SHV851971:SIJ851971 SRR851971:SSF851971 TBN851971:TCB851971 TLJ851971:TLX851971 TVF851971:TVT851971 UFB851971:UFP851971 UOX851971:UPL851971 UYT851971:UZH851971 VIP851971:VJD851971 VSL851971:VSZ851971 WCH851971:WCV851971 WMD851971:WMR851971 WVZ851971:WWN851971 N917507:AD917507 JN917507:KB917507 TJ917507:TX917507 ADF917507:ADT917507 ANB917507:ANP917507 AWX917507:AXL917507 BGT917507:BHH917507 BQP917507:BRD917507 CAL917507:CAZ917507 CKH917507:CKV917507 CUD917507:CUR917507 DDZ917507:DEN917507 DNV917507:DOJ917507 DXR917507:DYF917507 EHN917507:EIB917507 ERJ917507:ERX917507 FBF917507:FBT917507 FLB917507:FLP917507 FUX917507:FVL917507 GET917507:GFH917507 GOP917507:GPD917507 GYL917507:GYZ917507 HIH917507:HIV917507 HSD917507:HSR917507 IBZ917507:ICN917507 ILV917507:IMJ917507 IVR917507:IWF917507 JFN917507:JGB917507 JPJ917507:JPX917507 JZF917507:JZT917507 KJB917507:KJP917507 KSX917507:KTL917507 LCT917507:LDH917507 LMP917507:LND917507 LWL917507:LWZ917507 MGH917507:MGV917507 MQD917507:MQR917507 MZZ917507:NAN917507 NJV917507:NKJ917507 NTR917507:NUF917507 ODN917507:OEB917507 ONJ917507:ONX917507 OXF917507:OXT917507 PHB917507:PHP917507 PQX917507:PRL917507 QAT917507:QBH917507 QKP917507:QLD917507 QUL917507:QUZ917507 REH917507:REV917507 ROD917507:ROR917507 RXZ917507:RYN917507 SHV917507:SIJ917507 SRR917507:SSF917507 TBN917507:TCB917507 TLJ917507:TLX917507 TVF917507:TVT917507 UFB917507:UFP917507 UOX917507:UPL917507 UYT917507:UZH917507 VIP917507:VJD917507 VSL917507:VSZ917507 WCH917507:WCV917507 WMD917507:WMR917507 WVZ917507:WWN917507 N983043:AD983043 JN983043:KB983043 TJ983043:TX983043 ADF983043:ADT983043 ANB983043:ANP983043 AWX983043:AXL983043 BGT983043:BHH983043 BQP983043:BRD983043 CAL983043:CAZ983043 CKH983043:CKV983043 CUD983043:CUR983043 DDZ983043:DEN983043 DNV983043:DOJ983043 DXR983043:DYF983043 EHN983043:EIB983043 ERJ983043:ERX983043 FBF983043:FBT983043 FLB983043:FLP983043 FUX983043:FVL983043 GET983043:GFH983043 GOP983043:GPD983043 GYL983043:GYZ983043 HIH983043:HIV983043 HSD983043:HSR983043 IBZ983043:ICN983043 ILV983043:IMJ983043 IVR983043:IWF983043 JFN983043:JGB983043 JPJ983043:JPX983043 JZF983043:JZT983043 KJB983043:KJP983043 KSX983043:KTL983043 LCT983043:LDH983043 LMP983043:LND983043 LWL983043:LWZ983043 MGH983043:MGV983043 MQD983043:MQR983043 MZZ983043:NAN983043 NJV983043:NKJ983043 NTR983043:NUF983043 ODN983043:OEB983043 ONJ983043:ONX983043 OXF983043:OXT983043 PHB983043:PHP983043 PQX983043:PRL983043 QAT983043:QBH983043 QKP983043:QLD983043 QUL983043:QUZ983043 REH983043:REV983043 ROD983043:ROR983043 RXZ983043:RYN983043 SHV983043:SIJ983043 SRR983043:SSF983043 TBN983043:TCB983043 TLJ983043:TLX983043 TVF983043:TVT983043 UFB983043:UFP983043 UOX983043:UPL983043 UYT983043:UZH983043 VIP983043:VJD983043 VSL983043:VSZ983043 WCH983043:WCV983043 WMD983043:WMR983043 N3:AD3"/>
    <dataValidation type="list" allowBlank="1" showInputMessage="1" showErrorMessage="1" prompt="Enter Time intervals in this column under this heading. Use heading filters to find specific entries" sqref="B3 E3">
      <formula1>$AK$4:$AK$15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tabSelected="1" topLeftCell="A100" zoomScale="140" zoomScaleNormal="140" workbookViewId="0">
      <selection activeCell="M145" sqref="M145"/>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6" t="str">
        <f>Parameters!B1</f>
        <v>IEEE 802.11 WIRELESS LOCAL AREA NETWORKS SESSION #193</v>
      </c>
      <c r="B1" s="531"/>
      <c r="C1" s="531"/>
      <c r="D1" s="531"/>
      <c r="E1" s="531"/>
      <c r="F1" s="531"/>
      <c r="G1" s="531"/>
      <c r="H1" s="531"/>
      <c r="I1" s="531"/>
    </row>
    <row r="2" spans="1:9" ht="25.15" customHeight="1" x14ac:dyDescent="0.4">
      <c r="A2" s="536" t="str">
        <f>Parameters!B2</f>
        <v>Teleconference</v>
      </c>
      <c r="B2" s="531"/>
      <c r="C2" s="531"/>
      <c r="D2" s="531"/>
      <c r="E2" s="531"/>
      <c r="F2" s="531"/>
      <c r="G2" s="531"/>
      <c r="H2" s="531"/>
      <c r="I2" s="531"/>
    </row>
    <row r="3" spans="1:9" ht="25.15" customHeight="1" x14ac:dyDescent="0.4">
      <c r="A3" s="536" t="str">
        <f>Parameters!B3</f>
        <v>May 9-17, 2022</v>
      </c>
      <c r="B3" s="531"/>
      <c r="C3" s="531"/>
      <c r="D3" s="531"/>
      <c r="E3" s="531"/>
      <c r="F3" s="531"/>
      <c r="G3" s="531"/>
      <c r="H3" s="531"/>
      <c r="I3" s="531"/>
    </row>
    <row r="4" spans="1:9" ht="18" customHeight="1" x14ac:dyDescent="0.25">
      <c r="A4" s="530" t="s">
        <v>267</v>
      </c>
      <c r="B4" s="531"/>
      <c r="C4" s="531"/>
      <c r="D4" s="531"/>
      <c r="E4" s="531"/>
      <c r="F4" s="531"/>
      <c r="G4" s="531"/>
      <c r="H4" s="531"/>
      <c r="I4" s="531"/>
    </row>
    <row r="5" spans="1:9" ht="18" customHeight="1" x14ac:dyDescent="0.25">
      <c r="A5" s="530" t="s">
        <v>73</v>
      </c>
      <c r="B5" s="531"/>
      <c r="C5" s="531"/>
      <c r="D5" s="531"/>
      <c r="E5" s="531"/>
      <c r="F5" s="531"/>
      <c r="G5" s="531"/>
      <c r="H5" s="531"/>
      <c r="I5" s="531"/>
    </row>
    <row r="6" spans="1:9" ht="18" customHeight="1" x14ac:dyDescent="0.25">
      <c r="A6" s="530" t="s">
        <v>268</v>
      </c>
      <c r="B6" s="531"/>
      <c r="C6" s="531"/>
      <c r="D6" s="531"/>
      <c r="E6" s="531"/>
      <c r="F6" s="531"/>
      <c r="G6" s="531"/>
      <c r="H6" s="531"/>
      <c r="I6" s="531"/>
    </row>
    <row r="7" spans="1:9" ht="18" customHeight="1" x14ac:dyDescent="0.25">
      <c r="A7" s="530" t="s">
        <v>402</v>
      </c>
      <c r="B7" s="531"/>
      <c r="C7" s="531"/>
      <c r="D7" s="531"/>
      <c r="E7" s="531"/>
      <c r="F7" s="531"/>
      <c r="G7" s="531"/>
      <c r="H7" s="531"/>
      <c r="I7" s="531"/>
    </row>
    <row r="8" spans="1:9" ht="30" customHeight="1" x14ac:dyDescent="0.4">
      <c r="A8" s="532" t="str">
        <f>"Agenda R" &amp; Parameters!$B$8</f>
        <v>Agenda R4</v>
      </c>
      <c r="B8" s="533"/>
      <c r="C8" s="533"/>
      <c r="D8" s="533"/>
      <c r="E8" s="533"/>
      <c r="F8" s="533"/>
      <c r="G8" s="533"/>
      <c r="H8" s="533"/>
      <c r="I8" s="533"/>
    </row>
    <row r="12" spans="1:9" ht="15.75" x14ac:dyDescent="0.25">
      <c r="A12" s="534" t="s">
        <v>509</v>
      </c>
      <c r="B12" s="535"/>
      <c r="C12" s="535"/>
      <c r="D12" s="535"/>
      <c r="E12" s="535"/>
      <c r="F12" s="535"/>
      <c r="G12" s="535"/>
      <c r="H12" s="535"/>
      <c r="I12" s="535"/>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355</v>
      </c>
      <c r="D16" s="86"/>
      <c r="E16" s="86" t="s">
        <v>88</v>
      </c>
      <c r="F16" s="135">
        <f>H15</f>
        <v>0.37638888888888888</v>
      </c>
      <c r="G16" s="96">
        <v>2</v>
      </c>
      <c r="H16" s="135">
        <f t="shared" si="0"/>
        <v>0.37777777777777777</v>
      </c>
      <c r="I16" s="106"/>
    </row>
    <row r="17" spans="1:9" ht="15" x14ac:dyDescent="0.2">
      <c r="A17" s="77" t="s">
        <v>89</v>
      </c>
      <c r="B17" s="86" t="s">
        <v>85</v>
      </c>
      <c r="C17" s="86" t="s">
        <v>276</v>
      </c>
      <c r="D17" s="161" t="s">
        <v>253</v>
      </c>
      <c r="E17" s="86" t="s">
        <v>104</v>
      </c>
      <c r="F17" s="135">
        <f>H16</f>
        <v>0.37777777777777777</v>
      </c>
      <c r="G17" s="96">
        <v>2</v>
      </c>
      <c r="H17" s="135">
        <f t="shared" si="0"/>
        <v>0.37916666666666665</v>
      </c>
      <c r="I17" s="106"/>
    </row>
    <row r="18" spans="1:9" ht="30" x14ac:dyDescent="0.2">
      <c r="A18" s="77" t="s">
        <v>90</v>
      </c>
      <c r="B18" s="86" t="s">
        <v>91</v>
      </c>
      <c r="C18" s="86" t="s">
        <v>228</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254</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311</v>
      </c>
      <c r="D25" s="161" t="s">
        <v>280</v>
      </c>
      <c r="E25" s="86" t="s">
        <v>147</v>
      </c>
      <c r="F25" s="138">
        <f>H24</f>
        <v>0.38472222222222219</v>
      </c>
      <c r="G25" s="99">
        <v>2</v>
      </c>
      <c r="H25" s="138">
        <f>F25+TIME(0,G25,0)</f>
        <v>0.38611111111111107</v>
      </c>
      <c r="I25" s="110"/>
    </row>
    <row r="26" spans="1:9" ht="18.399999999999999" customHeight="1" x14ac:dyDescent="0.2">
      <c r="A26" s="80" t="s">
        <v>312</v>
      </c>
      <c r="B26" s="89" t="s">
        <v>85</v>
      </c>
      <c r="C26" s="89" t="s">
        <v>315</v>
      </c>
      <c r="D26" s="161" t="s">
        <v>280</v>
      </c>
      <c r="E26" s="86" t="s">
        <v>147</v>
      </c>
      <c r="F26" s="138">
        <f>H25</f>
        <v>0.38611111111111107</v>
      </c>
      <c r="G26" s="99">
        <v>2</v>
      </c>
      <c r="H26" s="138">
        <f t="shared" ref="H26:H36" si="1">F26+TIME(0,G26,0)</f>
        <v>0.38749999999999996</v>
      </c>
      <c r="I26" s="109"/>
    </row>
    <row r="27" spans="1:9" ht="18.95" customHeight="1" x14ac:dyDescent="0.2">
      <c r="A27" s="80" t="s">
        <v>313</v>
      </c>
      <c r="B27" s="89" t="s">
        <v>85</v>
      </c>
      <c r="C27" s="89" t="s">
        <v>467</v>
      </c>
      <c r="D27" s="161" t="s">
        <v>280</v>
      </c>
      <c r="E27" s="86" t="s">
        <v>147</v>
      </c>
      <c r="F27" s="138">
        <f t="shared" ref="F27:F36" si="2">H26</f>
        <v>0.38749999999999996</v>
      </c>
      <c r="G27" s="99">
        <v>1</v>
      </c>
      <c r="H27" s="138">
        <f t="shared" si="1"/>
        <v>0.3881944444444444</v>
      </c>
      <c r="I27" s="109"/>
    </row>
    <row r="28" spans="1:9" ht="15" x14ac:dyDescent="0.2">
      <c r="A28" s="80" t="s">
        <v>314</v>
      </c>
      <c r="B28" s="89" t="s">
        <v>85</v>
      </c>
      <c r="C28" s="89" t="s">
        <v>468</v>
      </c>
      <c r="D28" s="207" t="s">
        <v>316</v>
      </c>
      <c r="E28" s="86" t="s">
        <v>147</v>
      </c>
      <c r="F28" s="138">
        <f t="shared" si="2"/>
        <v>0.3881944444444444</v>
      </c>
      <c r="G28" s="99">
        <v>2</v>
      </c>
      <c r="H28" s="138">
        <f t="shared" si="1"/>
        <v>0.38958333333333328</v>
      </c>
      <c r="I28" s="109"/>
    </row>
    <row r="29" spans="1:9" ht="18.399999999999999" customHeight="1" x14ac:dyDescent="0.2">
      <c r="A29" s="80" t="s">
        <v>317</v>
      </c>
      <c r="B29" s="89" t="s">
        <v>85</v>
      </c>
      <c r="C29" s="89" t="s">
        <v>318</v>
      </c>
      <c r="D29" s="161" t="s">
        <v>280</v>
      </c>
      <c r="E29" s="86" t="s">
        <v>147</v>
      </c>
      <c r="F29" s="138">
        <f t="shared" si="2"/>
        <v>0.38958333333333328</v>
      </c>
      <c r="G29" s="99">
        <v>1</v>
      </c>
      <c r="H29" s="138">
        <f t="shared" si="1"/>
        <v>0.39027777777777772</v>
      </c>
      <c r="I29" s="109"/>
    </row>
    <row r="30" spans="1:9" ht="18" customHeight="1" x14ac:dyDescent="0.2">
      <c r="A30" s="80" t="s">
        <v>319</v>
      </c>
      <c r="B30" s="89" t="s">
        <v>85</v>
      </c>
      <c r="C30" s="89" t="s">
        <v>320</v>
      </c>
      <c r="D30" s="161" t="s">
        <v>280</v>
      </c>
      <c r="E30" s="86" t="s">
        <v>147</v>
      </c>
      <c r="F30" s="138">
        <f t="shared" si="2"/>
        <v>0.39027777777777772</v>
      </c>
      <c r="G30" s="99">
        <v>1</v>
      </c>
      <c r="H30" s="138">
        <f t="shared" si="1"/>
        <v>0.39097222222222217</v>
      </c>
      <c r="I30" s="109"/>
    </row>
    <row r="31" spans="1:9" ht="15.4" customHeight="1" x14ac:dyDescent="0.2">
      <c r="A31" s="80" t="s">
        <v>321</v>
      </c>
      <c r="B31" s="89" t="s">
        <v>85</v>
      </c>
      <c r="C31" s="89" t="s">
        <v>322</v>
      </c>
      <c r="D31" s="161" t="s">
        <v>280</v>
      </c>
      <c r="E31" s="86" t="s">
        <v>147</v>
      </c>
      <c r="F31" s="138">
        <f t="shared" si="2"/>
        <v>0.39097222222222217</v>
      </c>
      <c r="G31" s="99">
        <v>1</v>
      </c>
      <c r="H31" s="138">
        <f t="shared" si="1"/>
        <v>0.39166666666666661</v>
      </c>
      <c r="I31" s="109"/>
    </row>
    <row r="32" spans="1:9" ht="16.7" customHeight="1" x14ac:dyDescent="0.2">
      <c r="A32" s="80" t="s">
        <v>323</v>
      </c>
      <c r="B32" s="89" t="s">
        <v>85</v>
      </c>
      <c r="C32" s="89" t="s">
        <v>324</v>
      </c>
      <c r="D32" s="161" t="s">
        <v>280</v>
      </c>
      <c r="E32" s="86" t="s">
        <v>147</v>
      </c>
      <c r="F32" s="138">
        <f t="shared" si="2"/>
        <v>0.39166666666666661</v>
      </c>
      <c r="G32" s="99">
        <v>2</v>
      </c>
      <c r="H32" s="138">
        <f t="shared" si="1"/>
        <v>0.39305555555555549</v>
      </c>
      <c r="I32" s="109"/>
    </row>
    <row r="33" spans="1:9" ht="15.4" customHeight="1" x14ac:dyDescent="0.2">
      <c r="A33" s="80" t="s">
        <v>325</v>
      </c>
      <c r="B33" s="89" t="s">
        <v>85</v>
      </c>
      <c r="C33" s="89" t="s">
        <v>326</v>
      </c>
      <c r="D33" s="161" t="s">
        <v>280</v>
      </c>
      <c r="E33" s="86" t="s">
        <v>147</v>
      </c>
      <c r="F33" s="138">
        <f t="shared" si="2"/>
        <v>0.39305555555555549</v>
      </c>
      <c r="G33" s="99">
        <v>1</v>
      </c>
      <c r="H33" s="138">
        <f t="shared" si="1"/>
        <v>0.39374999999999993</v>
      </c>
      <c r="I33" s="109"/>
    </row>
    <row r="34" spans="1:9" ht="16.350000000000001" customHeight="1" x14ac:dyDescent="0.2">
      <c r="A34" s="80" t="s">
        <v>327</v>
      </c>
      <c r="B34" s="89" t="s">
        <v>85</v>
      </c>
      <c r="C34" s="89" t="s">
        <v>328</v>
      </c>
      <c r="D34" s="161" t="s">
        <v>280</v>
      </c>
      <c r="E34" s="86" t="s">
        <v>147</v>
      </c>
      <c r="F34" s="150">
        <f t="shared" si="2"/>
        <v>0.39374999999999993</v>
      </c>
      <c r="G34" s="151">
        <v>1</v>
      </c>
      <c r="H34" s="150">
        <f t="shared" si="1"/>
        <v>0.39444444444444438</v>
      </c>
      <c r="I34" s="152"/>
    </row>
    <row r="35" spans="1:9" ht="15.4" customHeight="1" x14ac:dyDescent="0.2">
      <c r="A35" s="80" t="s">
        <v>329</v>
      </c>
      <c r="B35" s="89" t="s">
        <v>85</v>
      </c>
      <c r="C35" s="89" t="s">
        <v>330</v>
      </c>
      <c r="D35" s="161" t="s">
        <v>280</v>
      </c>
      <c r="E35" s="86" t="s">
        <v>147</v>
      </c>
      <c r="F35" s="150">
        <f t="shared" si="2"/>
        <v>0.39444444444444438</v>
      </c>
      <c r="G35" s="151">
        <v>1</v>
      </c>
      <c r="H35" s="150">
        <f t="shared" si="1"/>
        <v>0.39513888888888882</v>
      </c>
      <c r="I35" s="152"/>
    </row>
    <row r="36" spans="1:9" ht="15.95" customHeight="1" x14ac:dyDescent="0.2">
      <c r="A36" s="80" t="s">
        <v>331</v>
      </c>
      <c r="B36" s="89"/>
      <c r="C36" s="89"/>
      <c r="D36" s="93"/>
      <c r="E36" s="89"/>
      <c r="F36" s="138">
        <f t="shared" si="2"/>
        <v>0.39513888888888882</v>
      </c>
      <c r="G36" s="99">
        <v>0</v>
      </c>
      <c r="H36" s="138">
        <f t="shared" si="1"/>
        <v>0.39513888888888882</v>
      </c>
      <c r="I36" s="109"/>
    </row>
    <row r="37" spans="1:9" ht="15.75" x14ac:dyDescent="0.25">
      <c r="A37" s="79" t="s">
        <v>332</v>
      </c>
      <c r="B37" s="88"/>
      <c r="C37" s="90" t="s">
        <v>108</v>
      </c>
      <c r="D37" s="90"/>
      <c r="E37" s="88"/>
      <c r="F37" s="137"/>
      <c r="G37" s="98"/>
      <c r="H37" s="137"/>
      <c r="I37" s="108"/>
    </row>
    <row r="38" spans="1:9" ht="28.5" x14ac:dyDescent="0.2">
      <c r="A38" s="80" t="s">
        <v>333</v>
      </c>
      <c r="B38" s="89" t="s">
        <v>85</v>
      </c>
      <c r="C38" s="89" t="s">
        <v>109</v>
      </c>
      <c r="D38" s="161" t="s">
        <v>253</v>
      </c>
      <c r="E38" s="89" t="s">
        <v>104</v>
      </c>
      <c r="F38" s="138">
        <f>H36</f>
        <v>0.39513888888888882</v>
      </c>
      <c r="G38" s="99">
        <v>2</v>
      </c>
      <c r="H38" s="138">
        <f>F38+TIME(0,G38,0)</f>
        <v>0.3965277777777777</v>
      </c>
      <c r="I38" s="109"/>
    </row>
    <row r="39" spans="1:9" ht="30" x14ac:dyDescent="0.25">
      <c r="A39" s="79" t="s">
        <v>334</v>
      </c>
      <c r="B39" s="86" t="s">
        <v>85</v>
      </c>
      <c r="C39" s="90" t="s">
        <v>130</v>
      </c>
      <c r="D39" s="161" t="s">
        <v>253</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253</v>
      </c>
      <c r="E43" s="86" t="s">
        <v>104</v>
      </c>
      <c r="F43" s="135">
        <f>H40</f>
        <v>0.39722222222222214</v>
      </c>
      <c r="G43" s="96">
        <v>1</v>
      </c>
      <c r="H43" s="135">
        <f t="shared" ref="H43:H51" si="3">F43+TIME(0,G43,0)</f>
        <v>0.39791666666666659</v>
      </c>
      <c r="I43" s="106"/>
    </row>
    <row r="44" spans="1:9" ht="30" x14ac:dyDescent="0.2">
      <c r="A44" s="77" t="s">
        <v>116</v>
      </c>
      <c r="B44" s="86" t="s">
        <v>85</v>
      </c>
      <c r="C44" s="86" t="s">
        <v>466</v>
      </c>
      <c r="D44" s="161" t="s">
        <v>253</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255</v>
      </c>
      <c r="E45" s="86" t="s">
        <v>118</v>
      </c>
      <c r="F45" s="135">
        <f t="shared" si="4"/>
        <v>0.39930555555555547</v>
      </c>
      <c r="G45" s="96">
        <v>5</v>
      </c>
      <c r="H45" s="135">
        <f t="shared" si="3"/>
        <v>0.40277777777777768</v>
      </c>
      <c r="I45" s="106"/>
    </row>
    <row r="46" spans="1:9" ht="15" x14ac:dyDescent="0.2">
      <c r="A46" s="77" t="s">
        <v>119</v>
      </c>
      <c r="B46" s="86" t="s">
        <v>85</v>
      </c>
      <c r="C46" s="86" t="s">
        <v>120</v>
      </c>
      <c r="D46" s="161" t="s">
        <v>255</v>
      </c>
      <c r="E46" s="86" t="s">
        <v>118</v>
      </c>
      <c r="F46" s="135">
        <f t="shared" si="4"/>
        <v>0.40277777777777768</v>
      </c>
      <c r="G46" s="96">
        <v>0</v>
      </c>
      <c r="H46" s="135">
        <f t="shared" si="3"/>
        <v>0.40277777777777768</v>
      </c>
      <c r="I46" s="106"/>
    </row>
    <row r="47" spans="1:9" ht="15" x14ac:dyDescent="0.2">
      <c r="A47" s="77" t="s">
        <v>121</v>
      </c>
      <c r="B47" s="86" t="s">
        <v>85</v>
      </c>
      <c r="C47" s="86" t="s">
        <v>124</v>
      </c>
      <c r="D47" s="161" t="s">
        <v>255</v>
      </c>
      <c r="E47" s="86" t="s">
        <v>118</v>
      </c>
      <c r="F47" s="135">
        <f t="shared" si="4"/>
        <v>0.40277777777777768</v>
      </c>
      <c r="G47" s="96">
        <v>0</v>
      </c>
      <c r="H47" s="135">
        <f t="shared" si="3"/>
        <v>0.40277777777777768</v>
      </c>
      <c r="I47" s="106"/>
    </row>
    <row r="48" spans="1:9" ht="15" x14ac:dyDescent="0.2">
      <c r="A48" s="77" t="s">
        <v>123</v>
      </c>
      <c r="B48" s="86" t="s">
        <v>85</v>
      </c>
      <c r="C48" s="86" t="s">
        <v>126</v>
      </c>
      <c r="D48" s="161" t="s">
        <v>255</v>
      </c>
      <c r="E48" s="86" t="s">
        <v>118</v>
      </c>
      <c r="F48" s="135">
        <f t="shared" si="4"/>
        <v>0.40277777777777768</v>
      </c>
      <c r="G48" s="96">
        <v>3</v>
      </c>
      <c r="H48" s="135">
        <f t="shared" si="3"/>
        <v>0.40486111111111101</v>
      </c>
      <c r="I48" s="106"/>
    </row>
    <row r="49" spans="1:9" ht="15" x14ac:dyDescent="0.2">
      <c r="A49" s="77" t="s">
        <v>125</v>
      </c>
      <c r="B49" s="86" t="s">
        <v>85</v>
      </c>
      <c r="C49" s="86" t="s">
        <v>283</v>
      </c>
      <c r="D49" s="161" t="s">
        <v>255</v>
      </c>
      <c r="E49" s="86" t="s">
        <v>118</v>
      </c>
      <c r="F49" s="135">
        <f t="shared" si="4"/>
        <v>0.40486111111111101</v>
      </c>
      <c r="G49" s="96">
        <v>0</v>
      </c>
      <c r="H49" s="135">
        <f t="shared" si="3"/>
        <v>0.40486111111111101</v>
      </c>
      <c r="I49" s="106"/>
    </row>
    <row r="50" spans="1:9" ht="15" x14ac:dyDescent="0.2">
      <c r="A50" s="77" t="s">
        <v>127</v>
      </c>
      <c r="B50" s="86" t="s">
        <v>85</v>
      </c>
      <c r="C50" s="86" t="s">
        <v>129</v>
      </c>
      <c r="D50" s="161" t="s">
        <v>255</v>
      </c>
      <c r="E50" s="86" t="s">
        <v>118</v>
      </c>
      <c r="F50" s="135">
        <f t="shared" si="4"/>
        <v>0.40486111111111101</v>
      </c>
      <c r="G50" s="96">
        <v>0</v>
      </c>
      <c r="H50" s="135">
        <f t="shared" si="3"/>
        <v>0.40486111111111101</v>
      </c>
      <c r="I50" s="106"/>
    </row>
    <row r="51" spans="1:9" ht="15" x14ac:dyDescent="0.2">
      <c r="A51" s="78" t="s">
        <v>128</v>
      </c>
      <c r="B51" s="87"/>
      <c r="C51" s="87"/>
      <c r="D51" s="441" t="s">
        <v>255</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253</v>
      </c>
      <c r="E55" s="89" t="s">
        <v>104</v>
      </c>
      <c r="F55" s="138">
        <f>H51</f>
        <v>0.40486111111111101</v>
      </c>
      <c r="G55" s="99">
        <v>1</v>
      </c>
      <c r="H55" s="138">
        <f t="shared" ref="H55:H64" si="5">F55+TIME(0,G55,0)</f>
        <v>0.40555555555555545</v>
      </c>
      <c r="I55" s="111"/>
    </row>
    <row r="56" spans="1:9" ht="14.25" x14ac:dyDescent="0.2">
      <c r="A56" s="80" t="s">
        <v>137</v>
      </c>
      <c r="B56" s="89" t="s">
        <v>85</v>
      </c>
      <c r="C56" s="89" t="s">
        <v>356</v>
      </c>
      <c r="D56" s="161" t="s">
        <v>253</v>
      </c>
      <c r="E56" s="89" t="s">
        <v>104</v>
      </c>
      <c r="F56" s="138">
        <f t="shared" ref="F56:F64" si="6">H55</f>
        <v>0.40555555555555545</v>
      </c>
      <c r="G56" s="99">
        <v>2</v>
      </c>
      <c r="H56" s="138">
        <f t="shared" si="5"/>
        <v>0.40694444444444433</v>
      </c>
      <c r="I56" s="111"/>
    </row>
    <row r="57" spans="1:9" ht="14.25" x14ac:dyDescent="0.2">
      <c r="A57" s="80" t="s">
        <v>138</v>
      </c>
      <c r="B57" s="89" t="s">
        <v>85</v>
      </c>
      <c r="C57" s="89" t="s">
        <v>273</v>
      </c>
      <c r="D57" s="161" t="s">
        <v>253</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253</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253</v>
      </c>
      <c r="E59" s="89" t="s">
        <v>104</v>
      </c>
      <c r="F59" s="138">
        <f t="shared" si="6"/>
        <v>0.40833333333333321</v>
      </c>
      <c r="G59" s="99">
        <v>2</v>
      </c>
      <c r="H59" s="138">
        <f t="shared" si="5"/>
        <v>0.4097222222222221</v>
      </c>
      <c r="I59" s="111"/>
    </row>
    <row r="60" spans="1:9" ht="14.25" x14ac:dyDescent="0.2">
      <c r="A60" s="80" t="s">
        <v>143</v>
      </c>
      <c r="B60" s="89" t="s">
        <v>85</v>
      </c>
      <c r="C60" s="89" t="s">
        <v>144</v>
      </c>
      <c r="D60" s="161" t="s">
        <v>253</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256</v>
      </c>
      <c r="E62" s="89" t="s">
        <v>340</v>
      </c>
      <c r="F62" s="138">
        <f t="shared" si="6"/>
        <v>0.41111111111111098</v>
      </c>
      <c r="G62" s="99">
        <v>3</v>
      </c>
      <c r="H62" s="138">
        <f t="shared" si="5"/>
        <v>0.41319444444444431</v>
      </c>
      <c r="I62" s="111"/>
    </row>
    <row r="63" spans="1:9" ht="14.25" x14ac:dyDescent="0.2">
      <c r="A63" s="80" t="s">
        <v>150</v>
      </c>
      <c r="B63" s="89" t="s">
        <v>85</v>
      </c>
      <c r="C63" s="89" t="s">
        <v>146</v>
      </c>
      <c r="D63" s="161" t="s">
        <v>256</v>
      </c>
      <c r="E63" s="89" t="s">
        <v>147</v>
      </c>
      <c r="F63" s="138">
        <f t="shared" si="6"/>
        <v>0.41319444444444431</v>
      </c>
      <c r="G63" s="99">
        <v>2</v>
      </c>
      <c r="H63" s="138">
        <f t="shared" si="5"/>
        <v>0.41458333333333319</v>
      </c>
      <c r="I63" s="111"/>
    </row>
    <row r="64" spans="1:9" ht="14.25" x14ac:dyDescent="0.2">
      <c r="A64" s="353" t="s">
        <v>152</v>
      </c>
      <c r="B64" s="116"/>
      <c r="C64" s="116"/>
      <c r="D64" s="118"/>
      <c r="E64" s="116"/>
      <c r="F64" s="351">
        <f t="shared" si="6"/>
        <v>0.41458333333333319</v>
      </c>
      <c r="G64" s="352">
        <v>0</v>
      </c>
      <c r="H64" s="351">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206</v>
      </c>
      <c r="D66" s="161" t="s">
        <v>256</v>
      </c>
      <c r="E66" s="89" t="s">
        <v>207</v>
      </c>
      <c r="F66" s="138">
        <f>H64</f>
        <v>0.41458333333333319</v>
      </c>
      <c r="G66" s="99">
        <v>3</v>
      </c>
      <c r="H66" s="138">
        <f t="shared" ref="H66:H71" si="7">F66+TIME(0,G66,0)</f>
        <v>0.41666666666666652</v>
      </c>
      <c r="I66" s="109"/>
    </row>
    <row r="67" spans="1:9" ht="14.25" x14ac:dyDescent="0.2">
      <c r="A67" s="80" t="s">
        <v>156</v>
      </c>
      <c r="B67" s="89" t="s">
        <v>85</v>
      </c>
      <c r="C67" s="89" t="s">
        <v>251</v>
      </c>
      <c r="D67" s="161" t="s">
        <v>256</v>
      </c>
      <c r="E67" s="89" t="s">
        <v>163</v>
      </c>
      <c r="F67" s="138">
        <f>H66</f>
        <v>0.41666666666666652</v>
      </c>
      <c r="G67" s="99">
        <v>2</v>
      </c>
      <c r="H67" s="138">
        <f t="shared" si="7"/>
        <v>0.4180555555555554</v>
      </c>
      <c r="I67" s="109"/>
    </row>
    <row r="68" spans="1:9" ht="14.25" x14ac:dyDescent="0.2">
      <c r="A68" s="80" t="s">
        <v>158</v>
      </c>
      <c r="B68" s="89" t="s">
        <v>85</v>
      </c>
      <c r="C68" s="89" t="s">
        <v>157</v>
      </c>
      <c r="D68" s="161" t="s">
        <v>256</v>
      </c>
      <c r="E68" s="89" t="s">
        <v>118</v>
      </c>
      <c r="F68" s="138">
        <f>H67</f>
        <v>0.4180555555555554</v>
      </c>
      <c r="G68" s="99">
        <v>2</v>
      </c>
      <c r="H68" s="138">
        <f t="shared" si="7"/>
        <v>0.41944444444444429</v>
      </c>
      <c r="I68" s="109"/>
    </row>
    <row r="69" spans="1:9" ht="14.25" x14ac:dyDescent="0.2">
      <c r="A69" s="80" t="s">
        <v>159</v>
      </c>
      <c r="B69" s="89" t="s">
        <v>85</v>
      </c>
      <c r="C69" s="89" t="s">
        <v>160</v>
      </c>
      <c r="D69" s="161" t="s">
        <v>256</v>
      </c>
      <c r="E69" s="89" t="s">
        <v>282</v>
      </c>
      <c r="F69" s="138">
        <f>H68</f>
        <v>0.41944444444444429</v>
      </c>
      <c r="G69" s="99">
        <v>2</v>
      </c>
      <c r="H69" s="138">
        <f t="shared" si="7"/>
        <v>0.42083333333333317</v>
      </c>
      <c r="I69" s="109"/>
    </row>
    <row r="70" spans="1:9" ht="14.25" x14ac:dyDescent="0.2">
      <c r="A70" s="80" t="s">
        <v>161</v>
      </c>
      <c r="B70" s="89" t="s">
        <v>85</v>
      </c>
      <c r="C70" s="89" t="s">
        <v>162</v>
      </c>
      <c r="D70" s="161" t="s">
        <v>256</v>
      </c>
      <c r="E70" s="89" t="s">
        <v>163</v>
      </c>
      <c r="F70" s="138">
        <f>H69</f>
        <v>0.42083333333333317</v>
      </c>
      <c r="G70" s="99">
        <v>2</v>
      </c>
      <c r="H70" s="138">
        <f t="shared" si="7"/>
        <v>0.42222222222222205</v>
      </c>
      <c r="I70" s="109"/>
    </row>
    <row r="71" spans="1:9" ht="14.25" x14ac:dyDescent="0.2">
      <c r="A71" s="80" t="s">
        <v>236</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409</v>
      </c>
      <c r="D73" s="161" t="s">
        <v>256</v>
      </c>
      <c r="E73" s="89" t="s">
        <v>463</v>
      </c>
      <c r="F73" s="138">
        <f>H71</f>
        <v>0.42222222222222205</v>
      </c>
      <c r="G73" s="99">
        <v>2</v>
      </c>
      <c r="H73" s="138">
        <f t="shared" ref="H73:H77" si="8">F73+TIME(0,G73,0)</f>
        <v>0.42361111111111094</v>
      </c>
      <c r="I73" s="109"/>
    </row>
    <row r="74" spans="1:9" ht="14.25" x14ac:dyDescent="0.2">
      <c r="A74" s="80" t="s">
        <v>167</v>
      </c>
      <c r="B74" s="89" t="s">
        <v>85</v>
      </c>
      <c r="C74" s="89" t="s">
        <v>174</v>
      </c>
      <c r="D74" s="161" t="s">
        <v>256</v>
      </c>
      <c r="E74" s="89" t="s">
        <v>175</v>
      </c>
      <c r="F74" s="138">
        <f>H73</f>
        <v>0.42361111111111094</v>
      </c>
      <c r="G74" s="99">
        <v>2</v>
      </c>
      <c r="H74" s="138">
        <f t="shared" si="8"/>
        <v>0.42499999999999982</v>
      </c>
      <c r="I74" s="109"/>
    </row>
    <row r="75" spans="1:9" ht="14.25" x14ac:dyDescent="0.2">
      <c r="A75" s="80" t="s">
        <v>168</v>
      </c>
      <c r="B75" s="89" t="s">
        <v>85</v>
      </c>
      <c r="C75" s="89" t="s">
        <v>277</v>
      </c>
      <c r="D75" s="161" t="s">
        <v>256</v>
      </c>
      <c r="E75" s="149" t="s">
        <v>300</v>
      </c>
      <c r="F75" s="138">
        <f t="shared" ref="F75:F76" si="9">H74</f>
        <v>0.42499999999999982</v>
      </c>
      <c r="G75" s="99">
        <v>2</v>
      </c>
      <c r="H75" s="138">
        <f t="shared" si="8"/>
        <v>0.42638888888888871</v>
      </c>
      <c r="I75" s="109"/>
    </row>
    <row r="76" spans="1:9" ht="14.25" x14ac:dyDescent="0.2">
      <c r="A76" s="80" t="s">
        <v>169</v>
      </c>
      <c r="B76" s="89" t="s">
        <v>85</v>
      </c>
      <c r="C76" s="89" t="s">
        <v>288</v>
      </c>
      <c r="D76" s="161" t="s">
        <v>256</v>
      </c>
      <c r="E76" s="149" t="s">
        <v>289</v>
      </c>
      <c r="F76" s="138">
        <f t="shared" si="9"/>
        <v>0.42638888888888871</v>
      </c>
      <c r="G76" s="99">
        <v>2</v>
      </c>
      <c r="H76" s="138">
        <f t="shared" si="8"/>
        <v>0.42777777777777759</v>
      </c>
      <c r="I76" s="109"/>
    </row>
    <row r="77" spans="1:9" ht="14.25" x14ac:dyDescent="0.2">
      <c r="A77" s="80" t="s">
        <v>170</v>
      </c>
      <c r="B77" s="89" t="s">
        <v>85</v>
      </c>
      <c r="C77" s="89" t="s">
        <v>290</v>
      </c>
      <c r="D77" s="161" t="s">
        <v>256</v>
      </c>
      <c r="E77" s="149" t="s">
        <v>269</v>
      </c>
      <c r="F77" s="138">
        <f t="shared" ref="F77:F82" si="10">H76</f>
        <v>0.42777777777777759</v>
      </c>
      <c r="G77" s="99">
        <v>2</v>
      </c>
      <c r="H77" s="138">
        <f t="shared" si="8"/>
        <v>0.42916666666666647</v>
      </c>
      <c r="I77" s="109"/>
    </row>
    <row r="78" spans="1:9" s="62" customFormat="1" ht="14.25" x14ac:dyDescent="0.2">
      <c r="A78" s="170" t="s">
        <v>171</v>
      </c>
      <c r="B78" s="89" t="s">
        <v>85</v>
      </c>
      <c r="C78" s="89" t="s">
        <v>293</v>
      </c>
      <c r="D78" s="161" t="s">
        <v>256</v>
      </c>
      <c r="E78" s="149" t="s">
        <v>294</v>
      </c>
      <c r="F78" s="138">
        <f t="shared" si="10"/>
        <v>0.42916666666666647</v>
      </c>
      <c r="G78" s="99">
        <v>2</v>
      </c>
      <c r="H78" s="138">
        <f t="shared" ref="H78:H82" si="11">F78+TIME(0,G78,0)</f>
        <v>0.43055555555555536</v>
      </c>
      <c r="I78" s="109"/>
    </row>
    <row r="79" spans="1:9" s="62" customFormat="1" ht="14.25" x14ac:dyDescent="0.2">
      <c r="A79" s="170" t="s">
        <v>172</v>
      </c>
      <c r="B79" s="89" t="s">
        <v>85</v>
      </c>
      <c r="C79" s="89" t="s">
        <v>380</v>
      </c>
      <c r="D79" s="161" t="s">
        <v>256</v>
      </c>
      <c r="E79" s="149" t="s">
        <v>310</v>
      </c>
      <c r="F79" s="138">
        <f t="shared" si="10"/>
        <v>0.43055555555555536</v>
      </c>
      <c r="G79" s="99">
        <v>2</v>
      </c>
      <c r="H79" s="138">
        <f t="shared" si="11"/>
        <v>0.43194444444444424</v>
      </c>
      <c r="I79" s="109"/>
    </row>
    <row r="80" spans="1:9" s="62" customFormat="1" ht="14.25" x14ac:dyDescent="0.2">
      <c r="A80" s="170" t="s">
        <v>173</v>
      </c>
      <c r="B80" s="89" t="s">
        <v>85</v>
      </c>
      <c r="C80" s="149" t="s">
        <v>412</v>
      </c>
      <c r="D80" s="161" t="s">
        <v>256</v>
      </c>
      <c r="E80" s="149" t="s">
        <v>207</v>
      </c>
      <c r="F80" s="138">
        <f t="shared" si="10"/>
        <v>0.43194444444444424</v>
      </c>
      <c r="G80" s="99">
        <v>2</v>
      </c>
      <c r="H80" s="138">
        <f t="shared" si="11"/>
        <v>0.43333333333333313</v>
      </c>
      <c r="I80" s="109"/>
    </row>
    <row r="81" spans="1:9" s="62" customFormat="1" ht="14.25" x14ac:dyDescent="0.2">
      <c r="A81" s="170" t="s">
        <v>292</v>
      </c>
      <c r="B81" s="89" t="s">
        <v>85</v>
      </c>
      <c r="C81" s="149" t="s">
        <v>411</v>
      </c>
      <c r="D81" s="161" t="s">
        <v>256</v>
      </c>
      <c r="E81" s="149" t="s">
        <v>464</v>
      </c>
      <c r="F81" s="138">
        <f t="shared" si="10"/>
        <v>0.43333333333333313</v>
      </c>
      <c r="G81" s="99">
        <v>2</v>
      </c>
      <c r="H81" s="138">
        <f t="shared" si="11"/>
        <v>0.43472222222222201</v>
      </c>
      <c r="I81" s="109"/>
    </row>
    <row r="82" spans="1:9" s="62" customFormat="1" ht="14.25" x14ac:dyDescent="0.2">
      <c r="A82" s="170" t="s">
        <v>410</v>
      </c>
      <c r="B82" s="89" t="s">
        <v>85</v>
      </c>
      <c r="C82" s="149"/>
      <c r="D82" s="161" t="s">
        <v>256</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335</v>
      </c>
      <c r="D84" s="161"/>
      <c r="E84" s="88"/>
      <c r="F84" s="137"/>
      <c r="G84" s="98"/>
      <c r="H84" s="137"/>
      <c r="I84" s="108"/>
    </row>
    <row r="85" spans="1:9" ht="20.25" customHeight="1" x14ac:dyDescent="0.2">
      <c r="A85" s="170" t="s">
        <v>177</v>
      </c>
      <c r="B85" s="89" t="s">
        <v>85</v>
      </c>
      <c r="C85" s="149" t="s">
        <v>338</v>
      </c>
      <c r="D85" s="161" t="s">
        <v>256</v>
      </c>
      <c r="E85" s="149" t="s">
        <v>341</v>
      </c>
      <c r="F85" s="150">
        <f>H82</f>
        <v>0.43472222222222201</v>
      </c>
      <c r="G85" s="151">
        <v>2</v>
      </c>
      <c r="H85" s="150">
        <f>F85+TIME(0,G85,0)</f>
        <v>0.43611111111111089</v>
      </c>
      <c r="I85" s="109"/>
    </row>
    <row r="86" spans="1:9" s="62" customFormat="1" ht="14.25" x14ac:dyDescent="0.2">
      <c r="A86" s="191" t="s">
        <v>240</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343</v>
      </c>
      <c r="B88" s="85"/>
      <c r="C88" s="85" t="s">
        <v>191</v>
      </c>
      <c r="D88" s="157"/>
      <c r="E88" s="85"/>
      <c r="F88" s="134"/>
      <c r="G88" s="95"/>
      <c r="H88" s="134"/>
      <c r="I88" s="105"/>
    </row>
    <row r="89" spans="1:9" s="62" customFormat="1" ht="15.75" x14ac:dyDescent="0.25">
      <c r="A89" s="79" t="s">
        <v>344</v>
      </c>
      <c r="B89" s="88"/>
      <c r="C89" s="88" t="s">
        <v>414</v>
      </c>
      <c r="D89" s="90"/>
      <c r="E89" s="88"/>
      <c r="F89" s="137"/>
      <c r="G89" s="98"/>
      <c r="H89" s="137"/>
      <c r="I89" s="108"/>
    </row>
    <row r="90" spans="1:9" s="62" customFormat="1" ht="14.25" x14ac:dyDescent="0.2">
      <c r="A90" s="80" t="s">
        <v>345</v>
      </c>
      <c r="B90" s="89" t="s">
        <v>85</v>
      </c>
      <c r="C90" s="89" t="s">
        <v>193</v>
      </c>
      <c r="D90" s="161"/>
      <c r="E90" s="89" t="s">
        <v>551</v>
      </c>
      <c r="F90" s="138">
        <f>H86</f>
        <v>0.43611111111111089</v>
      </c>
      <c r="G90" s="99">
        <v>0</v>
      </c>
      <c r="H90" s="138">
        <f>F90+TIME(0,G90,0)</f>
        <v>0.43611111111111089</v>
      </c>
      <c r="I90" s="109"/>
    </row>
    <row r="91" spans="1:9" s="62" customFormat="1" ht="14.25" x14ac:dyDescent="0.2">
      <c r="A91" s="80" t="s">
        <v>346</v>
      </c>
      <c r="B91" s="89" t="s">
        <v>85</v>
      </c>
      <c r="C91" s="89" t="s">
        <v>194</v>
      </c>
      <c r="D91" s="161"/>
      <c r="E91" s="89" t="s">
        <v>274</v>
      </c>
      <c r="F91" s="138">
        <f>H90</f>
        <v>0.43611111111111089</v>
      </c>
      <c r="G91" s="99">
        <v>0</v>
      </c>
      <c r="H91" s="138">
        <f>F91+TIME(0,G91,0)</f>
        <v>0.43611111111111089</v>
      </c>
      <c r="I91" s="109"/>
    </row>
    <row r="92" spans="1:9" s="62" customFormat="1" ht="14.25" x14ac:dyDescent="0.2">
      <c r="A92" s="80" t="s">
        <v>347</v>
      </c>
      <c r="B92" s="89" t="s">
        <v>85</v>
      </c>
      <c r="C92" s="89" t="s">
        <v>298</v>
      </c>
      <c r="D92" s="161"/>
      <c r="E92" s="89" t="s">
        <v>299</v>
      </c>
      <c r="F92" s="138">
        <f>H91</f>
        <v>0.43611111111111089</v>
      </c>
      <c r="G92" s="99">
        <v>0</v>
      </c>
      <c r="H92" s="138">
        <f>F92+TIME(0,G92,0)</f>
        <v>0.43611111111111089</v>
      </c>
      <c r="I92" s="109"/>
    </row>
    <row r="93" spans="1:9" s="62" customFormat="1" ht="15.75" x14ac:dyDescent="0.25">
      <c r="A93" s="79" t="s">
        <v>181</v>
      </c>
      <c r="B93" s="88"/>
      <c r="C93" s="88" t="s">
        <v>195</v>
      </c>
      <c r="D93" s="90"/>
      <c r="E93" s="88"/>
      <c r="F93" s="137"/>
      <c r="G93" s="98"/>
      <c r="H93" s="137"/>
      <c r="I93" s="108"/>
    </row>
    <row r="94" spans="1:9" s="62" customFormat="1" ht="14.25" x14ac:dyDescent="0.2">
      <c r="A94" s="80" t="s">
        <v>348</v>
      </c>
      <c r="B94" s="89" t="s">
        <v>85</v>
      </c>
      <c r="C94" s="89" t="s">
        <v>258</v>
      </c>
      <c r="D94" s="161" t="s">
        <v>550</v>
      </c>
      <c r="E94" s="89" t="s">
        <v>552</v>
      </c>
      <c r="F94" s="138">
        <f>H92</f>
        <v>0.43611111111111089</v>
      </c>
      <c r="G94" s="99">
        <v>3</v>
      </c>
      <c r="H94" s="138">
        <f>F94+TIME(0,G94,0)</f>
        <v>0.43819444444444422</v>
      </c>
      <c r="I94" s="109"/>
    </row>
    <row r="95" spans="1:9" s="62" customFormat="1" ht="13.9" customHeight="1" x14ac:dyDescent="0.2">
      <c r="A95" s="191" t="s">
        <v>349</v>
      </c>
      <c r="B95" s="149" t="s">
        <v>85</v>
      </c>
      <c r="C95" s="149" t="s">
        <v>284</v>
      </c>
      <c r="D95" s="161" t="s">
        <v>559</v>
      </c>
      <c r="E95" s="149" t="s">
        <v>300</v>
      </c>
      <c r="F95" s="150">
        <f>H94</f>
        <v>0.43819444444444422</v>
      </c>
      <c r="G95" s="151">
        <v>3</v>
      </c>
      <c r="H95" s="150">
        <f>F95+TIME(0,G95,0)</f>
        <v>0.44027777777777755</v>
      </c>
      <c r="I95" s="109"/>
    </row>
    <row r="96" spans="1:9" s="62" customFormat="1" ht="13.9" customHeight="1" x14ac:dyDescent="0.2">
      <c r="A96" s="191" t="s">
        <v>349</v>
      </c>
      <c r="B96" s="149" t="s">
        <v>85</v>
      </c>
      <c r="C96" s="149" t="s">
        <v>556</v>
      </c>
      <c r="D96" s="161" t="s">
        <v>558</v>
      </c>
      <c r="E96" s="149" t="s">
        <v>557</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350</v>
      </c>
      <c r="B98" s="85"/>
      <c r="C98" s="85" t="s">
        <v>179</v>
      </c>
      <c r="D98" s="85"/>
      <c r="E98" s="85"/>
      <c r="F98" s="134"/>
      <c r="G98" s="95"/>
      <c r="H98" s="134"/>
      <c r="I98" s="105"/>
    </row>
    <row r="99" spans="1:13" s="62" customFormat="1" ht="15" x14ac:dyDescent="0.2">
      <c r="A99" s="184" t="s">
        <v>210</v>
      </c>
      <c r="B99" s="149" t="s">
        <v>85</v>
      </c>
      <c r="C99" s="149" t="s">
        <v>501</v>
      </c>
      <c r="D99" s="161"/>
      <c r="E99" s="149" t="s">
        <v>147</v>
      </c>
      <c r="F99" s="150">
        <f>H96</f>
        <v>0.44374999999999976</v>
      </c>
      <c r="G99" s="151">
        <v>10</v>
      </c>
      <c r="H99" s="150">
        <f>F99+TIME(0,G99,0)</f>
        <v>0.45069444444444418</v>
      </c>
      <c r="I99" s="169"/>
      <c r="J99" s="33"/>
    </row>
    <row r="100" spans="1:13" s="62" customFormat="1" ht="14.25" x14ac:dyDescent="0.2">
      <c r="A100" s="184" t="s">
        <v>212</v>
      </c>
      <c r="B100" s="149" t="s">
        <v>196</v>
      </c>
      <c r="C100" s="149" t="s">
        <v>553</v>
      </c>
      <c r="D100" s="161"/>
      <c r="E100" s="149" t="s">
        <v>104</v>
      </c>
      <c r="F100" s="150">
        <f>H99</f>
        <v>0.45069444444444418</v>
      </c>
      <c r="G100" s="151">
        <v>5</v>
      </c>
      <c r="H100" s="150">
        <f>F100+TIME(0,G100,0)</f>
        <v>0.45416666666666639</v>
      </c>
      <c r="I100" s="179"/>
    </row>
    <row r="101" spans="1:13" s="62" customFormat="1" ht="14.25" x14ac:dyDescent="0.2">
      <c r="A101" s="182" t="s">
        <v>215</v>
      </c>
      <c r="B101" s="153"/>
      <c r="C101" s="153"/>
      <c r="D101" s="175"/>
      <c r="E101" s="153"/>
      <c r="F101" s="154">
        <f>H100</f>
        <v>0.45416666666666639</v>
      </c>
      <c r="G101" s="155">
        <v>0</v>
      </c>
      <c r="H101" s="154">
        <f>F101+TIME(0,G101,0)</f>
        <v>0.45416666666666639</v>
      </c>
      <c r="I101" s="183"/>
    </row>
    <row r="102" spans="1:13" s="62" customFormat="1" ht="15.75" x14ac:dyDescent="0.25">
      <c r="A102" s="81" t="s">
        <v>218</v>
      </c>
      <c r="B102" s="91"/>
      <c r="C102" s="91" t="s">
        <v>184</v>
      </c>
      <c r="D102" s="91"/>
      <c r="E102" s="91" t="s">
        <v>104</v>
      </c>
      <c r="F102" s="142">
        <f>H100</f>
        <v>0.45416666666666639</v>
      </c>
      <c r="G102" s="101">
        <v>1</v>
      </c>
      <c r="H102" s="142">
        <f>F102+TIME(0,G102,0)</f>
        <v>0.45486111111111083</v>
      </c>
      <c r="I102" s="180"/>
    </row>
    <row r="103" spans="1:13" s="62" customFormat="1" x14ac:dyDescent="0.2">
      <c r="A103" s="82"/>
      <c r="B103" s="82"/>
      <c r="C103" s="82" t="s">
        <v>185</v>
      </c>
      <c r="D103" s="82"/>
      <c r="E103" s="82"/>
      <c r="F103" s="143"/>
      <c r="G103" s="102">
        <f>(H103-H102) * 24 * 60</f>
        <v>5.0000000000003819</v>
      </c>
      <c r="H103" s="143">
        <v>0.45833333333333331</v>
      </c>
      <c r="I103" s="211"/>
    </row>
    <row r="104" spans="1:13" s="62" customFormat="1" x14ac:dyDescent="0.2">
      <c r="A104" s="84"/>
      <c r="B104" s="84"/>
      <c r="C104" s="84"/>
      <c r="D104" s="84"/>
      <c r="E104" s="84"/>
      <c r="F104" s="145"/>
      <c r="G104" s="104"/>
      <c r="H104" s="145"/>
      <c r="I104" s="179"/>
    </row>
    <row r="105" spans="1:13" ht="15.75" x14ac:dyDescent="0.25">
      <c r="A105" s="534" t="s">
        <v>510</v>
      </c>
      <c r="B105" s="535"/>
      <c r="C105" s="535"/>
      <c r="D105" s="535"/>
      <c r="E105" s="535"/>
      <c r="F105" s="535"/>
      <c r="G105" s="535"/>
      <c r="H105" s="535"/>
      <c r="I105" s="535"/>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357</v>
      </c>
      <c r="D109" s="86"/>
      <c r="E109" s="86" t="s">
        <v>88</v>
      </c>
      <c r="F109" s="135">
        <f>H108</f>
        <v>0.37569444444444444</v>
      </c>
      <c r="G109" s="96">
        <v>1</v>
      </c>
      <c r="H109" s="135">
        <f>F109+TIME(0,G109,0)</f>
        <v>0.37638888888888888</v>
      </c>
      <c r="I109" s="106"/>
    </row>
    <row r="110" spans="1:13" ht="15" x14ac:dyDescent="0.2">
      <c r="A110" s="78" t="s">
        <v>89</v>
      </c>
      <c r="B110" s="87" t="s">
        <v>91</v>
      </c>
      <c r="C110" s="87" t="s">
        <v>358</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257</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257</v>
      </c>
      <c r="E114" s="86" t="s">
        <v>104</v>
      </c>
      <c r="F114" s="135">
        <f>H113</f>
        <v>0.37777777777777777</v>
      </c>
      <c r="G114" s="96">
        <v>1</v>
      </c>
      <c r="H114" s="135">
        <f t="shared" si="12"/>
        <v>0.37847222222222221</v>
      </c>
      <c r="I114" s="106"/>
    </row>
    <row r="115" spans="1:15" ht="15" x14ac:dyDescent="0.2">
      <c r="A115" s="77" t="s">
        <v>107</v>
      </c>
      <c r="B115" s="86" t="s">
        <v>85</v>
      </c>
      <c r="C115" s="86" t="s">
        <v>276</v>
      </c>
      <c r="D115" s="172" t="s">
        <v>257</v>
      </c>
      <c r="E115" s="86" t="s">
        <v>104</v>
      </c>
      <c r="F115" s="135">
        <f>H114</f>
        <v>0.37847222222222221</v>
      </c>
      <c r="G115" s="96">
        <v>1</v>
      </c>
      <c r="H115" s="135">
        <f t="shared" si="12"/>
        <v>0.37916666666666665</v>
      </c>
      <c r="I115" s="106"/>
    </row>
    <row r="116" spans="1:15" s="62" customFormat="1" ht="15" x14ac:dyDescent="0.2">
      <c r="A116" s="77" t="s">
        <v>110</v>
      </c>
      <c r="B116" s="86" t="s">
        <v>85</v>
      </c>
      <c r="C116" s="86" t="s">
        <v>486</v>
      </c>
      <c r="D116" s="172" t="s">
        <v>257</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197</v>
      </c>
      <c r="D118" s="172"/>
      <c r="E118" s="86" t="s">
        <v>94</v>
      </c>
      <c r="F118" s="135">
        <f t="shared" ref="F118:F123" si="13">H117</f>
        <v>0.38194444444444442</v>
      </c>
      <c r="G118" s="96">
        <v>1</v>
      </c>
      <c r="H118" s="135">
        <f t="shared" si="12"/>
        <v>0.38263888888888886</v>
      </c>
      <c r="I118" s="106"/>
    </row>
    <row r="119" spans="1:15" s="62" customFormat="1" ht="15" x14ac:dyDescent="0.2">
      <c r="A119" s="77" t="s">
        <v>200</v>
      </c>
      <c r="B119" s="86" t="s">
        <v>85</v>
      </c>
      <c r="C119" s="86" t="s">
        <v>198</v>
      </c>
      <c r="D119" s="172" t="s">
        <v>257</v>
      </c>
      <c r="E119" s="86" t="s">
        <v>104</v>
      </c>
      <c r="F119" s="135">
        <f t="shared" si="13"/>
        <v>0.38263888888888886</v>
      </c>
      <c r="G119" s="96">
        <v>1</v>
      </c>
      <c r="H119" s="135">
        <f t="shared" si="12"/>
        <v>0.3833333333333333</v>
      </c>
      <c r="I119" s="106"/>
    </row>
    <row r="120" spans="1:15" s="62" customFormat="1" ht="15" x14ac:dyDescent="0.2">
      <c r="A120" s="77" t="s">
        <v>226</v>
      </c>
      <c r="B120" s="86" t="s">
        <v>85</v>
      </c>
      <c r="C120" s="86" t="s">
        <v>199</v>
      </c>
      <c r="D120" s="172" t="s">
        <v>257</v>
      </c>
      <c r="E120" s="86" t="s">
        <v>104</v>
      </c>
      <c r="F120" s="135">
        <f t="shared" si="13"/>
        <v>0.3833333333333333</v>
      </c>
      <c r="G120" s="96">
        <v>1</v>
      </c>
      <c r="H120" s="135">
        <f t="shared" si="12"/>
        <v>0.38402777777777775</v>
      </c>
      <c r="I120" s="106"/>
    </row>
    <row r="121" spans="1:15" s="62" customFormat="1" ht="15" x14ac:dyDescent="0.2">
      <c r="A121" s="77" t="s">
        <v>364</v>
      </c>
      <c r="B121" s="86" t="s">
        <v>85</v>
      </c>
      <c r="C121" s="86" t="s">
        <v>201</v>
      </c>
      <c r="D121" s="172" t="s">
        <v>257</v>
      </c>
      <c r="E121" s="86" t="s">
        <v>104</v>
      </c>
      <c r="F121" s="135">
        <f t="shared" si="13"/>
        <v>0.38402777777777775</v>
      </c>
      <c r="G121" s="96">
        <v>1</v>
      </c>
      <c r="H121" s="135">
        <f t="shared" si="12"/>
        <v>0.38472222222222219</v>
      </c>
      <c r="I121" s="106"/>
    </row>
    <row r="122" spans="1:15" s="62" customFormat="1" ht="15" x14ac:dyDescent="0.2">
      <c r="A122" s="77" t="s">
        <v>365</v>
      </c>
      <c r="B122" s="86" t="s">
        <v>85</v>
      </c>
      <c r="C122" s="86" t="s">
        <v>275</v>
      </c>
      <c r="D122" s="172" t="s">
        <v>257</v>
      </c>
      <c r="E122" s="86" t="s">
        <v>104</v>
      </c>
      <c r="F122" s="135">
        <f t="shared" si="13"/>
        <v>0.38472222222222219</v>
      </c>
      <c r="G122" s="96">
        <v>1</v>
      </c>
      <c r="H122" s="135">
        <f t="shared" si="12"/>
        <v>0.38541666666666663</v>
      </c>
      <c r="I122" s="106"/>
    </row>
    <row r="123" spans="1:15" s="62" customFormat="1" ht="15" x14ac:dyDescent="0.2">
      <c r="A123" s="77" t="s">
        <v>366</v>
      </c>
      <c r="B123" s="86" t="s">
        <v>85</v>
      </c>
      <c r="C123" s="86" t="s">
        <v>375</v>
      </c>
      <c r="D123" s="172" t="s">
        <v>257</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367</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374</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202</v>
      </c>
      <c r="D127" s="157"/>
      <c r="E127" s="85"/>
      <c r="F127" s="134"/>
      <c r="G127" s="95"/>
      <c r="H127" s="134"/>
      <c r="I127" s="105"/>
    </row>
    <row r="128" spans="1:15" s="62" customFormat="1" ht="15.75" x14ac:dyDescent="0.25">
      <c r="A128" s="79" t="s">
        <v>114</v>
      </c>
      <c r="B128" s="88"/>
      <c r="C128" s="88" t="s">
        <v>203</v>
      </c>
      <c r="D128" s="90"/>
      <c r="E128" s="88"/>
      <c r="F128" s="137"/>
      <c r="G128" s="98"/>
      <c r="H128" s="137"/>
      <c r="I128" s="108"/>
    </row>
    <row r="129" spans="1:9" s="62" customFormat="1" ht="14.25" x14ac:dyDescent="0.2">
      <c r="A129" s="80" t="s">
        <v>229</v>
      </c>
      <c r="B129" s="89" t="s">
        <v>85</v>
      </c>
      <c r="C129" s="89" t="s">
        <v>204</v>
      </c>
      <c r="D129" s="185" t="s">
        <v>204</v>
      </c>
      <c r="E129" s="89" t="s">
        <v>118</v>
      </c>
      <c r="F129" s="138">
        <f>H124</f>
        <v>0.38749999999999996</v>
      </c>
      <c r="G129" s="99">
        <v>5</v>
      </c>
      <c r="H129" s="138">
        <f t="shared" ref="H129:H135" si="16">F129+TIME(0,G129,0)</f>
        <v>0.39097222222222217</v>
      </c>
      <c r="I129" s="109"/>
    </row>
    <row r="130" spans="1:9" s="62" customFormat="1" ht="14.25" x14ac:dyDescent="0.2">
      <c r="A130" s="80" t="s">
        <v>230</v>
      </c>
      <c r="B130" s="89" t="s">
        <v>196</v>
      </c>
      <c r="C130" s="89" t="s">
        <v>373</v>
      </c>
      <c r="D130" s="161" t="s">
        <v>255</v>
      </c>
      <c r="E130" s="89" t="s">
        <v>118</v>
      </c>
      <c r="F130" s="138">
        <f t="shared" ref="F130:F135" si="17">H129</f>
        <v>0.39097222222222217</v>
      </c>
      <c r="G130" s="99">
        <v>10</v>
      </c>
      <c r="H130" s="138">
        <f t="shared" si="16"/>
        <v>0.39791666666666659</v>
      </c>
      <c r="I130" s="109"/>
    </row>
    <row r="131" spans="1:9" s="62" customFormat="1" ht="14.25" x14ac:dyDescent="0.2">
      <c r="A131" s="80" t="s">
        <v>231</v>
      </c>
      <c r="B131" s="89" t="s">
        <v>196</v>
      </c>
      <c r="C131" s="89" t="s">
        <v>502</v>
      </c>
      <c r="D131" s="185" t="s">
        <v>504</v>
      </c>
      <c r="E131" s="89" t="s">
        <v>118</v>
      </c>
      <c r="F131" s="138">
        <f t="shared" si="17"/>
        <v>0.39791666666666659</v>
      </c>
      <c r="G131" s="99">
        <v>20</v>
      </c>
      <c r="H131" s="138">
        <f t="shared" si="16"/>
        <v>0.41180555555555548</v>
      </c>
      <c r="I131" s="109"/>
    </row>
    <row r="132" spans="1:9" s="62" customFormat="1" ht="13.9" customHeight="1" x14ac:dyDescent="0.2">
      <c r="A132" s="80" t="s">
        <v>232</v>
      </c>
      <c r="B132" s="89" t="s">
        <v>85</v>
      </c>
      <c r="C132" s="89" t="s">
        <v>205</v>
      </c>
      <c r="D132" s="89"/>
      <c r="E132" s="89" t="s">
        <v>94</v>
      </c>
      <c r="F132" s="138">
        <f t="shared" si="17"/>
        <v>0.41180555555555548</v>
      </c>
      <c r="G132" s="99">
        <v>3</v>
      </c>
      <c r="H132" s="138">
        <f t="shared" si="16"/>
        <v>0.41388888888888881</v>
      </c>
      <c r="I132" s="109"/>
    </row>
    <row r="133" spans="1:9" s="62" customFormat="1" ht="14.25" x14ac:dyDescent="0.2">
      <c r="A133" s="80" t="s">
        <v>233</v>
      </c>
      <c r="B133" s="89" t="s">
        <v>85</v>
      </c>
      <c r="C133" s="89" t="s">
        <v>493</v>
      </c>
      <c r="D133" s="161" t="s">
        <v>377</v>
      </c>
      <c r="E133" s="89" t="s">
        <v>147</v>
      </c>
      <c r="F133" s="138">
        <f t="shared" si="17"/>
        <v>0.41388888888888881</v>
      </c>
      <c r="G133" s="99">
        <v>3</v>
      </c>
      <c r="H133" s="138">
        <f t="shared" si="16"/>
        <v>0.41597222222222213</v>
      </c>
      <c r="I133" s="109"/>
    </row>
    <row r="134" spans="1:9" s="62" customFormat="1" ht="14.25" x14ac:dyDescent="0.2">
      <c r="A134" s="80" t="s">
        <v>234</v>
      </c>
      <c r="B134" s="89" t="s">
        <v>85</v>
      </c>
      <c r="C134" s="89" t="s">
        <v>415</v>
      </c>
      <c r="D134" s="161" t="s">
        <v>377</v>
      </c>
      <c r="E134" s="89" t="s">
        <v>340</v>
      </c>
      <c r="F134" s="138">
        <f t="shared" si="17"/>
        <v>0.41597222222222213</v>
      </c>
      <c r="G134" s="99">
        <v>3</v>
      </c>
      <c r="H134" s="138">
        <f t="shared" si="16"/>
        <v>0.41805555555555546</v>
      </c>
      <c r="I134" s="109"/>
    </row>
    <row r="135" spans="1:9" s="62" customFormat="1" ht="13.9" customHeight="1" x14ac:dyDescent="0.2">
      <c r="A135" s="162" t="s">
        <v>235</v>
      </c>
      <c r="B135" s="149"/>
      <c r="C135" s="149"/>
      <c r="D135" s="149"/>
      <c r="E135" s="149"/>
      <c r="F135" s="150">
        <f t="shared" si="17"/>
        <v>0.41805555555555546</v>
      </c>
      <c r="G135" s="151">
        <v>0</v>
      </c>
      <c r="H135" s="150">
        <f t="shared" si="16"/>
        <v>0.41805555555555546</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416</v>
      </c>
      <c r="B137" s="89" t="s">
        <v>85</v>
      </c>
      <c r="C137" s="89" t="s">
        <v>206</v>
      </c>
      <c r="D137" s="161" t="s">
        <v>377</v>
      </c>
      <c r="E137" s="89" t="s">
        <v>207</v>
      </c>
      <c r="F137" s="138">
        <f>H135</f>
        <v>0.41805555555555546</v>
      </c>
      <c r="G137" s="99">
        <v>3</v>
      </c>
      <c r="H137" s="138">
        <f t="shared" ref="H137:H142" si="18">F137+TIME(0,G137,0)</f>
        <v>0.42013888888888878</v>
      </c>
      <c r="I137" s="109"/>
    </row>
    <row r="138" spans="1:9" s="62" customFormat="1" ht="13.9" customHeight="1" x14ac:dyDescent="0.2">
      <c r="A138" s="80" t="s">
        <v>417</v>
      </c>
      <c r="B138" s="89" t="s">
        <v>85</v>
      </c>
      <c r="C138" s="89" t="s">
        <v>251</v>
      </c>
      <c r="D138" s="161" t="s">
        <v>377</v>
      </c>
      <c r="E138" s="89" t="s">
        <v>163</v>
      </c>
      <c r="F138" s="138">
        <f>H137</f>
        <v>0.42013888888888878</v>
      </c>
      <c r="G138" s="99">
        <v>2</v>
      </c>
      <c r="H138" s="138">
        <f t="shared" si="18"/>
        <v>0.42152777777777767</v>
      </c>
      <c r="I138" s="109"/>
    </row>
    <row r="139" spans="1:9" s="2" customFormat="1" ht="14.25" x14ac:dyDescent="0.2">
      <c r="A139" s="80" t="s">
        <v>418</v>
      </c>
      <c r="B139" s="89" t="s">
        <v>85</v>
      </c>
      <c r="C139" s="89" t="s">
        <v>157</v>
      </c>
      <c r="D139" s="161" t="s">
        <v>377</v>
      </c>
      <c r="E139" s="89" t="s">
        <v>118</v>
      </c>
      <c r="F139" s="138">
        <f>H138</f>
        <v>0.42152777777777767</v>
      </c>
      <c r="G139" s="99">
        <v>3</v>
      </c>
      <c r="H139" s="138">
        <f t="shared" si="18"/>
        <v>0.42361111111111099</v>
      </c>
      <c r="I139" s="152"/>
    </row>
    <row r="140" spans="1:9" s="62" customFormat="1" ht="15.75" x14ac:dyDescent="0.25">
      <c r="A140" s="80" t="s">
        <v>419</v>
      </c>
      <c r="B140" s="89" t="s">
        <v>85</v>
      </c>
      <c r="C140" s="89" t="s">
        <v>160</v>
      </c>
      <c r="D140" s="161" t="s">
        <v>377</v>
      </c>
      <c r="E140" s="89" t="s">
        <v>282</v>
      </c>
      <c r="F140" s="138">
        <f>H139</f>
        <v>0.42361111111111099</v>
      </c>
      <c r="G140" s="99">
        <v>2</v>
      </c>
      <c r="H140" s="138">
        <f t="shared" si="18"/>
        <v>0.42499999999999988</v>
      </c>
      <c r="I140" s="108"/>
    </row>
    <row r="141" spans="1:9" s="62" customFormat="1" ht="14.25" x14ac:dyDescent="0.2">
      <c r="A141" s="80" t="s">
        <v>420</v>
      </c>
      <c r="B141" s="89" t="s">
        <v>85</v>
      </c>
      <c r="C141" s="89" t="s">
        <v>162</v>
      </c>
      <c r="D141" s="161" t="s">
        <v>377</v>
      </c>
      <c r="E141" s="89" t="s">
        <v>163</v>
      </c>
      <c r="F141" s="138">
        <f>H140</f>
        <v>0.42499999999999988</v>
      </c>
      <c r="G141" s="99">
        <v>2</v>
      </c>
      <c r="H141" s="138">
        <f t="shared" si="18"/>
        <v>0.42638888888888876</v>
      </c>
      <c r="I141" s="109"/>
    </row>
    <row r="142" spans="1:9" s="62" customFormat="1" ht="14.25" x14ac:dyDescent="0.2">
      <c r="A142" s="80" t="s">
        <v>421</v>
      </c>
      <c r="B142" s="89" t="s">
        <v>85</v>
      </c>
      <c r="C142" s="89"/>
      <c r="D142" s="161"/>
      <c r="E142" s="89"/>
      <c r="F142" s="138">
        <f>H141</f>
        <v>0.42638888888888876</v>
      </c>
      <c r="G142" s="99">
        <v>0</v>
      </c>
      <c r="H142" s="138">
        <f t="shared" si="18"/>
        <v>0.42638888888888876</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422</v>
      </c>
      <c r="B145" s="89" t="s">
        <v>85</v>
      </c>
      <c r="C145" s="89" t="s">
        <v>409</v>
      </c>
      <c r="D145" s="161" t="s">
        <v>377</v>
      </c>
      <c r="E145" s="89" t="s">
        <v>463</v>
      </c>
      <c r="F145" s="138">
        <f>H142</f>
        <v>0.42638888888888876</v>
      </c>
      <c r="G145" s="99">
        <v>2</v>
      </c>
      <c r="H145" s="138">
        <f t="shared" ref="H145:H149" si="19">F145+TIME(0,G145,0)</f>
        <v>0.42777777777777765</v>
      </c>
      <c r="I145" s="108"/>
    </row>
    <row r="146" spans="1:14" s="62" customFormat="1" ht="15.75" x14ac:dyDescent="0.25">
      <c r="A146" s="80" t="s">
        <v>423</v>
      </c>
      <c r="B146" s="89" t="s">
        <v>85</v>
      </c>
      <c r="C146" s="89" t="s">
        <v>174</v>
      </c>
      <c r="D146" s="161" t="s">
        <v>377</v>
      </c>
      <c r="E146" s="89" t="s">
        <v>175</v>
      </c>
      <c r="F146" s="138">
        <f>H145</f>
        <v>0.42777777777777765</v>
      </c>
      <c r="G146" s="99">
        <v>2</v>
      </c>
      <c r="H146" s="138">
        <f t="shared" si="19"/>
        <v>0.42916666666666653</v>
      </c>
      <c r="I146" s="108"/>
      <c r="J146" s="104"/>
    </row>
    <row r="147" spans="1:14" s="62" customFormat="1" ht="15.75" x14ac:dyDescent="0.25">
      <c r="A147" s="80" t="s">
        <v>424</v>
      </c>
      <c r="B147" s="89" t="s">
        <v>85</v>
      </c>
      <c r="C147" s="89" t="s">
        <v>277</v>
      </c>
      <c r="D147" s="161" t="s">
        <v>377</v>
      </c>
      <c r="E147" s="149" t="s">
        <v>562</v>
      </c>
      <c r="F147" s="138">
        <f t="shared" ref="F147:F154" si="20">H146</f>
        <v>0.42916666666666653</v>
      </c>
      <c r="G147" s="99">
        <v>2</v>
      </c>
      <c r="H147" s="138">
        <f t="shared" si="19"/>
        <v>0.43055555555555541</v>
      </c>
      <c r="I147" s="108"/>
      <c r="N147" s="89"/>
    </row>
    <row r="148" spans="1:14" s="62" customFormat="1" ht="15" x14ac:dyDescent="0.2">
      <c r="A148" s="80" t="s">
        <v>425</v>
      </c>
      <c r="B148" s="89" t="s">
        <v>85</v>
      </c>
      <c r="C148" s="89" t="s">
        <v>288</v>
      </c>
      <c r="D148" s="161" t="s">
        <v>377</v>
      </c>
      <c r="E148" s="149" t="s">
        <v>289</v>
      </c>
      <c r="F148" s="138">
        <f t="shared" si="20"/>
        <v>0.43055555555555541</v>
      </c>
      <c r="G148" s="99">
        <v>2</v>
      </c>
      <c r="H148" s="138">
        <f t="shared" si="19"/>
        <v>0.4319444444444443</v>
      </c>
      <c r="I148" s="106"/>
    </row>
    <row r="149" spans="1:14" s="2" customFormat="1" ht="14.25" x14ac:dyDescent="0.2">
      <c r="A149" s="80" t="s">
        <v>426</v>
      </c>
      <c r="B149" s="89" t="s">
        <v>85</v>
      </c>
      <c r="C149" s="89" t="s">
        <v>290</v>
      </c>
      <c r="D149" s="161" t="s">
        <v>377</v>
      </c>
      <c r="E149" s="149" t="s">
        <v>269</v>
      </c>
      <c r="F149" s="138">
        <f t="shared" si="20"/>
        <v>0.4319444444444443</v>
      </c>
      <c r="G149" s="99">
        <v>2</v>
      </c>
      <c r="H149" s="138">
        <f t="shared" si="19"/>
        <v>0.43333333333333318</v>
      </c>
      <c r="I149" s="111"/>
    </row>
    <row r="150" spans="1:14" s="62" customFormat="1" ht="14.25" x14ac:dyDescent="0.2">
      <c r="A150" s="170" t="s">
        <v>427</v>
      </c>
      <c r="B150" s="89" t="s">
        <v>85</v>
      </c>
      <c r="C150" s="89" t="s">
        <v>293</v>
      </c>
      <c r="D150" s="161" t="s">
        <v>377</v>
      </c>
      <c r="E150" s="149" t="s">
        <v>294</v>
      </c>
      <c r="F150" s="138">
        <f t="shared" si="20"/>
        <v>0.43333333333333318</v>
      </c>
      <c r="G150" s="99">
        <v>2</v>
      </c>
      <c r="H150" s="138">
        <f t="shared" ref="H150:H154" si="21">F150+TIME(0,G150,0)</f>
        <v>0.43472222222222207</v>
      </c>
      <c r="I150" s="109"/>
    </row>
    <row r="151" spans="1:14" s="62" customFormat="1" ht="14.25" x14ac:dyDescent="0.2">
      <c r="A151" s="170" t="s">
        <v>428</v>
      </c>
      <c r="B151" s="89" t="s">
        <v>85</v>
      </c>
      <c r="C151" s="89" t="s">
        <v>380</v>
      </c>
      <c r="D151" s="161" t="s">
        <v>377</v>
      </c>
      <c r="E151" s="149" t="s">
        <v>310</v>
      </c>
      <c r="F151" s="138">
        <f t="shared" si="20"/>
        <v>0.43472222222222207</v>
      </c>
      <c r="G151" s="99">
        <v>2</v>
      </c>
      <c r="H151" s="138">
        <f t="shared" si="21"/>
        <v>0.43611111111111095</v>
      </c>
      <c r="I151" s="152"/>
    </row>
    <row r="152" spans="1:14" s="2" customFormat="1" ht="15.75" x14ac:dyDescent="0.25">
      <c r="A152" s="170" t="s">
        <v>429</v>
      </c>
      <c r="B152" s="89" t="s">
        <v>85</v>
      </c>
      <c r="C152" s="149" t="s">
        <v>412</v>
      </c>
      <c r="D152" s="161" t="s">
        <v>377</v>
      </c>
      <c r="E152" s="149" t="s">
        <v>207</v>
      </c>
      <c r="F152" s="138">
        <f t="shared" si="20"/>
        <v>0.43611111111111095</v>
      </c>
      <c r="G152" s="99">
        <v>2</v>
      </c>
      <c r="H152" s="138">
        <f t="shared" si="21"/>
        <v>0.43749999999999983</v>
      </c>
      <c r="I152" s="108"/>
    </row>
    <row r="153" spans="1:14" s="62" customFormat="1" ht="14.25" x14ac:dyDescent="0.2">
      <c r="A153" s="170" t="s">
        <v>430</v>
      </c>
      <c r="B153" s="89" t="s">
        <v>85</v>
      </c>
      <c r="C153" s="149" t="s">
        <v>411</v>
      </c>
      <c r="D153" s="161" t="s">
        <v>377</v>
      </c>
      <c r="E153" s="149" t="s">
        <v>464</v>
      </c>
      <c r="F153" s="138">
        <f t="shared" si="20"/>
        <v>0.43749999999999983</v>
      </c>
      <c r="G153" s="99">
        <v>2</v>
      </c>
      <c r="H153" s="138">
        <f t="shared" si="21"/>
        <v>0.43888888888888872</v>
      </c>
      <c r="I153" s="152"/>
    </row>
    <row r="154" spans="1:14" s="62" customFormat="1" ht="14.25" x14ac:dyDescent="0.2">
      <c r="A154" s="170" t="s">
        <v>431</v>
      </c>
      <c r="B154" s="89" t="s">
        <v>85</v>
      </c>
      <c r="C154" s="89"/>
      <c r="D154" s="161"/>
      <c r="E154" s="149"/>
      <c r="F154" s="138">
        <f t="shared" si="20"/>
        <v>0.43888888888888872</v>
      </c>
      <c r="G154" s="99">
        <v>0</v>
      </c>
      <c r="H154" s="138">
        <f t="shared" si="21"/>
        <v>0.43888888888888872</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335</v>
      </c>
      <c r="D156" s="161"/>
      <c r="E156" s="88"/>
      <c r="F156" s="137"/>
      <c r="G156" s="98"/>
      <c r="H156" s="137"/>
      <c r="I156" s="109"/>
    </row>
    <row r="157" spans="1:14" s="62" customFormat="1" ht="19.5" customHeight="1" x14ac:dyDescent="0.2">
      <c r="A157" s="170" t="s">
        <v>432</v>
      </c>
      <c r="B157" s="89" t="s">
        <v>85</v>
      </c>
      <c r="C157" s="149" t="s">
        <v>338</v>
      </c>
      <c r="D157" s="161" t="s">
        <v>377</v>
      </c>
      <c r="E157" s="149" t="s">
        <v>341</v>
      </c>
      <c r="F157" s="150">
        <f>H154</f>
        <v>0.43888888888888872</v>
      </c>
      <c r="G157" s="151">
        <v>2</v>
      </c>
      <c r="H157" s="150">
        <f>F157+TIME(0,G157,0)</f>
        <v>0.4402777777777776</v>
      </c>
      <c r="I157" s="152"/>
    </row>
    <row r="158" spans="1:14" s="62" customFormat="1" ht="14.25" x14ac:dyDescent="0.2">
      <c r="A158" s="191" t="s">
        <v>433</v>
      </c>
      <c r="B158" s="149" t="s">
        <v>85</v>
      </c>
      <c r="C158" s="149"/>
      <c r="D158" s="161"/>
      <c r="E158" s="149"/>
      <c r="F158" s="150">
        <f>H157</f>
        <v>0.4402777777777776</v>
      </c>
      <c r="G158" s="151">
        <v>0</v>
      </c>
      <c r="H158" s="150">
        <f>F158+TIME(0,G158,0)</f>
        <v>0.4402777777777776</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2" t="s">
        <v>434</v>
      </c>
      <c r="B160" s="293"/>
      <c r="C160" s="293" t="s">
        <v>192</v>
      </c>
      <c r="D160" s="294"/>
      <c r="E160" s="293"/>
      <c r="F160" s="295"/>
      <c r="G160" s="296"/>
      <c r="H160" s="295"/>
      <c r="I160" s="105"/>
    </row>
    <row r="161" spans="1:9" s="62" customFormat="1" ht="14.25" x14ac:dyDescent="0.2">
      <c r="A161" s="80" t="s">
        <v>166</v>
      </c>
      <c r="B161" s="89" t="s">
        <v>85</v>
      </c>
      <c r="C161" s="89" t="s">
        <v>193</v>
      </c>
      <c r="D161" s="161" t="s">
        <v>563</v>
      </c>
      <c r="E161" s="89" t="s">
        <v>551</v>
      </c>
      <c r="F161" s="138">
        <f>H158</f>
        <v>0.4402777777777776</v>
      </c>
      <c r="G161" s="99">
        <v>3</v>
      </c>
      <c r="H161" s="138">
        <f>F161+TIME(0,G161,0)</f>
        <v>0.44236111111111093</v>
      </c>
      <c r="I161" s="152"/>
    </row>
    <row r="162" spans="1:9" s="62" customFormat="1" ht="14.25" x14ac:dyDescent="0.2">
      <c r="A162" s="80" t="s">
        <v>167</v>
      </c>
      <c r="B162" s="89" t="s">
        <v>85</v>
      </c>
      <c r="C162" s="89" t="s">
        <v>194</v>
      </c>
      <c r="D162" s="161" t="s">
        <v>377</v>
      </c>
      <c r="E162" s="89" t="s">
        <v>274</v>
      </c>
      <c r="F162" s="138">
        <f>H161</f>
        <v>0.44236111111111093</v>
      </c>
      <c r="G162" s="99">
        <v>10</v>
      </c>
      <c r="H162" s="138">
        <f>F162+TIME(0,G162,0)</f>
        <v>0.44930555555555535</v>
      </c>
      <c r="I162" s="152"/>
    </row>
    <row r="163" spans="1:9" s="62" customFormat="1" ht="14.25" x14ac:dyDescent="0.2">
      <c r="A163" s="80" t="s">
        <v>168</v>
      </c>
      <c r="B163" s="89" t="s">
        <v>85</v>
      </c>
      <c r="C163" s="89" t="s">
        <v>298</v>
      </c>
      <c r="D163" s="161" t="s">
        <v>377</v>
      </c>
      <c r="E163" s="89" t="s">
        <v>299</v>
      </c>
      <c r="F163" s="138">
        <f>H162</f>
        <v>0.44930555555555535</v>
      </c>
      <c r="G163" s="99">
        <v>3</v>
      </c>
      <c r="H163" s="138">
        <f>F163+TIME(0,G163,0)</f>
        <v>0.45138888888888867</v>
      </c>
      <c r="I163" s="152"/>
    </row>
    <row r="164" spans="1:9" s="62" customFormat="1" ht="14.25" x14ac:dyDescent="0.2">
      <c r="A164" s="84"/>
      <c r="B164" s="84"/>
      <c r="C164" s="84"/>
      <c r="D164" s="156"/>
      <c r="E164" s="84"/>
      <c r="F164" s="145"/>
      <c r="G164" s="104"/>
      <c r="H164" s="145"/>
      <c r="I164" s="152"/>
    </row>
    <row r="165" spans="1:9" s="62" customFormat="1" ht="15.75" x14ac:dyDescent="0.25">
      <c r="A165" s="76" t="s">
        <v>343</v>
      </c>
      <c r="B165" s="85"/>
      <c r="C165" s="85" t="s">
        <v>209</v>
      </c>
      <c r="D165" s="157"/>
      <c r="E165" s="85"/>
      <c r="F165" s="134"/>
      <c r="G165" s="95"/>
      <c r="H165" s="134"/>
      <c r="I165" s="105"/>
    </row>
    <row r="166" spans="1:9" s="62" customFormat="1" ht="15.75" x14ac:dyDescent="0.25">
      <c r="A166" s="79" t="s">
        <v>180</v>
      </c>
      <c r="B166" s="88"/>
      <c r="C166" s="88" t="s">
        <v>211</v>
      </c>
      <c r="D166" s="90"/>
      <c r="E166" s="88"/>
      <c r="F166" s="137"/>
      <c r="G166" s="98"/>
      <c r="H166" s="137"/>
      <c r="I166" s="152"/>
    </row>
    <row r="167" spans="1:9" s="62" customFormat="1" ht="18" customHeight="1" x14ac:dyDescent="0.2">
      <c r="A167" s="80" t="s">
        <v>345</v>
      </c>
      <c r="B167" s="89" t="s">
        <v>91</v>
      </c>
      <c r="C167" s="89" t="s">
        <v>336</v>
      </c>
      <c r="D167" s="161" t="s">
        <v>1</v>
      </c>
      <c r="E167" s="89" t="s">
        <v>104</v>
      </c>
      <c r="F167" s="138">
        <f>H163</f>
        <v>0.45138888888888867</v>
      </c>
      <c r="G167" s="99">
        <v>0</v>
      </c>
      <c r="H167" s="138">
        <f>F167+TIME(0,G167,0)</f>
        <v>0.45138888888888867</v>
      </c>
      <c r="I167" s="152"/>
    </row>
    <row r="168" spans="1:9" s="62" customFormat="1" ht="15" x14ac:dyDescent="0.2">
      <c r="A168" s="80" t="s">
        <v>346</v>
      </c>
      <c r="B168" s="89" t="s">
        <v>91</v>
      </c>
      <c r="C168" s="89" t="s">
        <v>516</v>
      </c>
      <c r="D168" s="161" t="s">
        <v>1</v>
      </c>
      <c r="E168" s="89" t="s">
        <v>104</v>
      </c>
      <c r="F168" s="138">
        <f>H167</f>
        <v>0.45138888888888867</v>
      </c>
      <c r="G168" s="99">
        <v>5</v>
      </c>
      <c r="H168" s="138">
        <f>F168+TIME(0,G168,0)</f>
        <v>0.45486111111111088</v>
      </c>
      <c r="I168" s="169" t="s">
        <v>499</v>
      </c>
    </row>
    <row r="169" spans="1:9" s="62" customFormat="1" ht="14.25" x14ac:dyDescent="0.2">
      <c r="A169" s="80" t="s">
        <v>347</v>
      </c>
      <c r="B169" s="89" t="s">
        <v>91</v>
      </c>
      <c r="C169" s="89" t="s">
        <v>554</v>
      </c>
      <c r="D169" s="161" t="s">
        <v>1</v>
      </c>
      <c r="E169" s="89" t="s">
        <v>147</v>
      </c>
      <c r="F169" s="138">
        <f>H168</f>
        <v>0.45486111111111088</v>
      </c>
      <c r="G169" s="99">
        <v>5</v>
      </c>
      <c r="H169" s="138">
        <f>F169+TIME(0,G169,0)</f>
        <v>0.45833333333333309</v>
      </c>
      <c r="I169" s="152" t="s">
        <v>555</v>
      </c>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213</v>
      </c>
      <c r="D171" s="90"/>
      <c r="E171" s="88"/>
      <c r="F171" s="137"/>
      <c r="G171" s="98"/>
      <c r="H171" s="137"/>
      <c r="I171" s="297"/>
    </row>
    <row r="172" spans="1:9" s="62" customFormat="1" ht="14.25" x14ac:dyDescent="0.2">
      <c r="A172" s="162" t="s">
        <v>348</v>
      </c>
      <c r="B172" s="149" t="s">
        <v>214</v>
      </c>
      <c r="C172" s="89" t="s">
        <v>206</v>
      </c>
      <c r="D172" s="161" t="s">
        <v>1</v>
      </c>
      <c r="E172" s="89" t="s">
        <v>207</v>
      </c>
      <c r="F172" s="150">
        <f>H169</f>
        <v>0.45833333333333309</v>
      </c>
      <c r="G172" s="151">
        <v>0</v>
      </c>
      <c r="H172" s="150">
        <f t="shared" ref="H172:H177" si="22">F172+TIME(0,G172,0)</f>
        <v>0.45833333333333309</v>
      </c>
      <c r="I172" s="152"/>
    </row>
    <row r="173" spans="1:9" s="62" customFormat="1" ht="15" x14ac:dyDescent="0.2">
      <c r="A173" s="80" t="s">
        <v>349</v>
      </c>
      <c r="B173" s="89" t="s">
        <v>91</v>
      </c>
      <c r="C173" s="89" t="s">
        <v>251</v>
      </c>
      <c r="D173" s="161" t="s">
        <v>1</v>
      </c>
      <c r="E173" s="89" t="s">
        <v>163</v>
      </c>
      <c r="F173" s="138">
        <f>H172</f>
        <v>0.45833333333333309</v>
      </c>
      <c r="G173" s="99">
        <v>0</v>
      </c>
      <c r="H173" s="138">
        <f t="shared" si="22"/>
        <v>0.45833333333333309</v>
      </c>
      <c r="I173" s="106"/>
    </row>
    <row r="174" spans="1:9" s="62" customFormat="1" ht="15" x14ac:dyDescent="0.2">
      <c r="A174" s="80" t="s">
        <v>435</v>
      </c>
      <c r="B174" s="89" t="s">
        <v>214</v>
      </c>
      <c r="C174" s="149" t="s">
        <v>157</v>
      </c>
      <c r="D174" s="161" t="s">
        <v>1</v>
      </c>
      <c r="E174" s="149" t="s">
        <v>118</v>
      </c>
      <c r="F174" s="138">
        <f>H173</f>
        <v>0.45833333333333309</v>
      </c>
      <c r="G174" s="99">
        <v>0</v>
      </c>
      <c r="H174" s="138">
        <f t="shared" si="22"/>
        <v>0.45833333333333309</v>
      </c>
      <c r="I174" s="106"/>
    </row>
    <row r="175" spans="1:9" s="62" customFormat="1" ht="15" x14ac:dyDescent="0.2">
      <c r="A175" s="162" t="s">
        <v>436</v>
      </c>
      <c r="B175" s="149" t="s">
        <v>214</v>
      </c>
      <c r="C175" s="149" t="s">
        <v>160</v>
      </c>
      <c r="D175" s="161" t="s">
        <v>1</v>
      </c>
      <c r="E175" s="149" t="s">
        <v>282</v>
      </c>
      <c r="F175" s="150">
        <f>H174</f>
        <v>0.45833333333333309</v>
      </c>
      <c r="G175" s="151">
        <v>10</v>
      </c>
      <c r="H175" s="150">
        <f t="shared" si="22"/>
        <v>0.46527777777777751</v>
      </c>
      <c r="I175" s="106" t="s">
        <v>499</v>
      </c>
    </row>
    <row r="176" spans="1:9" s="62" customFormat="1" ht="15" x14ac:dyDescent="0.2">
      <c r="A176" s="162" t="s">
        <v>437</v>
      </c>
      <c r="B176" s="149" t="s">
        <v>214</v>
      </c>
      <c r="C176" s="149" t="s">
        <v>162</v>
      </c>
      <c r="D176" s="161" t="s">
        <v>1</v>
      </c>
      <c r="E176" s="149" t="s">
        <v>163</v>
      </c>
      <c r="F176" s="150">
        <f>H175</f>
        <v>0.46527777777777751</v>
      </c>
      <c r="G176" s="151">
        <v>0</v>
      </c>
      <c r="H176" s="150">
        <f t="shared" si="22"/>
        <v>0.46527777777777751</v>
      </c>
      <c r="I176" s="106"/>
    </row>
    <row r="177" spans="1:9" s="62" customFormat="1" ht="15" x14ac:dyDescent="0.2">
      <c r="A177" s="162" t="s">
        <v>438</v>
      </c>
      <c r="B177" s="149"/>
      <c r="C177" s="149"/>
      <c r="D177" s="161"/>
      <c r="E177" s="149"/>
      <c r="F177" s="150">
        <f>H176</f>
        <v>0.46527777777777751</v>
      </c>
      <c r="G177" s="151">
        <v>0</v>
      </c>
      <c r="H177" s="150">
        <f t="shared" si="22"/>
        <v>0.46527777777777751</v>
      </c>
      <c r="I177" s="106"/>
    </row>
    <row r="178" spans="1:9" s="62" customFormat="1" ht="15.75" x14ac:dyDescent="0.25">
      <c r="A178" s="79" t="s">
        <v>182</v>
      </c>
      <c r="B178" s="88"/>
      <c r="C178" s="88" t="s">
        <v>216</v>
      </c>
      <c r="D178" s="90"/>
      <c r="E178" s="88"/>
      <c r="F178" s="137"/>
      <c r="G178" s="98"/>
      <c r="H178" s="137"/>
      <c r="I178" s="169"/>
    </row>
    <row r="179" spans="1:9" s="62" customFormat="1" ht="14.25" x14ac:dyDescent="0.2">
      <c r="A179" s="162" t="s">
        <v>439</v>
      </c>
      <c r="B179" s="149" t="s">
        <v>214</v>
      </c>
      <c r="C179" s="149" t="s">
        <v>458</v>
      </c>
      <c r="D179" s="161" t="s">
        <v>1</v>
      </c>
      <c r="E179" s="149" t="s">
        <v>463</v>
      </c>
      <c r="F179" s="150">
        <f>H177</f>
        <v>0.46527777777777751</v>
      </c>
      <c r="G179" s="151">
        <v>3</v>
      </c>
      <c r="H179" s="150">
        <f t="shared" ref="H179:H188" si="23">F179+TIME(0,G179,0)</f>
        <v>0.46736111111111084</v>
      </c>
      <c r="I179" s="179" t="s">
        <v>499</v>
      </c>
    </row>
    <row r="180" spans="1:9" s="62" customFormat="1" ht="14.25" x14ac:dyDescent="0.2">
      <c r="A180" s="162" t="s">
        <v>440</v>
      </c>
      <c r="B180" s="149" t="s">
        <v>214</v>
      </c>
      <c r="C180" s="149" t="s">
        <v>208</v>
      </c>
      <c r="D180" s="161" t="s">
        <v>1</v>
      </c>
      <c r="E180" s="149" t="s">
        <v>175</v>
      </c>
      <c r="F180" s="150">
        <f t="shared" ref="F180:F183" si="24">H179</f>
        <v>0.46736111111111084</v>
      </c>
      <c r="G180" s="151">
        <v>0</v>
      </c>
      <c r="H180" s="150">
        <f t="shared" si="23"/>
        <v>0.46736111111111084</v>
      </c>
      <c r="I180" s="152"/>
    </row>
    <row r="181" spans="1:9" s="62" customFormat="1" ht="14.25" x14ac:dyDescent="0.2">
      <c r="A181" s="162" t="s">
        <v>441</v>
      </c>
      <c r="B181" s="149" t="s">
        <v>91</v>
      </c>
      <c r="C181" s="149" t="s">
        <v>277</v>
      </c>
      <c r="D181" s="161" t="s">
        <v>1</v>
      </c>
      <c r="E181" s="150" t="s">
        <v>562</v>
      </c>
      <c r="F181" s="150">
        <f>H180</f>
        <v>0.46736111111111084</v>
      </c>
      <c r="G181" s="151">
        <v>5</v>
      </c>
      <c r="H181" s="150">
        <f t="shared" si="23"/>
        <v>0.47083333333333305</v>
      </c>
      <c r="I181" s="152" t="s">
        <v>561</v>
      </c>
    </row>
    <row r="182" spans="1:9" s="62" customFormat="1" ht="14.25" x14ac:dyDescent="0.2">
      <c r="A182" s="162" t="s">
        <v>442</v>
      </c>
      <c r="B182" s="149" t="s">
        <v>91</v>
      </c>
      <c r="C182" s="149" t="s">
        <v>288</v>
      </c>
      <c r="D182" s="161" t="s">
        <v>1</v>
      </c>
      <c r="E182" s="89" t="s">
        <v>289</v>
      </c>
      <c r="F182" s="150">
        <f t="shared" si="24"/>
        <v>0.47083333333333305</v>
      </c>
      <c r="G182" s="151">
        <v>3</v>
      </c>
      <c r="H182" s="150">
        <f t="shared" si="23"/>
        <v>0.47291666666666637</v>
      </c>
      <c r="I182" s="109" t="s">
        <v>499</v>
      </c>
    </row>
    <row r="183" spans="1:9" s="62" customFormat="1" ht="15" x14ac:dyDescent="0.2">
      <c r="A183" s="162" t="s">
        <v>443</v>
      </c>
      <c r="B183" s="149" t="s">
        <v>91</v>
      </c>
      <c r="C183" s="149" t="s">
        <v>290</v>
      </c>
      <c r="D183" s="161" t="s">
        <v>1</v>
      </c>
      <c r="E183" s="89" t="s">
        <v>269</v>
      </c>
      <c r="F183" s="150">
        <f t="shared" si="24"/>
        <v>0.47291666666666637</v>
      </c>
      <c r="G183" s="151">
        <v>3</v>
      </c>
      <c r="H183" s="150">
        <f t="shared" si="23"/>
        <v>0.4749999999999997</v>
      </c>
      <c r="I183" s="106" t="s">
        <v>561</v>
      </c>
    </row>
    <row r="184" spans="1:9" s="62" customFormat="1" ht="15" x14ac:dyDescent="0.2">
      <c r="A184" s="162" t="s">
        <v>444</v>
      </c>
      <c r="B184" s="149" t="s">
        <v>91</v>
      </c>
      <c r="C184" s="149" t="s">
        <v>293</v>
      </c>
      <c r="D184" s="161" t="s">
        <v>1</v>
      </c>
      <c r="E184" s="89" t="s">
        <v>294</v>
      </c>
      <c r="F184" s="150">
        <f>H183</f>
        <v>0.4749999999999997</v>
      </c>
      <c r="G184" s="151">
        <v>5</v>
      </c>
      <c r="H184" s="150">
        <f t="shared" si="23"/>
        <v>0.47847222222222191</v>
      </c>
      <c r="I184" s="106" t="s">
        <v>555</v>
      </c>
    </row>
    <row r="185" spans="1:9" s="62" customFormat="1" ht="14.25" x14ac:dyDescent="0.2">
      <c r="A185" s="162" t="s">
        <v>445</v>
      </c>
      <c r="B185" s="149" t="s">
        <v>91</v>
      </c>
      <c r="C185" s="149" t="s">
        <v>380</v>
      </c>
      <c r="D185" s="161" t="s">
        <v>1</v>
      </c>
      <c r="E185" s="89" t="s">
        <v>310</v>
      </c>
      <c r="F185" s="150">
        <f>H184</f>
        <v>0.47847222222222191</v>
      </c>
      <c r="G185" s="151">
        <v>0</v>
      </c>
      <c r="H185" s="150">
        <f>F185+TIME(0,G185,0)</f>
        <v>0.47847222222222191</v>
      </c>
      <c r="I185" s="152"/>
    </row>
    <row r="186" spans="1:9" s="62" customFormat="1" ht="14.25" x14ac:dyDescent="0.2">
      <c r="A186" s="162" t="s">
        <v>446</v>
      </c>
      <c r="B186" s="149" t="s">
        <v>91</v>
      </c>
      <c r="C186" s="149" t="s">
        <v>503</v>
      </c>
      <c r="D186" s="161" t="s">
        <v>1</v>
      </c>
      <c r="E186" s="89" t="s">
        <v>207</v>
      </c>
      <c r="F186" s="150">
        <f>H185</f>
        <v>0.47847222222222191</v>
      </c>
      <c r="G186" s="151">
        <v>0</v>
      </c>
      <c r="H186" s="150">
        <f t="shared" si="23"/>
        <v>0.47847222222222191</v>
      </c>
      <c r="I186" s="152"/>
    </row>
    <row r="187" spans="1:9" s="62" customFormat="1" ht="14.25" x14ac:dyDescent="0.2">
      <c r="A187" s="162" t="s">
        <v>447</v>
      </c>
      <c r="B187" s="149" t="s">
        <v>91</v>
      </c>
      <c r="C187" s="149" t="s">
        <v>411</v>
      </c>
      <c r="D187" s="161" t="s">
        <v>1</v>
      </c>
      <c r="E187" s="89" t="s">
        <v>464</v>
      </c>
      <c r="F187" s="150">
        <f>H185</f>
        <v>0.47847222222222191</v>
      </c>
      <c r="G187" s="151">
        <v>0</v>
      </c>
      <c r="H187" s="150">
        <f t="shared" si="23"/>
        <v>0.47847222222222191</v>
      </c>
      <c r="I187" s="152"/>
    </row>
    <row r="188" spans="1:9" s="62" customFormat="1" ht="14.25" x14ac:dyDescent="0.2">
      <c r="A188" s="162" t="s">
        <v>448</v>
      </c>
      <c r="B188" s="149"/>
      <c r="C188" s="149"/>
      <c r="D188" s="161"/>
      <c r="E188" s="89"/>
      <c r="F188" s="150">
        <f>H186</f>
        <v>0.47847222222222191</v>
      </c>
      <c r="G188" s="151">
        <v>0</v>
      </c>
      <c r="H188" s="150">
        <f t="shared" si="23"/>
        <v>0.47847222222222191</v>
      </c>
      <c r="I188" s="152"/>
    </row>
    <row r="189" spans="1:9" s="62" customFormat="1" ht="14.25" x14ac:dyDescent="0.2">
      <c r="A189" s="162"/>
      <c r="B189" s="149"/>
      <c r="C189" s="149"/>
      <c r="D189" s="161"/>
      <c r="E189" s="89"/>
      <c r="F189" s="150"/>
      <c r="G189" s="151"/>
      <c r="H189" s="150"/>
      <c r="I189" s="152"/>
    </row>
    <row r="190" spans="1:9" s="62" customFormat="1" ht="15.75" x14ac:dyDescent="0.25">
      <c r="A190" s="163" t="s">
        <v>252</v>
      </c>
      <c r="B190" s="164"/>
      <c r="C190" s="164" t="s">
        <v>217</v>
      </c>
      <c r="D190" s="165"/>
      <c r="E190" s="164"/>
      <c r="F190" s="166"/>
      <c r="G190" s="167"/>
      <c r="H190" s="166"/>
      <c r="I190" s="152"/>
    </row>
    <row r="191" spans="1:9" s="62" customFormat="1" ht="14.25" x14ac:dyDescent="0.2">
      <c r="A191" s="162" t="s">
        <v>459</v>
      </c>
      <c r="B191" s="84" t="s">
        <v>214</v>
      </c>
      <c r="C191" s="149"/>
      <c r="D191" s="161" t="s">
        <v>1</v>
      </c>
      <c r="E191" s="89"/>
      <c r="F191" s="201">
        <f>H188</f>
        <v>0.47847222222222191</v>
      </c>
      <c r="G191" s="202">
        <v>0</v>
      </c>
      <c r="H191" s="201">
        <f>F191+TIME(0,G191,0)</f>
        <v>0.47847222222222191</v>
      </c>
      <c r="I191" s="152"/>
    </row>
    <row r="192" spans="1:9" s="62" customFormat="1" ht="14.25" x14ac:dyDescent="0.2">
      <c r="A192" s="191" t="s">
        <v>449</v>
      </c>
      <c r="B192" s="149" t="s">
        <v>91</v>
      </c>
      <c r="C192" s="149"/>
      <c r="D192" s="161" t="s">
        <v>1</v>
      </c>
      <c r="E192" s="89"/>
      <c r="F192" s="150">
        <f>H191</f>
        <v>0.47847222222222191</v>
      </c>
      <c r="G192" s="151">
        <v>0</v>
      </c>
      <c r="H192" s="150">
        <f>F192+TIME(0,G192,0)</f>
        <v>0.47847222222222191</v>
      </c>
      <c r="I192" s="152"/>
    </row>
    <row r="193" spans="1:9" s="62" customFormat="1" ht="14.25" x14ac:dyDescent="0.2">
      <c r="A193" s="148" t="s">
        <v>450</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8"/>
    </row>
    <row r="195" spans="1:9" s="62" customFormat="1" ht="14.25" x14ac:dyDescent="0.2">
      <c r="A195" s="191" t="s">
        <v>210</v>
      </c>
      <c r="B195" s="89" t="s">
        <v>214</v>
      </c>
      <c r="C195" s="89"/>
      <c r="D195" s="161"/>
      <c r="E195" s="89"/>
      <c r="F195" s="150">
        <f>H192</f>
        <v>0.47847222222222191</v>
      </c>
      <c r="G195" s="151">
        <v>0</v>
      </c>
      <c r="H195" s="150">
        <f t="shared" ref="H195" si="25">F195+TIME(0,G195,0)</f>
        <v>0.47847222222222191</v>
      </c>
      <c r="I195" s="152"/>
    </row>
    <row r="196" spans="1:9" s="62" customFormat="1" ht="14.25" x14ac:dyDescent="0.2">
      <c r="A196" s="191" t="s">
        <v>212</v>
      </c>
      <c r="B196" s="89" t="s">
        <v>85</v>
      </c>
      <c r="C196" s="89"/>
      <c r="D196" s="161"/>
      <c r="E196" s="89"/>
      <c r="F196" s="150">
        <f>H195</f>
        <v>0.47847222222222191</v>
      </c>
      <c r="G196" s="151">
        <v>0</v>
      </c>
      <c r="H196" s="150">
        <f>F196+TIME(0,G196,0)</f>
        <v>0.47847222222222191</v>
      </c>
      <c r="I196" s="152"/>
    </row>
    <row r="197" spans="1:9" s="62" customFormat="1" ht="14.25" x14ac:dyDescent="0.2">
      <c r="A197" s="80" t="s">
        <v>215</v>
      </c>
      <c r="B197" s="89" t="s">
        <v>85</v>
      </c>
      <c r="C197" s="89"/>
      <c r="D197" s="172"/>
      <c r="E197" s="89"/>
      <c r="F197" s="138">
        <f>H196</f>
        <v>0.47847222222222191</v>
      </c>
      <c r="G197" s="99">
        <v>0</v>
      </c>
      <c r="H197" s="138">
        <f t="shared" ref="H197" si="26">F197+TIME(0,G197,0)</f>
        <v>0.47847222222222191</v>
      </c>
      <c r="I197" s="152"/>
    </row>
    <row r="198" spans="1:9" s="62" customFormat="1" ht="14.25" x14ac:dyDescent="0.2">
      <c r="A198" s="299"/>
      <c r="B198" s="299"/>
      <c r="C198" s="299"/>
      <c r="D198" s="300"/>
      <c r="E198" s="299"/>
      <c r="F198" s="301"/>
      <c r="G198" s="302"/>
      <c r="H198" s="301"/>
      <c r="I198" s="152"/>
    </row>
    <row r="199" spans="1:9" s="62" customFormat="1" ht="15.75" x14ac:dyDescent="0.25">
      <c r="A199" s="81" t="s">
        <v>218</v>
      </c>
      <c r="B199" s="91"/>
      <c r="C199" s="91" t="s">
        <v>219</v>
      </c>
      <c r="D199" s="159"/>
      <c r="E199" s="91"/>
      <c r="F199" s="142"/>
      <c r="G199" s="101"/>
      <c r="H199" s="142"/>
      <c r="I199" s="298"/>
    </row>
    <row r="200" spans="1:9" s="62" customFormat="1" ht="14.25" x14ac:dyDescent="0.2">
      <c r="A200" s="186" t="s">
        <v>451</v>
      </c>
      <c r="B200" s="160" t="s">
        <v>85</v>
      </c>
      <c r="C200" s="160" t="s">
        <v>220</v>
      </c>
      <c r="D200" s="172" t="s">
        <v>257</v>
      </c>
      <c r="E200" s="160" t="s">
        <v>104</v>
      </c>
      <c r="F200" s="187">
        <f>H197</f>
        <v>0.47847222222222191</v>
      </c>
      <c r="G200" s="188">
        <v>1</v>
      </c>
      <c r="H200" s="187">
        <f>F200+TIME(0,G200,0)</f>
        <v>0.47916666666666635</v>
      </c>
      <c r="I200" s="152"/>
    </row>
    <row r="201" spans="1:9" s="62" customFormat="1" ht="14.25" x14ac:dyDescent="0.2">
      <c r="A201" s="186" t="s">
        <v>452</v>
      </c>
      <c r="B201" s="160" t="s">
        <v>85</v>
      </c>
      <c r="C201" s="160" t="s">
        <v>122</v>
      </c>
      <c r="D201" s="172" t="s">
        <v>257</v>
      </c>
      <c r="E201" s="160" t="s">
        <v>104</v>
      </c>
      <c r="F201" s="187">
        <f>H200</f>
        <v>0.47916666666666635</v>
      </c>
      <c r="G201" s="188">
        <v>1</v>
      </c>
      <c r="H201" s="187">
        <f>F201+TIME(0,G201,0)</f>
        <v>0.47986111111111079</v>
      </c>
      <c r="I201" s="152"/>
    </row>
    <row r="202" spans="1:9" s="62" customFormat="1" ht="14.25" x14ac:dyDescent="0.2">
      <c r="A202" s="186" t="s">
        <v>453</v>
      </c>
      <c r="B202" s="160" t="s">
        <v>85</v>
      </c>
      <c r="C202" s="160" t="s">
        <v>98</v>
      </c>
      <c r="D202" s="172" t="s">
        <v>257</v>
      </c>
      <c r="E202" s="160" t="s">
        <v>104</v>
      </c>
      <c r="F202" s="187">
        <f>H201</f>
        <v>0.47986111111111079</v>
      </c>
      <c r="G202" s="188">
        <v>3</v>
      </c>
      <c r="H202" s="187">
        <f>F202+TIME(0,G202,0)</f>
        <v>0.48194444444444412</v>
      </c>
      <c r="I202" s="152"/>
    </row>
    <row r="203" spans="1:9" s="62" customFormat="1" ht="14.25" x14ac:dyDescent="0.2">
      <c r="A203" s="186" t="s">
        <v>454</v>
      </c>
      <c r="B203" s="160" t="s">
        <v>91</v>
      </c>
      <c r="C203" s="160" t="s">
        <v>221</v>
      </c>
      <c r="D203" s="160"/>
      <c r="E203" s="160" t="s">
        <v>104</v>
      </c>
      <c r="F203" s="187">
        <f>H202</f>
        <v>0.48194444444444412</v>
      </c>
      <c r="G203" s="188">
        <v>1</v>
      </c>
      <c r="H203" s="187">
        <f>F203+TIME(0,G203,0)</f>
        <v>0.48263888888888856</v>
      </c>
      <c r="I203" s="152"/>
    </row>
    <row r="204" spans="1:9" s="62" customFormat="1" x14ac:dyDescent="0.2">
      <c r="A204" s="176"/>
      <c r="B204" s="176"/>
      <c r="C204" s="176" t="s">
        <v>185</v>
      </c>
      <c r="D204" s="176"/>
      <c r="E204" s="176"/>
      <c r="F204" s="177"/>
      <c r="G204" s="178">
        <f>(H204-H203) * 24 * 60</f>
        <v>25.000000000000469</v>
      </c>
      <c r="H204" s="177">
        <v>0.5</v>
      </c>
      <c r="I204" s="181"/>
    </row>
    <row r="205" spans="1:9" ht="14.25" x14ac:dyDescent="0.2">
      <c r="D205" s="156"/>
      <c r="I205" s="303"/>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1:I1"/>
    <mergeCell ref="A2:I2"/>
    <mergeCell ref="A3:I3"/>
    <mergeCell ref="A4:I4"/>
    <mergeCell ref="A5:I5"/>
    <mergeCell ref="A7:I7"/>
    <mergeCell ref="A8:I8"/>
    <mergeCell ref="A12:I12"/>
    <mergeCell ref="A105:I105"/>
    <mergeCell ref="A6:I6"/>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63" location="Links!B48" display="Session Report"/>
    <hyperlink ref="D131" r:id="rId3" display="ec-22-0001-r6"/>
    <hyperlink ref="D94" r:id="rId4"/>
    <hyperlink ref="D95" r:id="rId5"/>
    <hyperlink ref="D96" r:id="rId6"/>
    <hyperlink ref="D161" r:id="rId7"/>
    <hyperlink ref="D162" location="Links!B48" display="Session Report"/>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40" zoomScaleNormal="140" workbookViewId="0">
      <selection activeCell="C24" sqref="C24"/>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6" t="str">
        <f>Parameters!B1</f>
        <v>IEEE 802.11 WIRELESS LOCAL AREA NETWORKS SESSION #193</v>
      </c>
      <c r="B1" s="531"/>
      <c r="C1" s="531"/>
      <c r="D1" s="531"/>
      <c r="E1" s="531"/>
      <c r="F1" s="531"/>
      <c r="G1" s="531"/>
      <c r="H1" s="531"/>
      <c r="I1" s="531"/>
    </row>
    <row r="2" spans="1:9" ht="25.15" customHeight="1" x14ac:dyDescent="0.4">
      <c r="A2" s="536" t="str">
        <f>Parameters!B2</f>
        <v>Teleconference</v>
      </c>
      <c r="B2" s="531"/>
      <c r="C2" s="531"/>
      <c r="D2" s="531"/>
      <c r="E2" s="531"/>
      <c r="F2" s="531"/>
      <c r="G2" s="531"/>
      <c r="H2" s="531"/>
      <c r="I2" s="531"/>
    </row>
    <row r="3" spans="1:9" ht="25.15" customHeight="1" x14ac:dyDescent="0.4">
      <c r="A3" s="536" t="str">
        <f>Parameters!B3</f>
        <v>May 9-17, 2022</v>
      </c>
      <c r="B3" s="531"/>
      <c r="C3" s="531"/>
      <c r="D3" s="531"/>
      <c r="E3" s="531"/>
      <c r="F3" s="531"/>
      <c r="G3" s="531"/>
      <c r="H3" s="531"/>
      <c r="I3" s="531"/>
    </row>
    <row r="4" spans="1:9" ht="18" customHeight="1" x14ac:dyDescent="0.25">
      <c r="A4" s="530" t="s">
        <v>267</v>
      </c>
      <c r="B4" s="531"/>
      <c r="C4" s="531"/>
      <c r="D4" s="531"/>
      <c r="E4" s="531"/>
      <c r="F4" s="531"/>
      <c r="G4" s="531"/>
      <c r="H4" s="531"/>
      <c r="I4" s="531"/>
    </row>
    <row r="5" spans="1:9" ht="18" customHeight="1" x14ac:dyDescent="0.25">
      <c r="A5" s="530" t="s">
        <v>73</v>
      </c>
      <c r="B5" s="531"/>
      <c r="C5" s="531"/>
      <c r="D5" s="531"/>
      <c r="E5" s="531"/>
      <c r="F5" s="531"/>
      <c r="G5" s="531"/>
      <c r="H5" s="531"/>
      <c r="I5" s="531"/>
    </row>
    <row r="6" spans="1:9" ht="18" customHeight="1" x14ac:dyDescent="0.25">
      <c r="A6" s="530" t="s">
        <v>268</v>
      </c>
      <c r="B6" s="531"/>
      <c r="C6" s="531"/>
      <c r="D6" s="531"/>
      <c r="E6" s="531"/>
      <c r="F6" s="531"/>
      <c r="G6" s="531"/>
      <c r="H6" s="531"/>
      <c r="I6" s="531"/>
    </row>
    <row r="7" spans="1:9" ht="18" customHeight="1" x14ac:dyDescent="0.25">
      <c r="A7" s="530" t="s">
        <v>402</v>
      </c>
      <c r="B7" s="531"/>
      <c r="C7" s="531"/>
      <c r="D7" s="531"/>
      <c r="E7" s="531"/>
      <c r="F7" s="531"/>
      <c r="G7" s="531"/>
      <c r="H7" s="531"/>
      <c r="I7" s="531"/>
    </row>
    <row r="8" spans="1:9" ht="30" customHeight="1" x14ac:dyDescent="0.4">
      <c r="A8" s="532" t="str">
        <f>"Agenda R" &amp; Parameters!$B$8</f>
        <v>Agenda R4</v>
      </c>
      <c r="B8" s="533"/>
      <c r="C8" s="533"/>
      <c r="D8" s="533"/>
      <c r="E8" s="533"/>
      <c r="F8" s="533"/>
      <c r="G8" s="533"/>
      <c r="H8" s="533"/>
      <c r="I8" s="533"/>
    </row>
    <row r="12" spans="1:9" ht="15.75" x14ac:dyDescent="0.25">
      <c r="A12" s="534" t="s">
        <v>508</v>
      </c>
      <c r="B12" s="535"/>
      <c r="C12" s="535"/>
      <c r="D12" s="535"/>
      <c r="E12" s="535"/>
      <c r="F12" s="535"/>
      <c r="G12" s="535"/>
      <c r="H12" s="535"/>
      <c r="I12" s="535"/>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222</v>
      </c>
      <c r="D16" s="92"/>
      <c r="E16" s="92" t="s">
        <v>147</v>
      </c>
      <c r="F16" s="147">
        <f>F14</f>
        <v>0.46875</v>
      </c>
      <c r="G16" s="103">
        <v>30</v>
      </c>
      <c r="H16" s="147">
        <f>F16+TIME(0,G16,0)</f>
        <v>0.48958333333333331</v>
      </c>
      <c r="I16" s="112"/>
    </row>
    <row r="18" spans="1:9" ht="15.75" x14ac:dyDescent="0.25">
      <c r="A18" s="83" t="s">
        <v>112</v>
      </c>
      <c r="B18" s="92"/>
      <c r="C18" s="92" t="s">
        <v>223</v>
      </c>
      <c r="D18" s="92"/>
      <c r="E18" s="92" t="s">
        <v>94</v>
      </c>
      <c r="F18" s="147">
        <f>H16</f>
        <v>0.48958333333333331</v>
      </c>
      <c r="G18" s="103">
        <v>20</v>
      </c>
      <c r="H18" s="147">
        <f>F18+TIME(0,G18,0)</f>
        <v>0.50347222222222221</v>
      </c>
      <c r="I18" s="112"/>
    </row>
    <row r="20" spans="1:9" ht="31.5" x14ac:dyDescent="0.25">
      <c r="A20" s="83" t="s">
        <v>131</v>
      </c>
      <c r="B20" s="92"/>
      <c r="C20" s="92" t="s">
        <v>224</v>
      </c>
      <c r="D20" s="92"/>
      <c r="E20" s="92" t="s">
        <v>118</v>
      </c>
      <c r="F20" s="147">
        <f>H18</f>
        <v>0.50347222222222221</v>
      </c>
      <c r="G20" s="103">
        <v>5</v>
      </c>
      <c r="H20" s="147">
        <f>F20+TIME(0,G20,0)</f>
        <v>0.50694444444444442</v>
      </c>
      <c r="I20" s="112"/>
    </row>
    <row r="22" spans="1:9" ht="15.75" x14ac:dyDescent="0.25">
      <c r="A22" s="83" t="s">
        <v>178</v>
      </c>
      <c r="B22" s="92"/>
      <c r="C22" s="92" t="s">
        <v>225</v>
      </c>
      <c r="D22" s="92"/>
      <c r="E22" s="92" t="s">
        <v>104</v>
      </c>
      <c r="F22" s="147">
        <f>H20</f>
        <v>0.50694444444444442</v>
      </c>
      <c r="G22" s="103">
        <v>15</v>
      </c>
      <c r="H22" s="147">
        <f>F22+TIME(0,G22,0)</f>
        <v>0.51736111111111105</v>
      </c>
      <c r="I22" s="112"/>
    </row>
    <row r="24" spans="1:9" ht="31.5" x14ac:dyDescent="0.25">
      <c r="A24" s="83" t="s">
        <v>183</v>
      </c>
      <c r="B24" s="92"/>
      <c r="C24" s="92" t="s">
        <v>242</v>
      </c>
      <c r="D24" s="92"/>
      <c r="E24" s="92" t="s">
        <v>104</v>
      </c>
      <c r="F24" s="147">
        <f>H22</f>
        <v>0.51736111111111105</v>
      </c>
      <c r="G24" s="103">
        <v>30</v>
      </c>
      <c r="H24" s="147">
        <f>F24+TIME(0,G24,0)</f>
        <v>0.53819444444444442</v>
      </c>
      <c r="I24" s="112"/>
    </row>
    <row r="26" spans="1:9" ht="31.5" x14ac:dyDescent="0.25">
      <c r="A26" s="83" t="s">
        <v>218</v>
      </c>
      <c r="B26" s="92"/>
      <c r="C26" s="92" t="s">
        <v>243</v>
      </c>
      <c r="D26" s="92"/>
      <c r="E26" s="92" t="s">
        <v>104</v>
      </c>
      <c r="F26" s="147">
        <f>H24</f>
        <v>0.53819444444444442</v>
      </c>
      <c r="G26" s="103">
        <v>10</v>
      </c>
      <c r="H26" s="147">
        <f>F26+TIME(0,G26,0)</f>
        <v>0.54513888888888884</v>
      </c>
      <c r="I26" s="112"/>
    </row>
    <row r="28" spans="1:9" ht="15.75" x14ac:dyDescent="0.25">
      <c r="A28" s="115" t="s">
        <v>244</v>
      </c>
      <c r="B28" s="121"/>
      <c r="C28" s="121" t="s">
        <v>221</v>
      </c>
      <c r="D28" s="121"/>
      <c r="E28" s="121"/>
      <c r="F28" s="144">
        <f>H26</f>
        <v>0.54513888888888884</v>
      </c>
      <c r="G28" s="124">
        <v>0</v>
      </c>
      <c r="H28" s="144">
        <f>F28+TIME(0,G28,0)</f>
        <v>0.54513888888888884</v>
      </c>
      <c r="I28" s="121"/>
    </row>
    <row r="29" spans="1:9" x14ac:dyDescent="0.2">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10" zoomScale="120" zoomScaleNormal="120" workbookViewId="0">
      <selection activeCell="D35" sqref="D35"/>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403</v>
      </c>
    </row>
    <row r="2" spans="1:5" s="4" customFormat="1" x14ac:dyDescent="0.2">
      <c r="A2" s="3"/>
      <c r="B2" s="3"/>
      <c r="C2" s="3"/>
      <c r="D2" s="3"/>
    </row>
    <row r="3" spans="1:5" s="64" customFormat="1" x14ac:dyDescent="0.2">
      <c r="A3" s="537" t="s">
        <v>31</v>
      </c>
      <c r="B3" s="537"/>
      <c r="C3" s="63"/>
      <c r="D3" s="63"/>
    </row>
    <row r="4" spans="1:5" s="4" customFormat="1" x14ac:dyDescent="0.2">
      <c r="A4" s="39" t="s">
        <v>62</v>
      </c>
      <c r="B4" s="39" t="s">
        <v>17</v>
      </c>
      <c r="C4" s="39" t="s">
        <v>0</v>
      </c>
      <c r="D4" s="39" t="s">
        <v>18</v>
      </c>
    </row>
    <row r="5" spans="1:5" s="132" customFormat="1" x14ac:dyDescent="0.2">
      <c r="A5" s="334" t="s">
        <v>246</v>
      </c>
      <c r="B5" s="40" t="s">
        <v>362</v>
      </c>
      <c r="C5" s="40" t="s">
        <v>247</v>
      </c>
      <c r="D5" s="56" t="s">
        <v>520</v>
      </c>
      <c r="E5" s="4" t="s">
        <v>363</v>
      </c>
    </row>
    <row r="6" spans="1:5" x14ac:dyDescent="0.2">
      <c r="A6" s="385" t="s">
        <v>13</v>
      </c>
      <c r="B6" s="41" t="s">
        <v>19</v>
      </c>
      <c r="C6" s="41" t="s">
        <v>20</v>
      </c>
      <c r="D6" s="56" t="s">
        <v>521</v>
      </c>
      <c r="E6" s="4" t="s">
        <v>363</v>
      </c>
    </row>
    <row r="7" spans="1:5" ht="12.75" customHeight="1" x14ac:dyDescent="0.2">
      <c r="A7" s="386" t="s">
        <v>250</v>
      </c>
      <c r="B7" s="40" t="s">
        <v>249</v>
      </c>
      <c r="C7" s="40" t="s">
        <v>237</v>
      </c>
      <c r="D7" s="56" t="s">
        <v>522</v>
      </c>
      <c r="E7" s="4" t="s">
        <v>363</v>
      </c>
    </row>
    <row r="8" spans="1:5" x14ac:dyDescent="0.2">
      <c r="A8" s="387" t="s">
        <v>60</v>
      </c>
      <c r="B8" s="40" t="s">
        <v>270</v>
      </c>
      <c r="C8" s="40" t="s">
        <v>227</v>
      </c>
      <c r="D8" s="56" t="s">
        <v>523</v>
      </c>
      <c r="E8" s="4" t="s">
        <v>548</v>
      </c>
    </row>
    <row r="9" spans="1:5" ht="12.75" customHeight="1" x14ac:dyDescent="0.2">
      <c r="A9" s="388" t="s">
        <v>4</v>
      </c>
      <c r="B9" s="41" t="s">
        <v>59</v>
      </c>
      <c r="C9" s="41" t="s">
        <v>66</v>
      </c>
      <c r="D9" s="56" t="s">
        <v>524</v>
      </c>
      <c r="E9" s="4" t="s">
        <v>363</v>
      </c>
    </row>
    <row r="10" spans="1:5" ht="12.75" customHeight="1" x14ac:dyDescent="0.2">
      <c r="A10" s="389" t="s">
        <v>238</v>
      </c>
      <c r="B10" s="41" t="s">
        <v>239</v>
      </c>
      <c r="C10" s="41" t="s">
        <v>237</v>
      </c>
      <c r="D10" s="56" t="s">
        <v>519</v>
      </c>
      <c r="E10" s="4" t="s">
        <v>363</v>
      </c>
    </row>
    <row r="11" spans="1:5" ht="12.75" customHeight="1" x14ac:dyDescent="0.2">
      <c r="A11" s="390" t="s">
        <v>407</v>
      </c>
      <c r="B11" s="40" t="s">
        <v>241</v>
      </c>
      <c r="C11" s="40" t="s">
        <v>462</v>
      </c>
      <c r="D11" s="56" t="s">
        <v>525</v>
      </c>
      <c r="E11" s="4" t="s">
        <v>363</v>
      </c>
    </row>
    <row r="12" spans="1:5" ht="12.75" customHeight="1" x14ac:dyDescent="0.2">
      <c r="A12" s="391" t="s">
        <v>67</v>
      </c>
      <c r="B12" s="41" t="s">
        <v>61</v>
      </c>
      <c r="C12" s="40" t="s">
        <v>64</v>
      </c>
      <c r="D12" s="56" t="s">
        <v>526</v>
      </c>
      <c r="E12" s="4" t="s">
        <v>363</v>
      </c>
    </row>
    <row r="13" spans="1:5" ht="12.75" customHeight="1" x14ac:dyDescent="0.2">
      <c r="A13" s="392" t="s">
        <v>278</v>
      </c>
      <c r="B13" s="40" t="s">
        <v>279</v>
      </c>
      <c r="C13" s="40" t="s">
        <v>271</v>
      </c>
      <c r="D13" s="56" t="s">
        <v>527</v>
      </c>
      <c r="E13" s="4" t="s">
        <v>363</v>
      </c>
    </row>
    <row r="14" spans="1:5" ht="12.75" customHeight="1" x14ac:dyDescent="0.2">
      <c r="A14" s="341" t="s">
        <v>286</v>
      </c>
      <c r="B14" s="40" t="s">
        <v>287</v>
      </c>
      <c r="C14" s="40" t="s">
        <v>265</v>
      </c>
      <c r="D14" s="56" t="s">
        <v>528</v>
      </c>
      <c r="E14" s="4" t="s">
        <v>363</v>
      </c>
    </row>
    <row r="15" spans="1:5" ht="12.75" customHeight="1" x14ac:dyDescent="0.2">
      <c r="A15" s="335" t="s">
        <v>285</v>
      </c>
      <c r="B15" s="40" t="s">
        <v>291</v>
      </c>
      <c r="C15" s="40" t="s">
        <v>266</v>
      </c>
      <c r="D15" s="56" t="s">
        <v>529</v>
      </c>
      <c r="E15" s="4" t="s">
        <v>363</v>
      </c>
    </row>
    <row r="16" spans="1:5" ht="12.75" customHeight="1" x14ac:dyDescent="0.2">
      <c r="A16" s="336" t="s">
        <v>295</v>
      </c>
      <c r="B16" s="40" t="s">
        <v>296</v>
      </c>
      <c r="C16" s="40" t="s">
        <v>297</v>
      </c>
      <c r="D16" s="56" t="s">
        <v>530</v>
      </c>
      <c r="E16" s="4" t="s">
        <v>363</v>
      </c>
    </row>
    <row r="17" spans="1:9" ht="12.75" customHeight="1" x14ac:dyDescent="0.2">
      <c r="A17" s="337" t="s">
        <v>381</v>
      </c>
      <c r="B17" s="40" t="s">
        <v>308</v>
      </c>
      <c r="C17" s="40" t="s">
        <v>309</v>
      </c>
      <c r="D17" s="56" t="s">
        <v>531</v>
      </c>
      <c r="E17" s="4" t="s">
        <v>363</v>
      </c>
    </row>
    <row r="18" spans="1:9" s="4" customFormat="1" ht="12.75" customHeight="1" x14ac:dyDescent="0.2">
      <c r="A18" s="338" t="s">
        <v>456</v>
      </c>
      <c r="B18" s="40" t="s">
        <v>413</v>
      </c>
      <c r="C18" s="40" t="s">
        <v>20</v>
      </c>
      <c r="D18" s="56" t="s">
        <v>532</v>
      </c>
      <c r="E18" s="4" t="s">
        <v>363</v>
      </c>
      <c r="F18" s="2"/>
      <c r="G18" s="2"/>
      <c r="H18" s="2"/>
      <c r="I18" s="2"/>
    </row>
    <row r="19" spans="1:9" ht="12.75" customHeight="1" x14ac:dyDescent="0.2">
      <c r="A19" s="339" t="s">
        <v>457</v>
      </c>
      <c r="B19" s="40" t="s">
        <v>408</v>
      </c>
      <c r="C19" s="40" t="s">
        <v>372</v>
      </c>
      <c r="D19" s="56" t="s">
        <v>533</v>
      </c>
      <c r="E19" s="4" t="s">
        <v>363</v>
      </c>
    </row>
    <row r="20" spans="1:9" ht="12.75" customHeight="1" x14ac:dyDescent="0.2">
      <c r="A20" s="340" t="s">
        <v>337</v>
      </c>
      <c r="B20" s="40" t="s">
        <v>338</v>
      </c>
      <c r="C20" s="40" t="s">
        <v>339</v>
      </c>
      <c r="D20" s="56" t="s">
        <v>523</v>
      </c>
      <c r="E20" s="4" t="s">
        <v>548</v>
      </c>
    </row>
    <row r="21" spans="1:9" s="4" customFormat="1" ht="12.75" customHeight="1" x14ac:dyDescent="0.2">
      <c r="A21" s="338"/>
      <c r="B21" s="40"/>
      <c r="C21" s="40"/>
      <c r="D21" s="56"/>
      <c r="F21" s="2"/>
      <c r="G21" s="2"/>
      <c r="H21" s="2"/>
      <c r="I21" s="2"/>
    </row>
    <row r="22" spans="1:9" ht="12.75" customHeight="1" x14ac:dyDescent="0.2">
      <c r="A22" s="339"/>
      <c r="B22" s="40"/>
      <c r="C22" s="40"/>
      <c r="D22" s="56"/>
      <c r="E22" s="4"/>
    </row>
    <row r="23" spans="1:9" ht="12.75" customHeight="1" x14ac:dyDescent="0.2">
      <c r="A23" s="340"/>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534</v>
      </c>
      <c r="C40" s="2"/>
      <c r="D40" s="2"/>
    </row>
    <row r="41" spans="1:4" x14ac:dyDescent="0.2">
      <c r="A41" s="45" t="s">
        <v>49</v>
      </c>
      <c r="B41" s="59" t="s">
        <v>535</v>
      </c>
      <c r="C41" s="2"/>
      <c r="D41" s="2"/>
    </row>
    <row r="42" spans="1:4" x14ac:dyDescent="0.2">
      <c r="A42" s="45" t="s">
        <v>307</v>
      </c>
      <c r="B42" s="59" t="s">
        <v>536</v>
      </c>
      <c r="C42" s="2"/>
      <c r="D42" s="2"/>
    </row>
    <row r="43" spans="1:4" ht="14.25" x14ac:dyDescent="0.2">
      <c r="A43" s="45" t="s">
        <v>50</v>
      </c>
      <c r="B43" s="59" t="s">
        <v>537</v>
      </c>
      <c r="C43" s="2"/>
      <c r="D43" s="2"/>
    </row>
    <row r="44" spans="1:4" ht="14.25" x14ac:dyDescent="0.2">
      <c r="A44" s="45" t="s">
        <v>52</v>
      </c>
      <c r="B44" s="59" t="s">
        <v>538</v>
      </c>
      <c r="C44" s="2"/>
      <c r="D44" s="2"/>
    </row>
    <row r="45" spans="1:4" x14ac:dyDescent="0.2">
      <c r="A45" s="45" t="s">
        <v>51</v>
      </c>
      <c r="B45" s="59" t="s">
        <v>517</v>
      </c>
      <c r="C45" s="2"/>
      <c r="D45" s="2"/>
    </row>
    <row r="46" spans="1:4" x14ac:dyDescent="0.2">
      <c r="A46" s="45" t="s">
        <v>245</v>
      </c>
      <c r="B46" s="59" t="s">
        <v>539</v>
      </c>
      <c r="C46" s="2"/>
      <c r="D46" s="2"/>
    </row>
    <row r="47" spans="1:4" x14ac:dyDescent="0.2">
      <c r="A47" s="45" t="s">
        <v>1</v>
      </c>
      <c r="B47" s="59" t="s">
        <v>540</v>
      </c>
      <c r="C47" s="2"/>
      <c r="D47" s="2"/>
    </row>
    <row r="48" spans="1:4" x14ac:dyDescent="0.2">
      <c r="A48" s="45" t="s">
        <v>376</v>
      </c>
      <c r="B48" s="59" t="s">
        <v>541</v>
      </c>
      <c r="C48" s="2"/>
      <c r="D48" s="2"/>
    </row>
    <row r="49" spans="1:4" x14ac:dyDescent="0.2">
      <c r="A49" s="45" t="s">
        <v>72</v>
      </c>
      <c r="B49" s="59" t="s">
        <v>542</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248</v>
      </c>
      <c r="B58" s="56" t="s">
        <v>518</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F19" sqref="F19"/>
    </sheetView>
  </sheetViews>
  <sheetFormatPr defaultRowHeight="12.75" x14ac:dyDescent="0.2"/>
  <cols>
    <col min="1" max="1" width="33.28515625" customWidth="1"/>
    <col min="2" max="2" width="65.7109375" customWidth="1"/>
  </cols>
  <sheetData>
    <row r="1" spans="1:2" s="6" customFormat="1" x14ac:dyDescent="0.2">
      <c r="A1" s="33" t="s">
        <v>29</v>
      </c>
      <c r="B1" s="33" t="s">
        <v>506</v>
      </c>
    </row>
    <row r="2" spans="1:2" x14ac:dyDescent="0.2">
      <c r="A2" s="33" t="s">
        <v>27</v>
      </c>
      <c r="B2" s="33" t="s">
        <v>342</v>
      </c>
    </row>
    <row r="3" spans="1:2" x14ac:dyDescent="0.2">
      <c r="A3" s="33" t="s">
        <v>28</v>
      </c>
      <c r="B3" s="33" t="s">
        <v>507</v>
      </c>
    </row>
    <row r="4" spans="1:2" s="6" customFormat="1" x14ac:dyDescent="0.2">
      <c r="A4" s="6" t="s">
        <v>23</v>
      </c>
      <c r="B4" s="35">
        <v>43228</v>
      </c>
    </row>
    <row r="5" spans="1:2" s="6" customFormat="1" x14ac:dyDescent="0.2">
      <c r="A5" s="38" t="s">
        <v>26</v>
      </c>
      <c r="B5" s="35">
        <f>B4</f>
        <v>43228</v>
      </c>
    </row>
    <row r="6" spans="1:2" s="6" customFormat="1" x14ac:dyDescent="0.2">
      <c r="A6" s="36" t="s">
        <v>24</v>
      </c>
      <c r="B6" s="37">
        <v>9</v>
      </c>
    </row>
    <row r="7" spans="1:2" s="6" customFormat="1" x14ac:dyDescent="0.2">
      <c r="A7" s="36" t="s">
        <v>25</v>
      </c>
      <c r="B7" s="35">
        <f>B4+B6-1</f>
        <v>43236</v>
      </c>
    </row>
    <row r="8" spans="1:2" x14ac:dyDescent="0.2">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2022 802.11 Agenda</dc:title>
  <dc:subject>Agendas for the WG, TG, SC and AHC</dc:subject>
  <dc:creator>Stanley, Dorothy</dc:creator>
  <cp:keywords>11-22-0577r4</cp:keywords>
  <cp:lastModifiedBy>Dorothy Stanley</cp:lastModifiedBy>
  <cp:lastPrinted>2018-08-07T21:31:08Z</cp:lastPrinted>
  <dcterms:created xsi:type="dcterms:W3CDTF">2007-05-08T22:03:28Z</dcterms:created>
  <dcterms:modified xsi:type="dcterms:W3CDTF">2022-05-17T00:36:02Z</dcterms:modified>
  <cp:category>WG11 May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