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January_2022\Plenary\"/>
    </mc:Choice>
  </mc:AlternateContent>
  <bookViews>
    <workbookView xWindow="0" yWindow="0" windowWidth="23010" windowHeight="9015" tabRatio="741" activeTab="3"/>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A4" i="885" s="1"/>
  <c r="D1" i="885" l="1"/>
  <c r="D2" i="885"/>
  <c r="AI15" i="885"/>
  <c r="B4" i="885" l="1"/>
  <c r="E32" i="885"/>
  <c r="AI11" i="885"/>
  <c r="C32" i="885" l="1"/>
  <c r="C31" i="885"/>
  <c r="A31" i="885"/>
  <c r="C30" i="885"/>
  <c r="C29" i="885"/>
  <c r="A29" i="885"/>
  <c r="C28" i="885"/>
  <c r="C26" i="885"/>
  <c r="C25" i="885"/>
  <c r="C24" i="885"/>
  <c r="A23" i="885"/>
  <c r="C22" i="885"/>
  <c r="C21" i="885"/>
  <c r="C20" i="885"/>
  <c r="C19" i="885"/>
  <c r="C18" i="885"/>
  <c r="C17" i="885"/>
  <c r="C16" i="885"/>
  <c r="AI14" i="885"/>
  <c r="C14" i="885"/>
  <c r="AI13" i="885"/>
  <c r="C13" i="885"/>
  <c r="AI12" i="885"/>
  <c r="C12" i="885"/>
  <c r="C11" i="885"/>
  <c r="AI10" i="885"/>
  <c r="C10" i="885"/>
  <c r="AI9" i="885"/>
  <c r="AI8" i="885"/>
  <c r="C8" i="885"/>
  <c r="AI7" i="885"/>
  <c r="C7" i="885"/>
  <c r="AI6" i="885"/>
  <c r="C6" i="885"/>
  <c r="AI5" i="885"/>
  <c r="AI4" i="885"/>
  <c r="C4" i="885"/>
  <c r="E33"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C5" i="885"/>
  <c r="A6" i="885"/>
  <c r="A8" i="885"/>
  <c r="C9" i="885"/>
  <c r="A10" i="885"/>
  <c r="A12" i="885"/>
  <c r="A14" i="885"/>
  <c r="C15" i="885"/>
  <c r="A17" i="885"/>
  <c r="A21" i="885"/>
  <c r="C23" i="885"/>
  <c r="A25" i="885"/>
  <c r="C27" i="885"/>
  <c r="A30"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96" i="880"/>
  <c r="H96" i="880" s="1"/>
  <c r="F200" i="880"/>
  <c r="H200" i="880" s="1"/>
  <c r="F201" i="880" s="1"/>
  <c r="H201" i="880" s="1"/>
  <c r="F202" i="880" s="1"/>
  <c r="H202" i="880" s="1"/>
  <c r="F203" i="880" s="1"/>
  <c r="H203" i="880" s="1"/>
  <c r="G204" i="880" s="1"/>
  <c r="F100" i="880"/>
  <c r="H100"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<sst xmlns="http://schemas.openxmlformats.org/spreadsheetml/2006/main" count="1131" uniqueCount="556">
  <si>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</si>
  <si>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</si>
  <si>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</si>
  <si>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</si>
  <si>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</si>
  <si>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</si>
  <si>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</si>
  <si>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</si>
  <si>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</si>
  <si>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</si>
  <si>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</si>
  <si>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</si>
  <si>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</si>
  <si>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</si>
  <si>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</si>
  <si>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</si>
  <si>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</si>
  <si>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</si>
  <si>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</si>
  <si>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</si>
  <si>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</si>
  <si>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</si>
  <si>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</si>
  <si>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</si>
  <si>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</si>
  <si>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</si>
  <si>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</si>
  <si>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</si>
  <si>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</si>
  <si>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</si>
  <si>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</si>
  <si>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</si>
  <si>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</si>
  <si>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</si>
  <si>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</si>
  <si>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</si>
  <si>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</si>
  <si>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</si>
  <si>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</si>
  <si>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</si>
  <si>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</si>
  <si>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</si>
  <si>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</si>
  <si>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</si>
  <si>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</si>
  <si>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</si>
  <si>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</si>
  <si>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</si>
  <si>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</si>
  <si>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</si>
  <si>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</si>
  <si>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</si>
  <si>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</si>
  <si>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</si>
  <si>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</si>
  <si>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</si>
  <si>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</si>
  <si>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</si>
  <si>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</si>
  <si>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</si>
  <si>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</si>
  <si>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</si>
  <si>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</si>
  <si>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</si>
  <si>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</si>
  <si>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</si>
  <si>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</si>
  <si>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</si>
  <si>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</si>
  <si>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</si>
  <si>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</si>
  <si>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</si>
  <si>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</si>
  <si>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</si>
  <si>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</si>
  <si>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</si>
  <si>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</si>
  <si>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</si>
  <si>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</si>
  <si>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</si>
  <si>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</si>
  <si>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</si>
  <si>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</si>
  <si>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</si>
  <si>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</si>
  <si>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</si>
  <si>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</si>
  <si>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</si>
  <si>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</si>
  <si>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</si>
  <si>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</si>
  <si>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</si>
  <si>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</si>
  <si>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</si>
  <si>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</si>
  <si>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</si>
  <si>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</si>
  <si>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</si>
  <si>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</si>
  <si>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</si>
  <si>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</si>
  <si>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</si>
  <si>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</si>
  <si>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</si>
  <si>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</si>
  <si>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</si>
  <si>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</si>
  <si>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</si>
  <si>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</si>
  <si>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</si>
  <si>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</si>
  <si>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</si>
  <si>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</si>
  <si>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</si>
  <si>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</si>
  <si>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</si>
  <si>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</si>
  <si>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</si>
  <si>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</si>
  <si>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</si>
  <si>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</si>
  <si>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</si>
  <si>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</si>
  <si>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</si>
  <si>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</si>
  <si>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</si>
  <si>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</si>
  <si>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</si>
  <si>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</si>
  <si>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</si>
  <si>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</si>
  <si>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</si>
  <si>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</si>
  <si>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</si>
  <si>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</si>
  <si>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</si>
  <si>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</si>
  <si>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</si>
  <si>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</si>
  <si>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</si>
  <si>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</si>
  <si>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</si>
  <si>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</si>
  <si>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</si>
  <si>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</si>
  <si>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</si>
  <si>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</si>
  <si>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</si>
  <si>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</si>
  <si>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</si>
  <si>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</si>
  <si>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</si>
  <si>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</si>
  <si>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</si>
  <si>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</si>
  <si>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</si>
  <si>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</si>
  <si>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</si>
  <si>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</si>
  <si>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</si>
  <si>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</si>
  <si>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</si>
  <si>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</si>
  <si>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</si>
  <si>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</si>
  <si>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</si>
  <si>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</si>
  <si>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</si>
  <si>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</si>
  <si>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</si>
  <si>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</si>
  <si>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</si>
  <si>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</si>
  <si>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</si>
  <si>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</si>
  <si>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</si>
  <si>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</si>
  <si>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</si>
  <si>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</si>
  <si>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</si>
  <si>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</si>
  <si>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</si>
  <si>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</si>
  <si>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</si>
  <si>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</si>
  <si>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</si>
  <si>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</si>
  <si>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</si>
  <si>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</si>
  <si>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</si>
  <si>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</si>
  <si>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</si>
  <si>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</si>
  <si>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</si>
  <si>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</si>
  <si>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</si>
  <si>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</si>
  <si>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</si>
  <si>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</si>
  <si>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</si>
  <si>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</si>
  <si>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</si>
  <si>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</si>
  <si>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</si>
  <si>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</si>
  <si>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</si>
  <si>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</si>
  <si>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</si>
  <si>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</si>
  <si>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</si>
  <si>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</si>
  <si>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</si>
  <si>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</si>
  <si>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</si>
  <si>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</si>
  <si>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</si>
  <si>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</si>
  <si>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</si>
  <si>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</si>
  <si>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</si>
  <si>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</si>
  <si>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</si>
  <si>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</si>
  <si>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</si>
  <si>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</si>
  <si>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</si>
  <si>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</si>
  <si>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</si>
  <si>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</si>
  <si>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</si>
  <si>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</si>
  <si>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</si>
  <si>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</si>
  <si>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</si>
  <si>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</si>
  <si>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</si>
  <si>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</si>
  <si>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</si>
  <si>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Advanced Access Networking Interface (AANI)</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</si>
  <si>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</si>
  <si>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</si>
  <si>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</si>
  <si>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</si>
  <si>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</si>
  <si>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</si>
  <si>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</si>
  <si>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</si>
  <si>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</si>
  <si>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</si>
  <si>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</si>
  <si>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</si>
  <si>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</si>
  <si>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</si>
  <si>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</si>
  <si>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</si>
  <si>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</si>
  <si>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</si>
  <si>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</si>
  <si>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</si>
  <si>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</si>
  <si>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</si>
  <si>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</si>
  <si>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</si>
  <si>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</si>
  <si>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</si>
  <si>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</si>
  <si>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</si>
  <si>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</si>
  <si>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</si>
  <si>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</si>
  <si>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</si>
  <si>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</si>
  <si>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</si>
  <si>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</si>
  <si>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</si>
  <si>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</si>
  <si>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</si>
  <si>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</si>
  <si>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</si>
  <si>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</si>
  <si>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</si>
  <si>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</si>
  <si>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</si>
  <si>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</si>
  <si>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</si>
  <si>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</si>
  <si>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</si>
  <si>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</si>
  <si>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</si>
  <si>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</si>
  <si>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</si>
  <si>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</si>
  <si>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</si>
  <si>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</si>
  <si>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</si>
  <si>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</si>
  <si>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</si>
  <si>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</si>
  <si>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</si>
  <si>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</si>
  <si>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</si>
  <si>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</si>
  <si>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</si>
  <si>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</si>
  <si>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</si>
  <si>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</si>
  <si>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</si>
  <si>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</si>
  <si>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</si>
  <si>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</si>
  <si>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</si>
  <si>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</si>
  <si>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</si>
  <si>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</si>
  <si>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</si>
  <si>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</si>
  <si>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</si>
  <si>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</si>
  <si>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</si>
  <si>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</si>
  <si>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</si>
  <si>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</si>
  <si>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</si>
  <si>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</si>
  <si>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</si>
  <si>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</si>
  <si>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</si>
  <si>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</si>
  <si>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</si>
  <si>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</si>
  <si>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</si>
  <si>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</si>
  <si>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</si>
  <si>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</si>
  <si>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</si>
  <si>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</si>
  <si>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</si>
  <si>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</si>
  <si>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</si>
  <si>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</si>
  <si>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</si>
  <si>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</si>
  <si>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</si>
  <si>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</si>
  <si>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</si>
  <si>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</si>
  <si>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</si>
  <si>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</si>
  <si>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</si>
  <si>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</si>
  <si>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</si>
  <si>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</si>
  <si>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</si>
  <si>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</si>
  <si>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</si>
  <si>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</si>
  <si>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</si>
  <si>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</si>
  <si>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</si>
  <si>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</si>
  <si>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</si>
  <si>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</si>
  <si>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</si>
  <si>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</si>
  <si>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</si>
  <si>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</si>
  <si>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</si>
  <si>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</si>
  <si>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</si>
  <si>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</si>
  <si>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</si>
  <si>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</si>
  <si>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</si>
  <si>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</si>
  <si>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</si>
  <si>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</si>
  <si>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</si>
  <si>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</si>
  <si>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</si>
  <si>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</si>
  <si>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</si>
  <si>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</si>
  <si>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</si>
  <si>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</si>
  <si>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</si>
  <si>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</si>
  <si>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</si>
  <si>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</si>
  <si>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</si>
  <si>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</si>
  <si>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</si>
  <si>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</si>
  <si>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</si>
  <si>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</si>
  <si>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</si>
  <si>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</si>
  <si>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</si>
  <si>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</si>
  <si>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</si>
  <si>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</si>
  <si>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</si>
  <si>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</si>
  <si>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</si>
  <si>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</si>
  <si>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</si>
  <si>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</si>
  <si>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</si>
  <si>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</si>
  <si>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</si>
  <si>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</si>
  <si>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</si>
  <si>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</si>
  <si>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</si>
  <si>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</si>
  <si>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</si>
  <si>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</si>
  <si>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</si>
  <si>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</si>
  <si>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</si>
  <si>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</si>
  <si>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</si>
  <si>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</si>
  <si>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</si>
  <si>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</si>
  <si>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</si>
  <si>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</si>
  <si>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</si>
  <si>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</si>
  <si>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</si>
  <si>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</si>
  <si>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</si>
  <si>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</si>
  <si>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</si>
  <si>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</si>
  <si>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</si>
  <si>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</si>
  <si>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</si>
  <si>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</si>
  <si>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</si>
  <si>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</si>
  <si>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</si>
  <si>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</si>
  <si>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</si>
  <si>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</si>
  <si>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</si>
  <si>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</si>
  <si>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</si>
  <si>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</si>
  <si>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</si>
  <si>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</si>
  <si>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</si>
  <si>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</si>
  <si>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</si>
  <si>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</si>
  <si>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</si>
  <si>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</si>
  <si>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</si>
  <si>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</si>
  <si>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</si>
  <si>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</si>
  <si>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</si>
  <si>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</si>
  <si>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</si>
  <si>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</si>
  <si>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</si>
  <si>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</si>
  <si>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</si>
  <si>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</si>
  <si>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</si>
  <si>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Time UTC Mar 8</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</si>
  <si>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</si>
  <si>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</si>
  <si>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</si>
  <si>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</si>
  <si>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</si>
  <si>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</si>
  <si>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</si>
  <si>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</si>
  <si>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</si>
  <si>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</si>
  <si>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</si>
  <si>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</si>
  <si>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</si>
  <si>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</si>
  <si>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</si>
  <si>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</si>
  <si>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</si>
  <si>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</si>
  <si>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</si>
  <si>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</si>
  <si>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</si>
  <si>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</si>
  <si>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</si>
  <si>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</si>
  <si>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</si>
  <si>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</si>
  <si>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</si>
  <si>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</si>
  <si>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</si>
  <si>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</si>
  <si>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</si>
  <si>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</si>
  <si>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</si>
  <si>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CAC Agenda - Monday 2021-11-15 - 11:15 to 13:15 ET</t>
  </si>
  <si>
    <t>MON
7</t>
  </si>
  <si>
    <t>https://mentor.ieee.org/802.11/dcn/11-21-</t>
  </si>
  <si>
    <t>March 2022 WG Officer Elections</t>
  </si>
  <si>
    <t>Serafimovski</t>
  </si>
  <si>
    <t>January 2022</t>
  </si>
  <si>
    <t>WG Agenda January 2022</t>
  </si>
  <si>
    <t>IEEE 802.11 WIRELESS LOCAL AREA NETWORKS SESSION #191</t>
  </si>
  <si>
    <t>January 17-25, 2022</t>
  </si>
  <si>
    <t>https://mentor.ieee.org/802.11/dcn/11-21-1958</t>
  </si>
  <si>
    <t>https://mentor.ieee.org/802.11/dcn/11-21-1959</t>
  </si>
  <si>
    <t>WG11 Agenda - Mon 2022-01-17 - 9:00 to 11:00 ET</t>
  </si>
  <si>
    <t>WG11 Agenda - Tuesday 2022-01-25 - 9:00 to 12:00 ET</t>
  </si>
  <si>
    <t>2022 January IEEE 802.11 Working 
Group Plenary Session</t>
  </si>
  <si>
    <t>ATTENDANCE MUST BE RECORDED IN IMAT.  CREDIT TOWARDS VOTING RIGHTS FOR THE JANUARY INTERIM SESSION: 9 MEETINGS ATTENDED</t>
  </si>
  <si>
    <t>https://mentor.ieee.org/802.11/dcn/11-21-1954</t>
  </si>
  <si>
    <t>https://mentor.ieee.org/802.11/dcn/11-21-1945</t>
  </si>
  <si>
    <t>https://mentor.ieee.org/802.11/dcn/11-21-1966</t>
  </si>
  <si>
    <t>ITU</t>
  </si>
  <si>
    <t>Weeks Jan 17, Jan 24</t>
  </si>
  <si>
    <t>https://mentor.ieee.org/802.11/dcn/11-21-1964</t>
  </si>
  <si>
    <t>https://mentor.ieee.org/802.11/dcn/11-21-1961</t>
  </si>
  <si>
    <t>https://mentor.ieee.org/802.11/dcn/11-21-1963</t>
  </si>
  <si>
    <t>https://mentor.ieee.org/802.11/dcn/11-21-1962</t>
  </si>
  <si>
    <t>https://mentor.ieee.org/802.11/dcn/11-21-1971</t>
  </si>
  <si>
    <t>https://mentor.ieee.org/802.11/dcn/11-21-1970</t>
  </si>
  <si>
    <t>https://mentor.ieee.org/802.11/dcn/11-21-1965</t>
  </si>
  <si>
    <t>https://mentor.ieee.org/802.11/dcn/11-21-1974</t>
  </si>
  <si>
    <t>Not meeting: PAR</t>
  </si>
  <si>
    <t>https://mentor.ieee.org/802.11/dcn/11-21-1984</t>
  </si>
  <si>
    <t>https://mentor.ieee.org/802.11/dcn/11-21-1981</t>
  </si>
  <si>
    <t>https://mentor.ieee.org/802.11/dcn/11-21-1960</t>
  </si>
  <si>
    <t>https://mentor.ieee.org/802.11/dcn/11-21-1764</t>
  </si>
  <si>
    <t>https://mentor.ieee.org/802.11/dcn/11-21-1992</t>
  </si>
  <si>
    <t>https://mentor.ieee.org/802.11/dcn/11-21-1991</t>
  </si>
  <si>
    <t>https://mentor.ieee.org/802.11/dcn/11-21-1994</t>
  </si>
  <si>
    <t>https://mentor.ieee.org/802.11/dcn/11-21-1995</t>
  </si>
  <si>
    <t>https://mentor.ieee.org/802.11/dcn/11-21-1997</t>
  </si>
  <si>
    <t>https://mentor.ieee.org/802.11/dcn/11-21-1866</t>
  </si>
  <si>
    <t>https://mentor.ieee.org/802.11/dcn/11-21-2000</t>
  </si>
  <si>
    <t>Friday</t>
  </si>
  <si>
    <t xml:space="preserve">Wireless </t>
  </si>
  <si>
    <t>Interim</t>
  </si>
  <si>
    <t>Opening</t>
  </si>
  <si>
    <t>Plenary</t>
  </si>
  <si>
    <t>Friday 14Jan
2022</t>
  </si>
  <si>
    <t>https://mentor.ieee.org/802-ec/dcn/21/ec-21-0309</t>
  </si>
  <si>
    <t>November 2021 AANI Minutes Approval</t>
  </si>
  <si>
    <t>doc.: IEEE 802.11-21/1958r2</t>
  </si>
  <si>
    <t>11-22-0090</t>
  </si>
  <si>
    <t>11-22-0045</t>
  </si>
  <si>
    <t>11-22-0097</t>
  </si>
  <si>
    <t>802 Technical Plenary</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</si>
</sst>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thin">
        <color indexed="64"/>
      </left>
      <right style="thin">
        <color indexed="64"/>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right style="medium">
        <color auto="1"/>
      </right>
      <top/>
      <bottom style="medium">
        <color indexed="64"/>
      </bottom>
      <diagonal/>
    </border>
    <border>
      <left style="medium">
        <color indexed="64"/>
      </left>
      <right style="medium">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22">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5"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5"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6" xfId="106" applyNumberFormat="1" applyFont="1" applyFill="1" applyBorder="1" applyAlignment="1">
      <alignment horizontal="center" vertical="center" wrapText="1"/>
    </xf>
    <xf numFmtId="0" fontId="79" fillId="42" borderId="35"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6" xfId="108" applyFont="1" applyFill="1" applyBorder="1" applyAlignment="1">
      <alignment horizontal="center" vertical="center" wrapText="1"/>
    </xf>
    <xf numFmtId="0" fontId="80" fillId="42" borderId="35" xfId="106" applyNumberFormat="1" applyFont="1" applyFill="1" applyBorder="1" applyAlignment="1">
      <alignment horizontal="center" vertical="center" wrapText="1"/>
    </xf>
    <xf numFmtId="0" fontId="80" fillId="45" borderId="37"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5"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6" xfId="106" applyNumberFormat="1" applyFont="1" applyFill="1" applyBorder="1" applyAlignment="1">
      <alignment horizontal="center" vertical="center" wrapText="1" shrinkToFit="1"/>
    </xf>
    <xf numFmtId="0" fontId="81" fillId="48" borderId="36" xfId="108" applyFont="1" applyFill="1" applyBorder="1" applyAlignment="1">
      <alignment horizontal="center" vertical="center" wrapText="1"/>
    </xf>
    <xf numFmtId="0" fontId="80" fillId="56" borderId="36" xfId="106" applyNumberFormat="1" applyFont="1" applyFill="1" applyBorder="1" applyAlignment="1">
      <alignment horizontal="center" vertical="center" wrapText="1"/>
    </xf>
    <xf numFmtId="0" fontId="80" fillId="45" borderId="37"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6" xfId="106" applyNumberFormat="1" applyFont="1" applyFill="1" applyBorder="1" applyAlignment="1">
      <alignment horizontal="center" vertical="center"/>
    </xf>
    <xf numFmtId="0" fontId="83" fillId="45" borderId="37" xfId="108" applyFont="1" applyFill="1" applyBorder="1" applyAlignment="1">
      <alignment horizontal="left" vertical="center" indent="1"/>
    </xf>
    <xf numFmtId="0" fontId="80" fillId="47" borderId="38"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4" xfId="106" applyNumberFormat="1" applyFont="1" applyFill="1" applyBorder="1" applyAlignment="1">
      <alignment horizontal="center" vertical="center" wrapText="1"/>
    </xf>
    <xf numFmtId="0" fontId="80" fillId="53" borderId="40"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9" xfId="106" applyNumberFormat="1" applyFont="1" applyFill="1" applyBorder="1" applyAlignment="1">
      <alignment horizontal="center" vertical="center" wrapText="1"/>
    </xf>
    <xf numFmtId="0" fontId="80" fillId="0" borderId="37" xfId="106" applyNumberFormat="1" applyFont="1" applyFill="1" applyBorder="1" applyAlignment="1">
      <alignment horizontal="left" vertical="center" wrapText="1" indent="1"/>
    </xf>
    <xf numFmtId="0" fontId="80" fillId="53" borderId="36"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5" xfId="106" applyNumberFormat="1" applyFont="1" applyFill="1" applyBorder="1" applyAlignment="1">
      <alignment horizontal="center" vertical="center" wrapText="1"/>
    </xf>
    <xf numFmtId="0" fontId="80" fillId="53" borderId="36" xfId="106" applyNumberFormat="1" applyFont="1" applyFill="1" applyBorder="1" applyAlignment="1">
      <alignment horizontal="center" vertical="center" wrapText="1"/>
    </xf>
    <xf numFmtId="0" fontId="80" fillId="53" borderId="42" xfId="106" applyNumberFormat="1" applyFont="1" applyFill="1" applyBorder="1" applyAlignment="1">
      <alignment horizontal="center" vertical="center" wrapText="1"/>
    </xf>
    <xf numFmtId="0" fontId="80" fillId="45" borderId="41" xfId="106" applyNumberFormat="1" applyFont="1" applyFill="1" applyBorder="1" applyAlignment="1">
      <alignment horizontal="center" vertical="center" wrapText="1"/>
    </xf>
    <xf numFmtId="0" fontId="83" fillId="0" borderId="37"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4"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4"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4"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5"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7" xfId="106" applyFont="1" applyBorder="1">
      <alignment horizontal="left" vertical="center" wrapText="1" indent="1"/>
    </xf>
    <xf numFmtId="0" fontId="80" fillId="29" borderId="41" xfId="106" applyFont="1" applyFill="1" applyBorder="1" applyAlignment="1">
      <alignment horizontal="center" vertical="center" wrapText="1"/>
    </xf>
    <xf numFmtId="0" fontId="80" fillId="49" borderId="38"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4"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4" xfId="106" applyFont="1" applyBorder="1">
      <alignment horizontal="left" vertical="center" wrapText="1" indent="1"/>
    </xf>
    <xf numFmtId="0" fontId="80" fillId="0" borderId="25" xfId="106" applyFont="1" applyBorder="1">
      <alignment horizontal="left" vertical="center" wrapText="1" indent="1"/>
    </xf>
    <xf numFmtId="0" fontId="81" fillId="42" borderId="39"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1"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9"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3"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5" xfId="106" applyNumberFormat="1" applyFont="1" applyFill="1" applyBorder="1" applyAlignment="1">
      <alignment horizontal="center" vertical="center" wrapText="1"/>
    </xf>
    <xf numFmtId="0" fontId="80" fillId="54" borderId="38"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6"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0" xfId="106" applyNumberFormat="1" applyFont="1" applyFill="1" applyBorder="1" applyAlignment="1">
      <alignment horizontal="center" vertical="center" wrapText="1"/>
    </xf>
    <xf numFmtId="0" fontId="80" fillId="43" borderId="35"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43" borderId="41"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170" fontId="81" fillId="57" borderId="47" xfId="107" applyNumberFormat="1" applyFont="1" applyFill="1" applyBorder="1" applyAlignment="1">
      <alignment horizontal="center" vertical="center" wrapText="1"/>
    </xf>
    <xf numFmtId="170" fontId="81" fillId="57" borderId="48" xfId="107" applyNumberFormat="1" applyFont="1" applyFill="1" applyBorder="1" applyAlignment="1">
      <alignment horizontal="center" vertical="center" wrapText="1"/>
    </xf>
    <xf numFmtId="170" fontId="81" fillId="57" borderId="49" xfId="107" applyNumberFormat="1" applyFont="1" applyFill="1" applyBorder="1" applyAlignment="1">
      <alignment horizontal="center" vertical="center" wrapText="1"/>
    </xf>
    <xf numFmtId="0" fontId="81" fillId="57" borderId="44"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4"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0" fillId="0" borderId="36" xfId="106" applyFont="1" applyBorder="1" applyAlignment="1">
      <alignment horizontal="center" vertical="center" wrapText="1"/>
    </xf>
    <xf numFmtId="0" fontId="80" fillId="0" borderId="42" xfId="106" applyFont="1" applyBorder="1" applyAlignment="1">
      <alignment horizontal="center" vertical="center" wrapText="1"/>
    </xf>
    <xf numFmtId="0" fontId="80" fillId="0" borderId="36" xfId="106" applyFont="1" applyBorder="1">
      <alignment horizontal="left" vertical="center" wrapText="1" indent="1"/>
    </xf>
    <xf numFmtId="0" fontId="83" fillId="0" borderId="36"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9" xfId="108" applyFont="1" applyFill="1" applyBorder="1" applyAlignment="1">
      <alignment horizontal="center" vertical="center" wrapText="1"/>
    </xf>
    <xf numFmtId="0" fontId="80" fillId="50" borderId="41"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5"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9" xfId="106" applyNumberFormat="1" applyFont="1" applyFill="1" applyBorder="1" applyAlignment="1">
      <alignment horizontal="center" vertical="center"/>
    </xf>
    <xf numFmtId="0" fontId="81" fillId="43" borderId="35"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2" fillId="46" borderId="40" xfId="106" applyNumberFormat="1" applyFont="1" applyFill="1" applyBorder="1" applyAlignment="1">
      <alignment horizontal="center" vertical="center" wrapText="1" shrinkToFit="1"/>
    </xf>
    <xf numFmtId="0" fontId="80" fillId="46" borderId="42"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8"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0"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6"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8"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9" xfId="108" applyFont="1" applyFill="1" applyBorder="1" applyAlignment="1">
      <alignment horizontal="center" vertical="center" wrapText="1"/>
    </xf>
    <xf numFmtId="0" fontId="80" fillId="0" borderId="53" xfId="106" applyNumberFormat="1" applyFont="1" applyFill="1" applyBorder="1" applyAlignment="1">
      <alignment horizontal="center" vertical="center" wrapText="1"/>
    </xf>
    <xf numFmtId="0" fontId="80" fillId="42" borderId="38" xfId="106" applyNumberFormat="1" applyFont="1" applyFill="1" applyBorder="1" applyAlignment="1">
      <alignment horizontal="center" vertical="center" wrapText="1"/>
    </xf>
    <xf numFmtId="0" fontId="80" fillId="0" borderId="38" xfId="106" applyNumberFormat="1" applyFont="1" applyFill="1" applyBorder="1" applyAlignment="1">
      <alignment horizontal="center" vertical="center" wrapText="1"/>
    </xf>
    <xf numFmtId="0" fontId="80" fillId="0" borderId="42" xfId="106" applyNumberFormat="1" applyFont="1" applyFill="1" applyBorder="1" applyAlignment="1">
      <alignment horizontal="left" vertical="center" wrapText="1" indent="1"/>
    </xf>
    <xf numFmtId="0" fontId="80" fillId="0" borderId="41" xfId="106" applyNumberFormat="1" applyFont="1" applyFill="1" applyBorder="1" applyAlignment="1">
      <alignment horizontal="left" vertical="center" wrapText="1" indent="1"/>
    </xf>
    <xf numFmtId="0" fontId="80" fillId="0" borderId="38" xfId="106" applyFont="1" applyBorder="1">
      <alignment horizontal="left" vertical="center" wrapText="1" indent="1"/>
    </xf>
    <xf numFmtId="0" fontId="81" fillId="35" borderId="39" xfId="108" applyFont="1" applyFill="1" applyBorder="1" applyAlignment="1">
      <alignment horizontal="center" vertical="center" wrapText="1"/>
    </xf>
    <xf numFmtId="0" fontId="80" fillId="35" borderId="35" xfId="106" applyNumberFormat="1" applyFont="1" applyFill="1" applyBorder="1" applyAlignment="1">
      <alignment horizontal="center" vertical="center" wrapText="1"/>
    </xf>
    <xf numFmtId="0" fontId="80" fillId="35" borderId="41" xfId="106" applyNumberFormat="1" applyFont="1" applyFill="1" applyBorder="1" applyAlignment="1">
      <alignment horizontal="center" vertical="center" wrapText="1"/>
    </xf>
    <xf numFmtId="0" fontId="80" fillId="0" borderId="36" xfId="106" applyFont="1" applyFill="1" applyBorder="1" applyAlignment="1">
      <alignment horizontal="center" vertical="center" wrapText="1"/>
    </xf>
    <xf numFmtId="0" fontId="80" fillId="0" borderId="42"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7"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5" fillId="0" borderId="54" xfId="0" applyNumberFormat="1" applyFont="1" applyFill="1" applyBorder="1" applyAlignment="1" applyProtection="1">
      <alignment horizontal="left" vertical="center" wrapText="1" indent="1"/>
    </xf>
    <xf numFmtId="0" fontId="85" fillId="0" borderId="55" xfId="0" applyNumberFormat="1" applyFont="1" applyFill="1" applyBorder="1" applyAlignment="1" applyProtection="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56" xfId="0" applyNumberFormat="1" applyFont="1" applyFill="1" applyBorder="1" applyAlignment="1" applyProtection="1">
      <alignment horizontal="left" vertical="center" wrapText="1" indent="1"/>
    </xf>
    <xf numFmtId="0" fontId="85" fillId="0" borderId="36" xfId="106" applyFont="1" applyBorder="1">
      <alignment horizontal="left" vertical="center" wrapText="1" indent="1"/>
    </xf>
    <xf numFmtId="0" fontId="85" fillId="0" borderId="36" xfId="0" applyNumberFormat="1" applyFont="1" applyFill="1" applyBorder="1" applyAlignment="1" applyProtection="1">
      <alignment horizontal="left" vertical="center" wrapText="1" indent="1"/>
    </xf>
    <xf numFmtId="0" fontId="80" fillId="0" borderId="35"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6" xfId="106" applyNumberFormat="1" applyFont="1" applyFill="1" applyBorder="1" applyAlignment="1">
      <alignment horizontal="left" vertical="center" wrapText="1" indent="1"/>
    </xf>
    <xf numFmtId="0" fontId="80" fillId="0" borderId="39"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40" xfId="106" applyNumberFormat="1" applyFont="1" applyFill="1" applyBorder="1" applyAlignment="1">
      <alignment horizontal="left" vertical="center" wrapText="1" indent="1"/>
    </xf>
    <xf numFmtId="0" fontId="85" fillId="0" borderId="36" xfId="106" applyFont="1" applyFill="1" applyBorder="1">
      <alignment horizontal="left" vertical="center" wrapText="1" indent="1"/>
    </xf>
    <xf numFmtId="0" fontId="80" fillId="0" borderId="40" xfId="106" applyFont="1" applyBorder="1">
      <alignment horizontal="left" vertical="center" wrapText="1" indent="1"/>
    </xf>
    <xf numFmtId="0" fontId="69" fillId="0" borderId="29" xfId="106" applyBorder="1">
      <alignment horizontal="left" vertical="center" wrapText="1" indent="1"/>
    </xf>
    <xf numFmtId="0" fontId="85" fillId="0" borderId="57" xfId="0" applyNumberFormat="1" applyFont="1" applyFill="1" applyBorder="1" applyAlignment="1" applyProtection="1">
      <alignment horizontal="left" vertical="center" wrapText="1" indent="1"/>
    </xf>
    <xf numFmtId="49" fontId="92" fillId="0" borderId="10" xfId="61" applyNumberFormat="1" applyFont="1" applyBorder="1" applyAlignment="1" applyProtection="1">
      <alignment wrapText="1"/>
    </xf>
    <xf numFmtId="0" fontId="81" fillId="43" borderId="23" xfId="108"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wrapText="1"/>
    </xf>
    <xf numFmtId="0" fontId="81" fillId="0" borderId="58" xfId="106" applyFont="1" applyBorder="1" applyAlignment="1">
      <alignment horizontal="center" vertical="center" wrapText="1"/>
    </xf>
    <xf numFmtId="0" fontId="81" fillId="50" borderId="58"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0" fillId="0" borderId="38"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62" xfId="106" applyFont="1" applyFill="1" applyBorder="1" applyAlignment="1">
      <alignment horizontal="center" vertical="center" wrapText="1"/>
    </xf>
    <xf numFmtId="169" fontId="79" fillId="50" borderId="58" xfId="109" applyFont="1" applyFill="1" applyBorder="1" applyAlignment="1">
      <alignment horizontal="center" vertical="center" wrapText="1"/>
    </xf>
    <xf numFmtId="0" fontId="80" fillId="43" borderId="63" xfId="106" applyFont="1" applyFill="1" applyBorder="1">
      <alignment horizontal="left" vertical="center" wrapText="1" indent="1"/>
    </xf>
    <xf numFmtId="0" fontId="81" fillId="43" borderId="48" xfId="106" applyFont="1" applyFill="1" applyBorder="1" applyAlignment="1">
      <alignment horizontal="center" vertical="center" wrapText="1"/>
    </xf>
    <xf numFmtId="0" fontId="81" fillId="0" borderId="60" xfId="106" applyFont="1" applyBorder="1" applyAlignment="1">
      <alignment horizontal="center" vertical="center" wrapText="1"/>
    </xf>
    <xf numFmtId="171" fontId="81" fillId="0" borderId="60"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9"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1" xfId="106" applyFont="1" applyBorder="1" applyAlignment="1">
      <alignment horizontal="center" vertical="center" wrapText="1"/>
    </xf>
    <xf numFmtId="0" fontId="80" fillId="54" borderId="26" xfId="106" applyFont="1" applyFill="1" applyBorder="1" applyAlignment="1">
      <alignment horizontal="center" vertical="center" wrapText="1"/>
    </xf>
    <xf numFmtId="0" fontId="81" fillId="0" borderId="30" xfId="106" applyFont="1" applyBorder="1">
      <alignment horizontal="left" vertical="center" wrapText="1" indent="1"/>
    </xf>
    <xf numFmtId="0" fontId="81" fillId="0" borderId="64" xfId="106" applyFont="1" applyBorder="1">
      <alignment horizontal="left" vertical="center" wrapText="1" indent="1"/>
    </xf>
    <xf numFmtId="49" fontId="81" fillId="60" borderId="31" xfId="106" applyNumberFormat="1" applyFont="1" applyFill="1" applyBorder="1" applyAlignment="1">
      <alignment horizontal="left" vertical="center" indent="1"/>
    </xf>
    <xf numFmtId="49" fontId="81" fillId="60" borderId="37" xfId="106" applyNumberFormat="1" applyFont="1" applyFill="1" applyBorder="1" applyAlignment="1">
      <alignment horizontal="left" vertical="center" indent="1"/>
    </xf>
    <xf numFmtId="49" fontId="81" fillId="60" borderId="65"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9" xfId="109" applyFont="1" applyFill="1" applyBorder="1" applyAlignment="1">
      <alignment horizontal="center" vertical="center" wrapText="1"/>
    </xf>
    <xf numFmtId="169" fontId="79" fillId="50" borderId="60" xfId="109" applyFont="1" applyFill="1" applyBorder="1" applyAlignment="1">
      <alignment horizontal="center" vertical="center" wrapText="1"/>
    </xf>
    <xf numFmtId="169" fontId="79" fillId="50" borderId="61"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52" xfId="109" applyFont="1" applyFill="1" applyBorder="1" applyAlignment="1">
      <alignment horizontal="center" vertical="center" wrapText="1"/>
    </xf>
    <xf numFmtId="169" fontId="79" fillId="50" borderId="51"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9">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8"/>
      <tableStyleElement type="headerRow" dxfId="67"/>
      <tableStyleElement type="firstColumn" dxfId="66"/>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J33" totalsRowCount="1" headerRowDxfId="65" dataDxfId="64" totalsRowDxfId="63" totalsRowCellStyle="Normal">
  <tableColumns count="32">
    <tableColumn id="1" name="Time Eastern" totalsRowFunction="custom" dataDxfId="62" totalsRowDxfId="61" dataCellStyle="Normal 7">
      <calculatedColumnFormula>CONCATENATE(TEXT($D4-TIME($D$2,0,0)+1,"h:mm;@"),"-",TEXT($D4-TIME($D$2,0,0)+1+TIME(0,AK4,0),"h:mm;@"))</calculatedColumnFormula>
      <totalsRowFormula>CONCATENATE(TEXT($D32-TIME($D$2,0,0)+1,"h:mm;@"),"-",TEXT($D32-TIME($D$2,0,0)+1+TIME(0,AK32,0),"h:mm;@"))</totalsRowFormula>
    </tableColumn>
    <tableColumn id="32" name="Friday" dataDxfId="60" totalsRowDxfId="59" dataCellStyle="Normal 7"/>
    <tableColumn id="11" name="MON_x000a_1" dataDxfId="58" totalsRowDxfId="57" dataCellStyle="Normal 7"/>
    <tableColumn id="10" name="MON_x000a_2" dataDxfId="56" totalsRowDxfId="55"/>
    <tableColumn id="30" name="MON_x000a_3" totalsRowDxfId="54"/>
    <tableColumn id="2" name="MON_x000a_4" dataDxfId="53" totalsRowDxfId="52"/>
    <tableColumn id="3" name="TUES_x000a_1" dataDxfId="51" totalsRowDxfId="50"/>
    <tableColumn id="13" name="TUES_x000a_2" dataDxfId="49" totalsRowDxfId="48" dataCellStyle="Normal 7"/>
    <tableColumn id="4" name="TUES_x000a_3" dataDxfId="47" totalsRowDxfId="46"/>
    <tableColumn id="5" name="TUES_x000a_4" dataDxfId="45" totalsRowDxfId="44"/>
    <tableColumn id="8" name="WEDS_x000a_1" dataDxfId="43" totalsRowDxfId="42"/>
    <tableColumn id="7" name="WEDS_x000a_2" dataDxfId="41" totalsRowDxfId="40"/>
    <tableColumn id="24" name="WEDS_x000a_3" dataDxfId="39" totalsRowDxfId="38" dataCellStyle="Normal 7"/>
    <tableColumn id="9" name="WEDS _x000a_4" dataDxfId="37" totalsRowDxfId="36"/>
    <tableColumn id="15" name="THURS_x000a_1" dataDxfId="35" totalsRowDxfId="34" dataCellStyle="Normal 7"/>
    <tableColumn id="14" name="THURS_x000a_2" dataDxfId="33" totalsRowDxfId="32" dataCellStyle="Normal 7"/>
    <tableColumn id="19" name="THURS_x000a_3" dataDxfId="31" totalsRowDxfId="30" dataCellStyle="Normal 7"/>
    <tableColumn id="18" name="THURS_x000a_4" dataDxfId="29" totalsRowDxfId="28" dataCellStyle="Normal 7"/>
    <tableColumn id="20" name="FRI_x000a_1" dataDxfId="27" totalsRowDxfId="26" dataCellStyle="Normal 7"/>
    <tableColumn id="6" name="FRI_x000a_2" dataDxfId="25" totalsRowDxfId="24"/>
    <tableColumn id="29" name="FRI_x000a_3" dataDxfId="23" totalsRowDxfId="22" dataCellStyle="Normal 7"/>
    <tableColumn id="23" name="FRI_x000a_4" dataDxfId="21" totalsRowDxfId="20" dataCellStyle="Normal 7"/>
    <tableColumn id="21" name="MON_x000a_5" dataDxfId="19" totalsRowDxfId="18" dataCellStyle="Normal 7"/>
    <tableColumn id="31" name="MON_x000a_6" dataDxfId="17" totalsRowDxfId="16" dataCellStyle="Normal 7"/>
    <tableColumn id="17" name="MON_x000a_7" dataDxfId="15" totalsRowDxfId="14" dataCellStyle="Normal 7"/>
    <tableColumn id="12" name="TUES_x000a_5" dataDxfId="13" totalsRowDxfId="12" dataCellStyle="Normal 7"/>
    <tableColumn id="22" name="Not meeting: PAR" dataDxfId="11" totalsRowDxfId="10" dataCellStyle="Normal"/>
    <tableColumn id="16" name="Column1" dataDxfId="9" totalsRowDxfId="8"/>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mentor.ieee.org/802.11/dcn/22/11-22-0090-00-0000-802-technical-plenary-liaison-report.ppt" TargetMode="External"/><Relationship Id="rId7"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printerSettings" Target="../printerSettings/printerSettings12.bin"/><Relationship Id="rId5" Type="http://schemas.openxmlformats.org/officeDocument/2006/relationships/hyperlink" Target="https://mentor.ieee.org/802.11/dcn/22/11-22-0045-00-0000-liaison-802-18-to-802-11-electronic-wireless-interim-jan2022-pty.pptx" TargetMode="External"/><Relationship Id="rId4" Type="http://schemas.openxmlformats.org/officeDocument/2006/relationships/hyperlink" Target="https://mentor.ieee.org/802.11/dcn/22/11-22-0097-00-0000-january-2022-802-19-liaison-report.pptx"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960" TargetMode="External"/><Relationship Id="rId18" Type="http://schemas.openxmlformats.org/officeDocument/2006/relationships/hyperlink" Target="https://mentor.ieee.org/802.11/dcn/11-21-1994" TargetMode="External"/><Relationship Id="rId26" Type="http://schemas.openxmlformats.org/officeDocument/2006/relationships/hyperlink" Target="https://mentor.ieee.org/802.11/dcn/11-21-1984"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965"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11-21-1958" TargetMode="External"/><Relationship Id="rId12" Type="http://schemas.openxmlformats.org/officeDocument/2006/relationships/hyperlink" Target="https://mentor.ieee.org/802.11/dcn/11-21-1962" TargetMode="External"/><Relationship Id="rId17" Type="http://schemas.openxmlformats.org/officeDocument/2006/relationships/hyperlink" Target="https://mentor.ieee.org/802-ec/dcn/21/ec-21-0309" TargetMode="External"/><Relationship Id="rId25" Type="http://schemas.openxmlformats.org/officeDocument/2006/relationships/hyperlink" Target="https://mentor.ieee.org/802.11/dcn/11-21-1945" TargetMode="External"/><Relationship Id="rId33" Type="http://schemas.openxmlformats.org/officeDocument/2006/relationships/hyperlink" Target="https://mentor.ieee.org/802.11/dcn/11-21-197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764" TargetMode="External"/><Relationship Id="rId20" Type="http://schemas.openxmlformats.org/officeDocument/2006/relationships/hyperlink" Target="https://mentor.ieee.org/802.11/dcn/11-21-1970" TargetMode="External"/><Relationship Id="rId29" Type="http://schemas.openxmlformats.org/officeDocument/2006/relationships/hyperlink" Target="https://mentor.ieee.org/802.11/dcn/11-21-197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966" TargetMode="External"/><Relationship Id="rId24" Type="http://schemas.openxmlformats.org/officeDocument/2006/relationships/hyperlink" Target="https://mentor.ieee.org/802.11/dcn/11-21-1961" TargetMode="External"/><Relationship Id="rId32" Type="http://schemas.openxmlformats.org/officeDocument/2006/relationships/hyperlink" Target="https://mentor.ieee.org/802.11/dcn/11-21-1995"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964" TargetMode="External"/><Relationship Id="rId23" Type="http://schemas.openxmlformats.org/officeDocument/2006/relationships/hyperlink" Target="https://mentor.ieee.org/802.11/dcn/11-21-" TargetMode="External"/><Relationship Id="rId28" Type="http://schemas.openxmlformats.org/officeDocument/2006/relationships/hyperlink" Target="https://mentor.ieee.org/802.11/dcn/11-21-1991" TargetMode="External"/><Relationship Id="rId10" Type="http://schemas.openxmlformats.org/officeDocument/2006/relationships/hyperlink" Target="https://mentor.ieee.org/802.11/dcn/11-21-1963" TargetMode="External"/><Relationship Id="rId19" Type="http://schemas.openxmlformats.org/officeDocument/2006/relationships/hyperlink" Target="https://mentor.ieee.org/802.11/dcn/11-21-1866" TargetMode="External"/><Relationship Id="rId31" Type="http://schemas.openxmlformats.org/officeDocument/2006/relationships/hyperlink" Target="https://mentor.ieee.org/802.11/dcn/11-21-1981"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959" TargetMode="External"/><Relationship Id="rId14" Type="http://schemas.openxmlformats.org/officeDocument/2006/relationships/hyperlink" Target="https://mentor.ieee.org/802.11/dcn/11-21-1992" TargetMode="External"/><Relationship Id="rId22" Type="http://schemas.openxmlformats.org/officeDocument/2006/relationships/hyperlink" Target="https://mentor.ieee.org/802.11/dcn/11-21-1997" TargetMode="External"/><Relationship Id="rId27" Type="http://schemas.openxmlformats.org/officeDocument/2006/relationships/hyperlink" Target="https://mentor.ieee.org/802.11/dcn/11-21-1954" TargetMode="External"/><Relationship Id="rId30" Type="http://schemas.openxmlformats.org/officeDocument/2006/relationships/hyperlink" Target="https://mentor.ieee.org/802.11/dcn/11-21-20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H34" sqref="H34"/>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551</v>
      </c>
      <c r="D4" s="11"/>
      <c r="E4" s="11"/>
      <c r="F4" s="11"/>
      <c r="G4" s="11"/>
      <c r="H4" s="11"/>
      <c r="I4" s="11"/>
      <c r="J4" s="11"/>
      <c r="K4" s="11"/>
      <c r="L4" s="11"/>
      <c r="M4" s="11"/>
    </row>
    <row r="5" spans="1:15" ht="20.100000000000001" customHeight="1" x14ac:dyDescent="0.3">
      <c r="B5" s="14" t="s">
        <v>8</v>
      </c>
      <c r="C5" s="15" t="s">
        <v>508</v>
      </c>
      <c r="D5" s="11"/>
      <c r="E5" s="11"/>
      <c r="F5" s="11"/>
      <c r="G5" s="16"/>
      <c r="H5" s="11"/>
      <c r="I5" s="11"/>
      <c r="J5" s="11"/>
      <c r="K5" s="11"/>
      <c r="L5" s="11"/>
      <c r="M5" s="11"/>
    </row>
    <row r="6" spans="1:15" ht="20.100000000000001" customHeight="1" x14ac:dyDescent="0.3">
      <c r="B6" s="14" t="s">
        <v>9</v>
      </c>
      <c r="C6" s="17" t="s">
        <v>262</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509</v>
      </c>
      <c r="D8" s="24"/>
      <c r="E8" s="24"/>
      <c r="F8" s="24"/>
      <c r="G8" s="24"/>
      <c r="H8" s="25"/>
      <c r="I8" s="25"/>
      <c r="J8" s="25"/>
      <c r="K8" s="25"/>
      <c r="L8" s="25"/>
      <c r="M8" s="25"/>
    </row>
    <row r="9" spans="1:15" ht="20.100000000000001" customHeight="1" x14ac:dyDescent="0.3">
      <c r="B9" s="14" t="s">
        <v>11</v>
      </c>
      <c r="C9" s="48">
        <v>43116</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309</v>
      </c>
      <c r="D11" s="17"/>
      <c r="E11" s="17"/>
      <c r="F11" s="17"/>
      <c r="G11" s="17"/>
      <c r="H11" s="28"/>
      <c r="I11" s="17" t="s">
        <v>310</v>
      </c>
      <c r="J11" s="17"/>
      <c r="K11" s="27"/>
      <c r="L11" s="27"/>
      <c r="M11" s="27"/>
    </row>
    <row r="12" spans="1:15" ht="20.100000000000001" customHeight="1" x14ac:dyDescent="0.3">
      <c r="B12" s="27"/>
      <c r="C12" s="17" t="s">
        <v>467</v>
      </c>
      <c r="D12" s="17"/>
      <c r="E12" s="17"/>
      <c r="F12" s="17"/>
      <c r="G12" s="17"/>
      <c r="H12" s="28"/>
      <c r="I12" s="17" t="s">
        <v>21</v>
      </c>
      <c r="J12" s="17"/>
      <c r="K12" s="27"/>
      <c r="L12" s="27"/>
      <c r="M12" s="27"/>
    </row>
    <row r="13" spans="1:15" ht="20.100000000000001" customHeight="1" x14ac:dyDescent="0.3">
      <c r="B13" s="27"/>
      <c r="C13" s="17" t="s">
        <v>284</v>
      </c>
      <c r="D13" s="17"/>
      <c r="E13" s="17"/>
      <c r="F13" s="17"/>
      <c r="G13" s="17"/>
      <c r="H13" s="28"/>
      <c r="I13" s="27" t="s">
        <v>14</v>
      </c>
      <c r="J13" s="17"/>
      <c r="K13" s="27"/>
      <c r="L13" s="27"/>
      <c r="M13" s="27"/>
    </row>
    <row r="14" spans="1:15" ht="20.100000000000001" customHeight="1" x14ac:dyDescent="0.3">
      <c r="B14" s="27"/>
      <c r="C14" s="29" t="s">
        <v>263</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264</v>
      </c>
      <c r="J16" s="11"/>
      <c r="K16" s="11"/>
      <c r="L16" s="11"/>
      <c r="M16" s="11"/>
    </row>
    <row r="17" spans="1:16" ht="20.100000000000001" customHeight="1" x14ac:dyDescent="0.3">
      <c r="A17" s="34"/>
      <c r="C17" s="11"/>
      <c r="D17" s="11"/>
      <c r="E17" s="11"/>
      <c r="F17" s="11"/>
      <c r="G17" s="11"/>
      <c r="H17" s="11"/>
      <c r="I17" s="17" t="s">
        <v>311</v>
      </c>
      <c r="J17" s="11"/>
      <c r="K17" s="11"/>
      <c r="L17" s="11"/>
      <c r="M17" s="11"/>
    </row>
    <row r="18" spans="1:16" ht="20.100000000000001" customHeight="1" x14ac:dyDescent="0.3">
      <c r="A18" s="34"/>
      <c r="C18" s="11"/>
      <c r="D18" s="11"/>
      <c r="E18" s="11"/>
      <c r="F18" s="11"/>
      <c r="G18" s="11"/>
      <c r="H18" s="11"/>
      <c r="I18" s="17" t="s">
        <v>267</v>
      </c>
      <c r="J18" s="17" t="s">
        <v>275</v>
      </c>
      <c r="K18" s="17"/>
      <c r="L18" s="17"/>
      <c r="M18" s="17"/>
      <c r="N18" s="17"/>
    </row>
    <row r="19" spans="1:16" ht="20.100000000000001" customHeight="1" x14ac:dyDescent="0.3">
      <c r="A19" s="34"/>
      <c r="C19" s="11"/>
      <c r="D19" s="11"/>
      <c r="E19" s="11"/>
      <c r="F19" s="11"/>
      <c r="G19" s="11"/>
      <c r="H19" s="11"/>
      <c r="I19" s="27" t="s">
        <v>265</v>
      </c>
      <c r="J19" s="11"/>
      <c r="K19" s="11"/>
      <c r="L19" s="11"/>
      <c r="M19" s="11"/>
    </row>
    <row r="20" spans="1:16" ht="20.100000000000001" customHeight="1" x14ac:dyDescent="0.25">
      <c r="A20" s="34"/>
      <c r="C20" s="11"/>
      <c r="D20" s="11"/>
      <c r="E20" s="11"/>
      <c r="F20" s="11"/>
      <c r="G20" s="11"/>
      <c r="H20" s="11"/>
      <c r="I20" s="29" t="s">
        <v>266</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79" t="s">
        <v>55</v>
      </c>
      <c r="D22" s="480"/>
      <c r="E22" s="480"/>
      <c r="F22" s="480"/>
      <c r="G22" s="480"/>
      <c r="H22" s="480"/>
      <c r="I22" s="480"/>
      <c r="J22" s="480"/>
      <c r="K22" s="480"/>
      <c r="L22" s="480"/>
      <c r="M22" s="480"/>
      <c r="N22" s="480"/>
      <c r="O22" s="480"/>
      <c r="P22" s="481"/>
    </row>
    <row r="23" spans="1:16" ht="20.100000000000001" customHeight="1" x14ac:dyDescent="0.3">
      <c r="B23" s="30" t="s">
        <v>54</v>
      </c>
      <c r="C23" s="482"/>
      <c r="D23" s="483"/>
      <c r="E23" s="483"/>
      <c r="F23" s="483"/>
      <c r="G23" s="483"/>
      <c r="H23" s="483"/>
      <c r="I23" s="483"/>
      <c r="J23" s="483"/>
      <c r="K23" s="483"/>
      <c r="L23" s="483"/>
      <c r="M23" s="483"/>
      <c r="N23" s="483"/>
      <c r="O23" s="483"/>
      <c r="P23" s="484"/>
    </row>
    <row r="24" spans="1:16" ht="20.100000000000001" customHeight="1" x14ac:dyDescent="0.25">
      <c r="C24" s="485"/>
      <c r="D24" s="486"/>
      <c r="E24" s="486"/>
      <c r="F24" s="486"/>
      <c r="G24" s="486"/>
      <c r="H24" s="486"/>
      <c r="I24" s="486"/>
      <c r="J24" s="486"/>
      <c r="K24" s="486"/>
      <c r="L24" s="486"/>
      <c r="M24" s="486"/>
      <c r="N24" s="486"/>
      <c r="O24" s="486"/>
      <c r="P24" s="487"/>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88" t="str">
        <f>Parameters!B1</f>
        <v>IEEE 802.11 WIRELESS LOCAL AREA NETWORKS SESSION #191</v>
      </c>
      <c r="C2" s="489"/>
      <c r="D2" s="489"/>
      <c r="E2" s="489"/>
      <c r="F2" s="489"/>
      <c r="G2" s="489"/>
      <c r="H2" s="489"/>
      <c r="I2" s="489"/>
      <c r="J2" s="489"/>
      <c r="K2" s="489"/>
      <c r="L2" s="489"/>
      <c r="M2" s="489"/>
      <c r="N2" s="489"/>
      <c r="O2" s="489"/>
      <c r="P2" s="490"/>
      <c r="IS2" s="1" t="s">
        <v>3</v>
      </c>
    </row>
    <row r="3" spans="1:253" ht="15.75" customHeight="1" x14ac:dyDescent="0.2">
      <c r="B3" s="491"/>
      <c r="C3" s="492"/>
      <c r="D3" s="492"/>
      <c r="E3" s="492"/>
      <c r="F3" s="492"/>
      <c r="G3" s="492"/>
      <c r="H3" s="492"/>
      <c r="I3" s="492"/>
      <c r="J3" s="492"/>
      <c r="K3" s="492"/>
      <c r="L3" s="492"/>
      <c r="M3" s="492"/>
      <c r="N3" s="492"/>
      <c r="O3" s="492"/>
      <c r="P3" s="493"/>
    </row>
    <row r="4" spans="1:253" ht="15.75" customHeight="1" x14ac:dyDescent="0.2">
      <c r="B4" s="494"/>
      <c r="C4" s="495"/>
      <c r="D4" s="495"/>
      <c r="E4" s="495"/>
      <c r="F4" s="495"/>
      <c r="G4" s="495"/>
      <c r="H4" s="495"/>
      <c r="I4" s="495"/>
      <c r="J4" s="495"/>
      <c r="K4" s="495"/>
      <c r="L4" s="495"/>
      <c r="M4" s="495"/>
      <c r="N4" s="495"/>
      <c r="O4" s="495"/>
      <c r="P4" s="496"/>
    </row>
    <row r="5" spans="1:253" ht="21" customHeight="1" x14ac:dyDescent="0.2">
      <c r="B5" s="497" t="str">
        <f>Parameters!B2</f>
        <v>Teleconference</v>
      </c>
      <c r="C5" s="498"/>
      <c r="D5" s="498"/>
      <c r="E5" s="498"/>
      <c r="F5" s="498"/>
      <c r="G5" s="498"/>
      <c r="H5" s="498"/>
      <c r="I5" s="498"/>
      <c r="J5" s="498"/>
      <c r="K5" s="498"/>
      <c r="L5" s="498"/>
      <c r="M5" s="498"/>
      <c r="N5" s="498"/>
      <c r="O5" s="498"/>
      <c r="P5" s="498"/>
    </row>
    <row r="6" spans="1:253" ht="15.75" customHeight="1" x14ac:dyDescent="0.2">
      <c r="B6" s="498"/>
      <c r="C6" s="498"/>
      <c r="D6" s="498"/>
      <c r="E6" s="498"/>
      <c r="F6" s="498"/>
      <c r="G6" s="498"/>
      <c r="H6" s="498"/>
      <c r="I6" s="498"/>
      <c r="J6" s="498"/>
      <c r="K6" s="498"/>
      <c r="L6" s="498"/>
      <c r="M6" s="498"/>
      <c r="N6" s="498"/>
      <c r="O6" s="498"/>
      <c r="P6" s="498"/>
    </row>
    <row r="7" spans="1:253" ht="15.75" customHeight="1" x14ac:dyDescent="0.2">
      <c r="A7" s="47"/>
      <c r="B7" s="500" t="str">
        <f>Parameters!B3</f>
        <v>January 17-25, 2022</v>
      </c>
      <c r="C7" s="500"/>
      <c r="D7" s="500"/>
      <c r="E7" s="500"/>
      <c r="F7" s="500"/>
      <c r="G7" s="500"/>
      <c r="H7" s="500"/>
      <c r="I7" s="500"/>
      <c r="J7" s="500"/>
      <c r="K7" s="500"/>
      <c r="L7" s="500"/>
      <c r="M7" s="500"/>
      <c r="N7" s="500"/>
      <c r="O7" s="500"/>
      <c r="P7" s="500"/>
      <c r="Q7" s="57"/>
      <c r="R7" s="57"/>
    </row>
    <row r="8" spans="1:253" ht="15.75" customHeight="1" x14ac:dyDescent="0.2">
      <c r="A8" s="47"/>
      <c r="B8" s="500"/>
      <c r="C8" s="500"/>
      <c r="D8" s="500"/>
      <c r="E8" s="500"/>
      <c r="F8" s="500"/>
      <c r="G8" s="500"/>
      <c r="H8" s="500"/>
      <c r="I8" s="500"/>
      <c r="J8" s="500"/>
      <c r="K8" s="500"/>
      <c r="L8" s="500"/>
      <c r="M8" s="500"/>
      <c r="N8" s="500"/>
      <c r="O8" s="500"/>
      <c r="P8" s="500"/>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99" t="s">
        <v>2</v>
      </c>
      <c r="C25" s="499"/>
      <c r="D25" s="499"/>
      <c r="E25" s="499"/>
      <c r="F25" s="499"/>
      <c r="G25" s="499"/>
      <c r="H25" s="499"/>
      <c r="I25" s="499"/>
      <c r="J25" s="499"/>
      <c r="K25" s="499"/>
      <c r="L25" s="499"/>
      <c r="M25" s="499"/>
      <c r="N25" s="499"/>
      <c r="O25" s="499"/>
      <c r="P25" s="499"/>
      <c r="Q25" s="57"/>
      <c r="R25" s="57"/>
    </row>
    <row r="26" spans="1:21" ht="15.75" customHeight="1" x14ac:dyDescent="0.2">
      <c r="A26" s="47"/>
      <c r="B26" s="499"/>
      <c r="C26" s="499"/>
      <c r="D26" s="499"/>
      <c r="E26" s="499"/>
      <c r="F26" s="499"/>
      <c r="G26" s="499"/>
      <c r="H26" s="499"/>
      <c r="I26" s="499"/>
      <c r="J26" s="499"/>
      <c r="K26" s="499"/>
      <c r="L26" s="499"/>
      <c r="M26" s="499"/>
      <c r="N26" s="499"/>
      <c r="O26" s="499"/>
      <c r="P26" s="499"/>
      <c r="Q26" s="57"/>
      <c r="R26" s="57"/>
    </row>
    <row r="27" spans="1:21" ht="15.75" customHeight="1" x14ac:dyDescent="0.2">
      <c r="B27" s="498" t="s">
        <v>306</v>
      </c>
      <c r="C27" s="498"/>
      <c r="D27" s="498"/>
      <c r="E27" s="498"/>
      <c r="F27" s="498"/>
      <c r="G27" s="498"/>
      <c r="H27" s="498"/>
      <c r="I27" s="498"/>
      <c r="J27" s="504"/>
      <c r="K27" s="504"/>
      <c r="L27" s="501" t="str">
        <f>Title!C14</f>
        <v>dstanley@ieee.org</v>
      </c>
      <c r="M27" s="502"/>
      <c r="N27" s="502"/>
      <c r="O27" s="502"/>
      <c r="P27" s="502"/>
      <c r="Q27" s="502"/>
      <c r="R27" s="502"/>
    </row>
    <row r="28" spans="1:21" ht="15.75" customHeight="1" x14ac:dyDescent="0.2">
      <c r="B28" s="505"/>
      <c r="C28" s="505"/>
      <c r="D28" s="505"/>
      <c r="E28" s="505"/>
      <c r="F28" s="505"/>
      <c r="G28" s="505"/>
      <c r="H28" s="505"/>
      <c r="I28" s="505"/>
      <c r="J28" s="504"/>
      <c r="K28" s="504"/>
      <c r="L28" s="503"/>
      <c r="M28" s="503"/>
      <c r="N28" s="503"/>
      <c r="O28" s="503"/>
      <c r="P28" s="503"/>
      <c r="Q28" s="503"/>
      <c r="R28" s="503"/>
    </row>
    <row r="29" spans="1:21" ht="15.75" customHeight="1" x14ac:dyDescent="0.2">
      <c r="B29" s="498" t="s">
        <v>307</v>
      </c>
      <c r="C29" s="498"/>
      <c r="D29" s="498"/>
      <c r="E29" s="498"/>
      <c r="F29" s="498"/>
      <c r="G29" s="498"/>
      <c r="H29" s="498"/>
      <c r="I29" s="498"/>
      <c r="J29" s="504"/>
      <c r="K29" s="504"/>
      <c r="L29" s="501" t="str">
        <f>Title!I14</f>
        <v>jrosdahl@ieee.org</v>
      </c>
      <c r="M29" s="502"/>
      <c r="N29" s="502"/>
      <c r="O29" s="502"/>
      <c r="P29" s="502"/>
      <c r="Q29" s="502"/>
      <c r="R29" s="502"/>
    </row>
    <row r="30" spans="1:21" ht="15.75" customHeight="1" x14ac:dyDescent="0.2">
      <c r="B30" s="505"/>
      <c r="C30" s="505"/>
      <c r="D30" s="505"/>
      <c r="E30" s="505"/>
      <c r="F30" s="505"/>
      <c r="G30" s="505"/>
      <c r="H30" s="505"/>
      <c r="I30" s="505"/>
      <c r="J30" s="504"/>
      <c r="K30" s="504"/>
      <c r="L30" s="503"/>
      <c r="M30" s="503"/>
      <c r="N30" s="503"/>
      <c r="O30" s="503"/>
      <c r="P30" s="503"/>
      <c r="Q30" s="503"/>
      <c r="R30" s="503"/>
    </row>
    <row r="31" spans="1:21" ht="15.75" customHeight="1" x14ac:dyDescent="0.2">
      <c r="B31" s="498" t="s">
        <v>308</v>
      </c>
      <c r="C31" s="498"/>
      <c r="D31" s="498"/>
      <c r="E31" s="498"/>
      <c r="F31" s="498"/>
      <c r="G31" s="498"/>
      <c r="H31" s="498"/>
      <c r="I31" s="498"/>
      <c r="J31" s="504"/>
      <c r="K31" s="504"/>
      <c r="L31" s="501" t="str">
        <f>Title!I20</f>
        <v xml:space="preserve">robert.stacey@intel.com </v>
      </c>
      <c r="M31" s="502"/>
      <c r="N31" s="502"/>
      <c r="O31" s="502"/>
      <c r="P31" s="502"/>
      <c r="Q31" s="502"/>
      <c r="R31" s="502"/>
    </row>
    <row r="32" spans="1:21" ht="15.75" customHeight="1" x14ac:dyDescent="0.2">
      <c r="B32" s="505"/>
      <c r="C32" s="505"/>
      <c r="D32" s="505"/>
      <c r="E32" s="505"/>
      <c r="F32" s="505"/>
      <c r="G32" s="505"/>
      <c r="H32" s="505"/>
      <c r="I32" s="505"/>
      <c r="J32" s="504"/>
      <c r="K32" s="504"/>
      <c r="L32" s="503"/>
      <c r="M32" s="503"/>
      <c r="N32" s="503"/>
      <c r="O32" s="503"/>
      <c r="P32" s="503"/>
      <c r="Q32" s="503"/>
      <c r="R32" s="503"/>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65536"/>
  <sheetViews>
    <sheetView zoomScale="60" zoomScaleNormal="60" workbookViewId="0">
      <selection activeCell="B3" sqref="B3"/>
    </sheetView>
  </sheetViews>
  <sheetFormatPr defaultColWidth="9.28515625" defaultRowHeight="23.25" x14ac:dyDescent="0.2"/>
  <cols>
    <col min="1" max="1" width="22.28515625" style="218" customWidth="1"/>
    <col min="2" max="2" width="22.140625" style="218" customWidth="1"/>
    <col min="3" max="3" width="20.28515625" style="218" hidden="1" customWidth="1"/>
    <col min="4" max="4" width="20.140625" style="305" hidden="1" customWidth="1"/>
    <col min="5" max="5" width="21.28515625" style="218" hidden="1"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5" width="25" style="193" customWidth="1"/>
    <col min="36" max="36" width="19.85546875" style="193" customWidth="1"/>
    <col min="37" max="37" width="9.28515625" style="193" customWidth="1"/>
    <col min="38" max="261" width="9.28515625" style="193"/>
    <col min="262" max="262" width="22.28515625" style="193" customWidth="1"/>
    <col min="263" max="263" width="21" style="193" customWidth="1"/>
    <col min="264" max="266" width="0" style="193" hidden="1" customWidth="1"/>
    <col min="267" max="273" width="14.28515625" style="193" customWidth="1"/>
    <col min="274" max="276" width="14.7109375" style="193" customWidth="1"/>
    <col min="277" max="277" width="14.5703125" style="193" customWidth="1"/>
    <col min="278" max="281" width="14.140625" style="193" customWidth="1"/>
    <col min="282" max="284" width="14.85546875" style="193" customWidth="1"/>
    <col min="285" max="285" width="17.28515625" style="193" customWidth="1"/>
    <col min="286" max="286" width="18.7109375" style="193" customWidth="1"/>
    <col min="287" max="287" width="42.7109375" style="193" customWidth="1"/>
    <col min="288" max="288" width="34.85546875" style="193" customWidth="1"/>
    <col min="289" max="289" width="80.28515625" style="193" customWidth="1"/>
    <col min="290" max="291" width="25" style="193" customWidth="1"/>
    <col min="292" max="292" width="19.85546875" style="193" customWidth="1"/>
    <col min="293" max="293" width="9.28515625" style="193" customWidth="1"/>
    <col min="294" max="517" width="9.28515625" style="193"/>
    <col min="518" max="518" width="22.28515625" style="193" customWidth="1"/>
    <col min="519" max="519" width="21" style="193" customWidth="1"/>
    <col min="520" max="522" width="0" style="193" hidden="1" customWidth="1"/>
    <col min="523" max="529" width="14.28515625" style="193" customWidth="1"/>
    <col min="530" max="532" width="14.7109375" style="193" customWidth="1"/>
    <col min="533" max="533" width="14.5703125" style="193" customWidth="1"/>
    <col min="534" max="537" width="14.140625" style="193" customWidth="1"/>
    <col min="538" max="540" width="14.85546875" style="193" customWidth="1"/>
    <col min="541" max="541" width="17.28515625" style="193" customWidth="1"/>
    <col min="542" max="542" width="18.7109375" style="193" customWidth="1"/>
    <col min="543" max="543" width="42.7109375" style="193" customWidth="1"/>
    <col min="544" max="544" width="34.85546875" style="193" customWidth="1"/>
    <col min="545" max="545" width="80.28515625" style="193" customWidth="1"/>
    <col min="546" max="547" width="25" style="193" customWidth="1"/>
    <col min="548" max="548" width="19.85546875" style="193" customWidth="1"/>
    <col min="549" max="549" width="9.28515625" style="193" customWidth="1"/>
    <col min="550" max="773" width="9.28515625" style="193"/>
    <col min="774" max="774" width="22.28515625" style="193" customWidth="1"/>
    <col min="775" max="775" width="21" style="193" customWidth="1"/>
    <col min="776" max="778" width="0" style="193" hidden="1" customWidth="1"/>
    <col min="779" max="785" width="14.28515625" style="193" customWidth="1"/>
    <col min="786" max="788" width="14.7109375" style="193" customWidth="1"/>
    <col min="789" max="789" width="14.5703125" style="193" customWidth="1"/>
    <col min="790" max="793" width="14.140625" style="193" customWidth="1"/>
    <col min="794" max="796" width="14.85546875" style="193" customWidth="1"/>
    <col min="797" max="797" width="17.28515625" style="193" customWidth="1"/>
    <col min="798" max="798" width="18.7109375" style="193" customWidth="1"/>
    <col min="799" max="799" width="42.7109375" style="193" customWidth="1"/>
    <col min="800" max="800" width="34.85546875" style="193" customWidth="1"/>
    <col min="801" max="801" width="80.28515625" style="193" customWidth="1"/>
    <col min="802" max="803" width="25" style="193" customWidth="1"/>
    <col min="804" max="804" width="19.85546875" style="193" customWidth="1"/>
    <col min="805" max="805" width="9.28515625" style="193" customWidth="1"/>
    <col min="806" max="1029" width="9.28515625" style="193"/>
    <col min="1030" max="1030" width="22.28515625" style="193" customWidth="1"/>
    <col min="1031" max="1031" width="21" style="193" customWidth="1"/>
    <col min="1032" max="1034" width="0" style="193" hidden="1" customWidth="1"/>
    <col min="1035" max="1041" width="14.28515625" style="193" customWidth="1"/>
    <col min="1042" max="1044" width="14.7109375" style="193" customWidth="1"/>
    <col min="1045" max="1045" width="14.5703125" style="193" customWidth="1"/>
    <col min="1046" max="1049" width="14.140625" style="193" customWidth="1"/>
    <col min="1050" max="1052" width="14.85546875" style="193" customWidth="1"/>
    <col min="1053" max="1053" width="17.28515625" style="193" customWidth="1"/>
    <col min="1054" max="1054" width="18.7109375" style="193" customWidth="1"/>
    <col min="1055" max="1055" width="42.7109375" style="193" customWidth="1"/>
    <col min="1056" max="1056" width="34.85546875" style="193" customWidth="1"/>
    <col min="1057" max="1057" width="80.28515625" style="193" customWidth="1"/>
    <col min="1058" max="1059" width="25" style="193" customWidth="1"/>
    <col min="1060" max="1060" width="19.85546875" style="193" customWidth="1"/>
    <col min="1061" max="1061" width="9.28515625" style="193" customWidth="1"/>
    <col min="1062" max="1285" width="9.28515625" style="193"/>
    <col min="1286" max="1286" width="22.28515625" style="193" customWidth="1"/>
    <col min="1287" max="1287" width="21" style="193" customWidth="1"/>
    <col min="1288" max="1290" width="0" style="193" hidden="1" customWidth="1"/>
    <col min="1291" max="1297" width="14.28515625" style="193" customWidth="1"/>
    <col min="1298" max="1300" width="14.7109375" style="193" customWidth="1"/>
    <col min="1301" max="1301" width="14.5703125" style="193" customWidth="1"/>
    <col min="1302" max="1305" width="14.140625" style="193" customWidth="1"/>
    <col min="1306" max="1308" width="14.85546875" style="193" customWidth="1"/>
    <col min="1309" max="1309" width="17.28515625" style="193" customWidth="1"/>
    <col min="1310" max="1310" width="18.7109375" style="193" customWidth="1"/>
    <col min="1311" max="1311" width="42.7109375" style="193" customWidth="1"/>
    <col min="1312" max="1312" width="34.85546875" style="193" customWidth="1"/>
    <col min="1313" max="1313" width="80.28515625" style="193" customWidth="1"/>
    <col min="1314" max="1315" width="25" style="193" customWidth="1"/>
    <col min="1316" max="1316" width="19.85546875" style="193" customWidth="1"/>
    <col min="1317" max="1317" width="9.28515625" style="193" customWidth="1"/>
    <col min="1318" max="1541" width="9.28515625" style="193"/>
    <col min="1542" max="1542" width="22.28515625" style="193" customWidth="1"/>
    <col min="1543" max="1543" width="21" style="193" customWidth="1"/>
    <col min="1544" max="1546" width="0" style="193" hidden="1" customWidth="1"/>
    <col min="1547" max="1553" width="14.28515625" style="193" customWidth="1"/>
    <col min="1554" max="1556" width="14.7109375" style="193" customWidth="1"/>
    <col min="1557" max="1557" width="14.5703125" style="193" customWidth="1"/>
    <col min="1558" max="1561" width="14.140625" style="193" customWidth="1"/>
    <col min="1562" max="1564" width="14.85546875" style="193" customWidth="1"/>
    <col min="1565" max="1565" width="17.28515625" style="193" customWidth="1"/>
    <col min="1566" max="1566" width="18.7109375" style="193" customWidth="1"/>
    <col min="1567" max="1567" width="42.7109375" style="193" customWidth="1"/>
    <col min="1568" max="1568" width="34.85546875" style="193" customWidth="1"/>
    <col min="1569" max="1569" width="80.28515625" style="193" customWidth="1"/>
    <col min="1570" max="1571" width="25" style="193" customWidth="1"/>
    <col min="1572" max="1572" width="19.85546875" style="193" customWidth="1"/>
    <col min="1573" max="1573" width="9.28515625" style="193" customWidth="1"/>
    <col min="1574" max="1797" width="9.28515625" style="193"/>
    <col min="1798" max="1798" width="22.28515625" style="193" customWidth="1"/>
    <col min="1799" max="1799" width="21" style="193" customWidth="1"/>
    <col min="1800" max="1802" width="0" style="193" hidden="1" customWidth="1"/>
    <col min="1803" max="1809" width="14.28515625" style="193" customWidth="1"/>
    <col min="1810" max="1812" width="14.7109375" style="193" customWidth="1"/>
    <col min="1813" max="1813" width="14.5703125" style="193" customWidth="1"/>
    <col min="1814" max="1817" width="14.140625" style="193" customWidth="1"/>
    <col min="1818" max="1820" width="14.85546875" style="193" customWidth="1"/>
    <col min="1821" max="1821" width="17.28515625" style="193" customWidth="1"/>
    <col min="1822" max="1822" width="18.7109375" style="193" customWidth="1"/>
    <col min="1823" max="1823" width="42.7109375" style="193" customWidth="1"/>
    <col min="1824" max="1824" width="34.85546875" style="193" customWidth="1"/>
    <col min="1825" max="1825" width="80.28515625" style="193" customWidth="1"/>
    <col min="1826" max="1827" width="25" style="193" customWidth="1"/>
    <col min="1828" max="1828" width="19.85546875" style="193" customWidth="1"/>
    <col min="1829" max="1829" width="9.28515625" style="193" customWidth="1"/>
    <col min="1830" max="2053" width="9.28515625" style="193"/>
    <col min="2054" max="2054" width="22.28515625" style="193" customWidth="1"/>
    <col min="2055" max="2055" width="21" style="193" customWidth="1"/>
    <col min="2056" max="2058" width="0" style="193" hidden="1" customWidth="1"/>
    <col min="2059" max="2065" width="14.28515625" style="193" customWidth="1"/>
    <col min="2066" max="2068" width="14.7109375" style="193" customWidth="1"/>
    <col min="2069" max="2069" width="14.5703125" style="193" customWidth="1"/>
    <col min="2070" max="2073" width="14.140625" style="193" customWidth="1"/>
    <col min="2074" max="2076" width="14.85546875" style="193" customWidth="1"/>
    <col min="2077" max="2077" width="17.28515625" style="193" customWidth="1"/>
    <col min="2078" max="2078" width="18.7109375" style="193" customWidth="1"/>
    <col min="2079" max="2079" width="42.7109375" style="193" customWidth="1"/>
    <col min="2080" max="2080" width="34.85546875" style="193" customWidth="1"/>
    <col min="2081" max="2081" width="80.28515625" style="193" customWidth="1"/>
    <col min="2082" max="2083" width="25" style="193" customWidth="1"/>
    <col min="2084" max="2084" width="19.85546875" style="193" customWidth="1"/>
    <col min="2085" max="2085" width="9.28515625" style="193" customWidth="1"/>
    <col min="2086" max="2309" width="9.28515625" style="193"/>
    <col min="2310" max="2310" width="22.28515625" style="193" customWidth="1"/>
    <col min="2311" max="2311" width="21" style="193" customWidth="1"/>
    <col min="2312" max="2314" width="0" style="193" hidden="1" customWidth="1"/>
    <col min="2315" max="2321" width="14.28515625" style="193" customWidth="1"/>
    <col min="2322" max="2324" width="14.7109375" style="193" customWidth="1"/>
    <col min="2325" max="2325" width="14.5703125" style="193" customWidth="1"/>
    <col min="2326" max="2329" width="14.140625" style="193" customWidth="1"/>
    <col min="2330" max="2332" width="14.85546875" style="193" customWidth="1"/>
    <col min="2333" max="2333" width="17.28515625" style="193" customWidth="1"/>
    <col min="2334" max="2334" width="18.7109375" style="193" customWidth="1"/>
    <col min="2335" max="2335" width="42.7109375" style="193" customWidth="1"/>
    <col min="2336" max="2336" width="34.85546875" style="193" customWidth="1"/>
    <col min="2337" max="2337" width="80.28515625" style="193" customWidth="1"/>
    <col min="2338" max="2339" width="25" style="193" customWidth="1"/>
    <col min="2340" max="2340" width="19.85546875" style="193" customWidth="1"/>
    <col min="2341" max="2341" width="9.28515625" style="193" customWidth="1"/>
    <col min="2342" max="2565" width="9.28515625" style="193"/>
    <col min="2566" max="2566" width="22.28515625" style="193" customWidth="1"/>
    <col min="2567" max="2567" width="21" style="193" customWidth="1"/>
    <col min="2568" max="2570" width="0" style="193" hidden="1" customWidth="1"/>
    <col min="2571" max="2577" width="14.28515625" style="193" customWidth="1"/>
    <col min="2578" max="2580" width="14.7109375" style="193" customWidth="1"/>
    <col min="2581" max="2581" width="14.5703125" style="193" customWidth="1"/>
    <col min="2582" max="2585" width="14.140625" style="193" customWidth="1"/>
    <col min="2586" max="2588" width="14.85546875" style="193" customWidth="1"/>
    <col min="2589" max="2589" width="17.28515625" style="193" customWidth="1"/>
    <col min="2590" max="2590" width="18.7109375" style="193" customWidth="1"/>
    <col min="2591" max="2591" width="42.7109375" style="193" customWidth="1"/>
    <col min="2592" max="2592" width="34.85546875" style="193" customWidth="1"/>
    <col min="2593" max="2593" width="80.28515625" style="193" customWidth="1"/>
    <col min="2594" max="2595" width="25" style="193" customWidth="1"/>
    <col min="2596" max="2596" width="19.85546875" style="193" customWidth="1"/>
    <col min="2597" max="2597" width="9.28515625" style="193" customWidth="1"/>
    <col min="2598" max="2821" width="9.28515625" style="193"/>
    <col min="2822" max="2822" width="22.28515625" style="193" customWidth="1"/>
    <col min="2823" max="2823" width="21" style="193" customWidth="1"/>
    <col min="2824" max="2826" width="0" style="193" hidden="1" customWidth="1"/>
    <col min="2827" max="2833" width="14.28515625" style="193" customWidth="1"/>
    <col min="2834" max="2836" width="14.7109375" style="193" customWidth="1"/>
    <col min="2837" max="2837" width="14.5703125" style="193" customWidth="1"/>
    <col min="2838" max="2841" width="14.140625" style="193" customWidth="1"/>
    <col min="2842" max="2844" width="14.85546875" style="193" customWidth="1"/>
    <col min="2845" max="2845" width="17.28515625" style="193" customWidth="1"/>
    <col min="2846" max="2846" width="18.7109375" style="193" customWidth="1"/>
    <col min="2847" max="2847" width="42.7109375" style="193" customWidth="1"/>
    <col min="2848" max="2848" width="34.85546875" style="193" customWidth="1"/>
    <col min="2849" max="2849" width="80.28515625" style="193" customWidth="1"/>
    <col min="2850" max="2851" width="25" style="193" customWidth="1"/>
    <col min="2852" max="2852" width="19.85546875" style="193" customWidth="1"/>
    <col min="2853" max="2853" width="9.28515625" style="193" customWidth="1"/>
    <col min="2854" max="3077" width="9.28515625" style="193"/>
    <col min="3078" max="3078" width="22.28515625" style="193" customWidth="1"/>
    <col min="3079" max="3079" width="21" style="193" customWidth="1"/>
    <col min="3080" max="3082" width="0" style="193" hidden="1" customWidth="1"/>
    <col min="3083" max="3089" width="14.28515625" style="193" customWidth="1"/>
    <col min="3090" max="3092" width="14.7109375" style="193" customWidth="1"/>
    <col min="3093" max="3093" width="14.5703125" style="193" customWidth="1"/>
    <col min="3094" max="3097" width="14.140625" style="193" customWidth="1"/>
    <col min="3098" max="3100" width="14.85546875" style="193" customWidth="1"/>
    <col min="3101" max="3101" width="17.28515625" style="193" customWidth="1"/>
    <col min="3102" max="3102" width="18.7109375" style="193" customWidth="1"/>
    <col min="3103" max="3103" width="42.7109375" style="193" customWidth="1"/>
    <col min="3104" max="3104" width="34.85546875" style="193" customWidth="1"/>
    <col min="3105" max="3105" width="80.28515625" style="193" customWidth="1"/>
    <col min="3106" max="3107" width="25" style="193" customWidth="1"/>
    <col min="3108" max="3108" width="19.85546875" style="193" customWidth="1"/>
    <col min="3109" max="3109" width="9.28515625" style="193" customWidth="1"/>
    <col min="3110" max="3333" width="9.28515625" style="193"/>
    <col min="3334" max="3334" width="22.28515625" style="193" customWidth="1"/>
    <col min="3335" max="3335" width="21" style="193" customWidth="1"/>
    <col min="3336" max="3338" width="0" style="193" hidden="1" customWidth="1"/>
    <col min="3339" max="3345" width="14.28515625" style="193" customWidth="1"/>
    <col min="3346" max="3348" width="14.7109375" style="193" customWidth="1"/>
    <col min="3349" max="3349" width="14.5703125" style="193" customWidth="1"/>
    <col min="3350" max="3353" width="14.140625" style="193" customWidth="1"/>
    <col min="3354" max="3356" width="14.85546875" style="193" customWidth="1"/>
    <col min="3357" max="3357" width="17.28515625" style="193" customWidth="1"/>
    <col min="3358" max="3358" width="18.7109375" style="193" customWidth="1"/>
    <col min="3359" max="3359" width="42.7109375" style="193" customWidth="1"/>
    <col min="3360" max="3360" width="34.85546875" style="193" customWidth="1"/>
    <col min="3361" max="3361" width="80.28515625" style="193" customWidth="1"/>
    <col min="3362" max="3363" width="25" style="193" customWidth="1"/>
    <col min="3364" max="3364" width="19.85546875" style="193" customWidth="1"/>
    <col min="3365" max="3365" width="9.28515625" style="193" customWidth="1"/>
    <col min="3366" max="3589" width="9.28515625" style="193"/>
    <col min="3590" max="3590" width="22.28515625" style="193" customWidth="1"/>
    <col min="3591" max="3591" width="21" style="193" customWidth="1"/>
    <col min="3592" max="3594" width="0" style="193" hidden="1" customWidth="1"/>
    <col min="3595" max="3601" width="14.28515625" style="193" customWidth="1"/>
    <col min="3602" max="3604" width="14.7109375" style="193" customWidth="1"/>
    <col min="3605" max="3605" width="14.5703125" style="193" customWidth="1"/>
    <col min="3606" max="3609" width="14.140625" style="193" customWidth="1"/>
    <col min="3610" max="3612" width="14.85546875" style="193" customWidth="1"/>
    <col min="3613" max="3613" width="17.28515625" style="193" customWidth="1"/>
    <col min="3614" max="3614" width="18.7109375" style="193" customWidth="1"/>
    <col min="3615" max="3615" width="42.7109375" style="193" customWidth="1"/>
    <col min="3616" max="3616" width="34.85546875" style="193" customWidth="1"/>
    <col min="3617" max="3617" width="80.28515625" style="193" customWidth="1"/>
    <col min="3618" max="3619" width="25" style="193" customWidth="1"/>
    <col min="3620" max="3620" width="19.85546875" style="193" customWidth="1"/>
    <col min="3621" max="3621" width="9.28515625" style="193" customWidth="1"/>
    <col min="3622" max="3845" width="9.28515625" style="193"/>
    <col min="3846" max="3846" width="22.28515625" style="193" customWidth="1"/>
    <col min="3847" max="3847" width="21" style="193" customWidth="1"/>
    <col min="3848" max="3850" width="0" style="193" hidden="1" customWidth="1"/>
    <col min="3851" max="3857" width="14.28515625" style="193" customWidth="1"/>
    <col min="3858" max="3860" width="14.7109375" style="193" customWidth="1"/>
    <col min="3861" max="3861" width="14.5703125" style="193" customWidth="1"/>
    <col min="3862" max="3865" width="14.140625" style="193" customWidth="1"/>
    <col min="3866" max="3868" width="14.85546875" style="193" customWidth="1"/>
    <col min="3869" max="3869" width="17.28515625" style="193" customWidth="1"/>
    <col min="3870" max="3870" width="18.7109375" style="193" customWidth="1"/>
    <col min="3871" max="3871" width="42.7109375" style="193" customWidth="1"/>
    <col min="3872" max="3872" width="34.85546875" style="193" customWidth="1"/>
    <col min="3873" max="3873" width="80.28515625" style="193" customWidth="1"/>
    <col min="3874" max="3875" width="25" style="193" customWidth="1"/>
    <col min="3876" max="3876" width="19.85546875" style="193" customWidth="1"/>
    <col min="3877" max="3877" width="9.28515625" style="193" customWidth="1"/>
    <col min="3878" max="4101" width="9.28515625" style="193"/>
    <col min="4102" max="4102" width="22.28515625" style="193" customWidth="1"/>
    <col min="4103" max="4103" width="21" style="193" customWidth="1"/>
    <col min="4104" max="4106" width="0" style="193" hidden="1" customWidth="1"/>
    <col min="4107" max="4113" width="14.28515625" style="193" customWidth="1"/>
    <col min="4114" max="4116" width="14.7109375" style="193" customWidth="1"/>
    <col min="4117" max="4117" width="14.5703125" style="193" customWidth="1"/>
    <col min="4118" max="4121" width="14.140625" style="193" customWidth="1"/>
    <col min="4122" max="4124" width="14.85546875" style="193" customWidth="1"/>
    <col min="4125" max="4125" width="17.28515625" style="193" customWidth="1"/>
    <col min="4126" max="4126" width="18.7109375" style="193" customWidth="1"/>
    <col min="4127" max="4127" width="42.7109375" style="193" customWidth="1"/>
    <col min="4128" max="4128" width="34.85546875" style="193" customWidth="1"/>
    <col min="4129" max="4129" width="80.28515625" style="193" customWidth="1"/>
    <col min="4130" max="4131" width="25" style="193" customWidth="1"/>
    <col min="4132" max="4132" width="19.85546875" style="193" customWidth="1"/>
    <col min="4133" max="4133" width="9.28515625" style="193" customWidth="1"/>
    <col min="4134" max="4357" width="9.28515625" style="193"/>
    <col min="4358" max="4358" width="22.28515625" style="193" customWidth="1"/>
    <col min="4359" max="4359" width="21" style="193" customWidth="1"/>
    <col min="4360" max="4362" width="0" style="193" hidden="1" customWidth="1"/>
    <col min="4363" max="4369" width="14.28515625" style="193" customWidth="1"/>
    <col min="4370" max="4372" width="14.7109375" style="193" customWidth="1"/>
    <col min="4373" max="4373" width="14.5703125" style="193" customWidth="1"/>
    <col min="4374" max="4377" width="14.140625" style="193" customWidth="1"/>
    <col min="4378" max="4380" width="14.85546875" style="193" customWidth="1"/>
    <col min="4381" max="4381" width="17.28515625" style="193" customWidth="1"/>
    <col min="4382" max="4382" width="18.7109375" style="193" customWidth="1"/>
    <col min="4383" max="4383" width="42.7109375" style="193" customWidth="1"/>
    <col min="4384" max="4384" width="34.85546875" style="193" customWidth="1"/>
    <col min="4385" max="4385" width="80.28515625" style="193" customWidth="1"/>
    <col min="4386" max="4387" width="25" style="193" customWidth="1"/>
    <col min="4388" max="4388" width="19.85546875" style="193" customWidth="1"/>
    <col min="4389" max="4389" width="9.28515625" style="193" customWidth="1"/>
    <col min="4390" max="4613" width="9.28515625" style="193"/>
    <col min="4614" max="4614" width="22.28515625" style="193" customWidth="1"/>
    <col min="4615" max="4615" width="21" style="193" customWidth="1"/>
    <col min="4616" max="4618" width="0" style="193" hidden="1" customWidth="1"/>
    <col min="4619" max="4625" width="14.28515625" style="193" customWidth="1"/>
    <col min="4626" max="4628" width="14.7109375" style="193" customWidth="1"/>
    <col min="4629" max="4629" width="14.5703125" style="193" customWidth="1"/>
    <col min="4630" max="4633" width="14.140625" style="193" customWidth="1"/>
    <col min="4634" max="4636" width="14.85546875" style="193" customWidth="1"/>
    <col min="4637" max="4637" width="17.28515625" style="193" customWidth="1"/>
    <col min="4638" max="4638" width="18.7109375" style="193" customWidth="1"/>
    <col min="4639" max="4639" width="42.7109375" style="193" customWidth="1"/>
    <col min="4640" max="4640" width="34.85546875" style="193" customWidth="1"/>
    <col min="4641" max="4641" width="80.28515625" style="193" customWidth="1"/>
    <col min="4642" max="4643" width="25" style="193" customWidth="1"/>
    <col min="4644" max="4644" width="19.85546875" style="193" customWidth="1"/>
    <col min="4645" max="4645" width="9.28515625" style="193" customWidth="1"/>
    <col min="4646" max="4869" width="9.28515625" style="193"/>
    <col min="4870" max="4870" width="22.28515625" style="193" customWidth="1"/>
    <col min="4871" max="4871" width="21" style="193" customWidth="1"/>
    <col min="4872" max="4874" width="0" style="193" hidden="1" customWidth="1"/>
    <col min="4875" max="4881" width="14.28515625" style="193" customWidth="1"/>
    <col min="4882" max="4884" width="14.7109375" style="193" customWidth="1"/>
    <col min="4885" max="4885" width="14.5703125" style="193" customWidth="1"/>
    <col min="4886" max="4889" width="14.140625" style="193" customWidth="1"/>
    <col min="4890" max="4892" width="14.85546875" style="193" customWidth="1"/>
    <col min="4893" max="4893" width="17.28515625" style="193" customWidth="1"/>
    <col min="4894" max="4894" width="18.7109375" style="193" customWidth="1"/>
    <col min="4895" max="4895" width="42.7109375" style="193" customWidth="1"/>
    <col min="4896" max="4896" width="34.85546875" style="193" customWidth="1"/>
    <col min="4897" max="4897" width="80.28515625" style="193" customWidth="1"/>
    <col min="4898" max="4899" width="25" style="193" customWidth="1"/>
    <col min="4900" max="4900" width="19.85546875" style="193" customWidth="1"/>
    <col min="4901" max="4901" width="9.28515625" style="193" customWidth="1"/>
    <col min="4902" max="5125" width="9.28515625" style="193"/>
    <col min="5126" max="5126" width="22.28515625" style="193" customWidth="1"/>
    <col min="5127" max="5127" width="21" style="193" customWidth="1"/>
    <col min="5128" max="5130" width="0" style="193" hidden="1" customWidth="1"/>
    <col min="5131" max="5137" width="14.28515625" style="193" customWidth="1"/>
    <col min="5138" max="5140" width="14.7109375" style="193" customWidth="1"/>
    <col min="5141" max="5141" width="14.5703125" style="193" customWidth="1"/>
    <col min="5142" max="5145" width="14.140625" style="193" customWidth="1"/>
    <col min="5146" max="5148" width="14.85546875" style="193" customWidth="1"/>
    <col min="5149" max="5149" width="17.28515625" style="193" customWidth="1"/>
    <col min="5150" max="5150" width="18.7109375" style="193" customWidth="1"/>
    <col min="5151" max="5151" width="42.7109375" style="193" customWidth="1"/>
    <col min="5152" max="5152" width="34.85546875" style="193" customWidth="1"/>
    <col min="5153" max="5153" width="80.28515625" style="193" customWidth="1"/>
    <col min="5154" max="5155" width="25" style="193" customWidth="1"/>
    <col min="5156" max="5156" width="19.85546875" style="193" customWidth="1"/>
    <col min="5157" max="5157" width="9.28515625" style="193" customWidth="1"/>
    <col min="5158" max="5381" width="9.28515625" style="193"/>
    <col min="5382" max="5382" width="22.28515625" style="193" customWidth="1"/>
    <col min="5383" max="5383" width="21" style="193" customWidth="1"/>
    <col min="5384" max="5386" width="0" style="193" hidden="1" customWidth="1"/>
    <col min="5387" max="5393" width="14.28515625" style="193" customWidth="1"/>
    <col min="5394" max="5396" width="14.7109375" style="193" customWidth="1"/>
    <col min="5397" max="5397" width="14.5703125" style="193" customWidth="1"/>
    <col min="5398" max="5401" width="14.140625" style="193" customWidth="1"/>
    <col min="5402" max="5404" width="14.85546875" style="193" customWidth="1"/>
    <col min="5405" max="5405" width="17.28515625" style="193" customWidth="1"/>
    <col min="5406" max="5406" width="18.7109375" style="193" customWidth="1"/>
    <col min="5407" max="5407" width="42.7109375" style="193" customWidth="1"/>
    <col min="5408" max="5408" width="34.85546875" style="193" customWidth="1"/>
    <col min="5409" max="5409" width="80.28515625" style="193" customWidth="1"/>
    <col min="5410" max="5411" width="25" style="193" customWidth="1"/>
    <col min="5412" max="5412" width="19.85546875" style="193" customWidth="1"/>
    <col min="5413" max="5413" width="9.28515625" style="193" customWidth="1"/>
    <col min="5414" max="5637" width="9.28515625" style="193"/>
    <col min="5638" max="5638" width="22.28515625" style="193" customWidth="1"/>
    <col min="5639" max="5639" width="21" style="193" customWidth="1"/>
    <col min="5640" max="5642" width="0" style="193" hidden="1" customWidth="1"/>
    <col min="5643" max="5649" width="14.28515625" style="193" customWidth="1"/>
    <col min="5650" max="5652" width="14.7109375" style="193" customWidth="1"/>
    <col min="5653" max="5653" width="14.5703125" style="193" customWidth="1"/>
    <col min="5654" max="5657" width="14.140625" style="193" customWidth="1"/>
    <col min="5658" max="5660" width="14.85546875" style="193" customWidth="1"/>
    <col min="5661" max="5661" width="17.28515625" style="193" customWidth="1"/>
    <col min="5662" max="5662" width="18.7109375" style="193" customWidth="1"/>
    <col min="5663" max="5663" width="42.7109375" style="193" customWidth="1"/>
    <col min="5664" max="5664" width="34.85546875" style="193" customWidth="1"/>
    <col min="5665" max="5665" width="80.28515625" style="193" customWidth="1"/>
    <col min="5666" max="5667" width="25" style="193" customWidth="1"/>
    <col min="5668" max="5668" width="19.85546875" style="193" customWidth="1"/>
    <col min="5669" max="5669" width="9.28515625" style="193" customWidth="1"/>
    <col min="5670" max="5893" width="9.28515625" style="193"/>
    <col min="5894" max="5894" width="22.28515625" style="193" customWidth="1"/>
    <col min="5895" max="5895" width="21" style="193" customWidth="1"/>
    <col min="5896" max="5898" width="0" style="193" hidden="1" customWidth="1"/>
    <col min="5899" max="5905" width="14.28515625" style="193" customWidth="1"/>
    <col min="5906" max="5908" width="14.7109375" style="193" customWidth="1"/>
    <col min="5909" max="5909" width="14.5703125" style="193" customWidth="1"/>
    <col min="5910" max="5913" width="14.140625" style="193" customWidth="1"/>
    <col min="5914" max="5916" width="14.85546875" style="193" customWidth="1"/>
    <col min="5917" max="5917" width="17.28515625" style="193" customWidth="1"/>
    <col min="5918" max="5918" width="18.7109375" style="193" customWidth="1"/>
    <col min="5919" max="5919" width="42.7109375" style="193" customWidth="1"/>
    <col min="5920" max="5920" width="34.85546875" style="193" customWidth="1"/>
    <col min="5921" max="5921" width="80.28515625" style="193" customWidth="1"/>
    <col min="5922" max="5923" width="25" style="193" customWidth="1"/>
    <col min="5924" max="5924" width="19.85546875" style="193" customWidth="1"/>
    <col min="5925" max="5925" width="9.28515625" style="193" customWidth="1"/>
    <col min="5926" max="6149" width="9.28515625" style="193"/>
    <col min="6150" max="6150" width="22.28515625" style="193" customWidth="1"/>
    <col min="6151" max="6151" width="21" style="193" customWidth="1"/>
    <col min="6152" max="6154" width="0" style="193" hidden="1" customWidth="1"/>
    <col min="6155" max="6161" width="14.28515625" style="193" customWidth="1"/>
    <col min="6162" max="6164" width="14.7109375" style="193" customWidth="1"/>
    <col min="6165" max="6165" width="14.5703125" style="193" customWidth="1"/>
    <col min="6166" max="6169" width="14.140625" style="193" customWidth="1"/>
    <col min="6170" max="6172" width="14.85546875" style="193" customWidth="1"/>
    <col min="6173" max="6173" width="17.28515625" style="193" customWidth="1"/>
    <col min="6174" max="6174" width="18.7109375" style="193" customWidth="1"/>
    <col min="6175" max="6175" width="42.7109375" style="193" customWidth="1"/>
    <col min="6176" max="6176" width="34.85546875" style="193" customWidth="1"/>
    <col min="6177" max="6177" width="80.28515625" style="193" customWidth="1"/>
    <col min="6178" max="6179" width="25" style="193" customWidth="1"/>
    <col min="6180" max="6180" width="19.85546875" style="193" customWidth="1"/>
    <col min="6181" max="6181" width="9.28515625" style="193" customWidth="1"/>
    <col min="6182" max="6405" width="9.28515625" style="193"/>
    <col min="6406" max="6406" width="22.28515625" style="193" customWidth="1"/>
    <col min="6407" max="6407" width="21" style="193" customWidth="1"/>
    <col min="6408" max="6410" width="0" style="193" hidden="1" customWidth="1"/>
    <col min="6411" max="6417" width="14.28515625" style="193" customWidth="1"/>
    <col min="6418" max="6420" width="14.7109375" style="193" customWidth="1"/>
    <col min="6421" max="6421" width="14.5703125" style="193" customWidth="1"/>
    <col min="6422" max="6425" width="14.140625" style="193" customWidth="1"/>
    <col min="6426" max="6428" width="14.85546875" style="193" customWidth="1"/>
    <col min="6429" max="6429" width="17.28515625" style="193" customWidth="1"/>
    <col min="6430" max="6430" width="18.7109375" style="193" customWidth="1"/>
    <col min="6431" max="6431" width="42.7109375" style="193" customWidth="1"/>
    <col min="6432" max="6432" width="34.85546875" style="193" customWidth="1"/>
    <col min="6433" max="6433" width="80.28515625" style="193" customWidth="1"/>
    <col min="6434" max="6435" width="25" style="193" customWidth="1"/>
    <col min="6436" max="6436" width="19.85546875" style="193" customWidth="1"/>
    <col min="6437" max="6437" width="9.28515625" style="193" customWidth="1"/>
    <col min="6438" max="6661" width="9.28515625" style="193"/>
    <col min="6662" max="6662" width="22.28515625" style="193" customWidth="1"/>
    <col min="6663" max="6663" width="21" style="193" customWidth="1"/>
    <col min="6664" max="6666" width="0" style="193" hidden="1" customWidth="1"/>
    <col min="6667" max="6673" width="14.28515625" style="193" customWidth="1"/>
    <col min="6674" max="6676" width="14.7109375" style="193" customWidth="1"/>
    <col min="6677" max="6677" width="14.5703125" style="193" customWidth="1"/>
    <col min="6678" max="6681" width="14.140625" style="193" customWidth="1"/>
    <col min="6682" max="6684" width="14.85546875" style="193" customWidth="1"/>
    <col min="6685" max="6685" width="17.28515625" style="193" customWidth="1"/>
    <col min="6686" max="6686" width="18.7109375" style="193" customWidth="1"/>
    <col min="6687" max="6687" width="42.7109375" style="193" customWidth="1"/>
    <col min="6688" max="6688" width="34.85546875" style="193" customWidth="1"/>
    <col min="6689" max="6689" width="80.28515625" style="193" customWidth="1"/>
    <col min="6690" max="6691" width="25" style="193" customWidth="1"/>
    <col min="6692" max="6692" width="19.85546875" style="193" customWidth="1"/>
    <col min="6693" max="6693" width="9.28515625" style="193" customWidth="1"/>
    <col min="6694" max="6917" width="9.28515625" style="193"/>
    <col min="6918" max="6918" width="22.28515625" style="193" customWidth="1"/>
    <col min="6919" max="6919" width="21" style="193" customWidth="1"/>
    <col min="6920" max="6922" width="0" style="193" hidden="1" customWidth="1"/>
    <col min="6923" max="6929" width="14.28515625" style="193" customWidth="1"/>
    <col min="6930" max="6932" width="14.7109375" style="193" customWidth="1"/>
    <col min="6933" max="6933" width="14.5703125" style="193" customWidth="1"/>
    <col min="6934" max="6937" width="14.140625" style="193" customWidth="1"/>
    <col min="6938" max="6940" width="14.85546875" style="193" customWidth="1"/>
    <col min="6941" max="6941" width="17.28515625" style="193" customWidth="1"/>
    <col min="6942" max="6942" width="18.7109375" style="193" customWidth="1"/>
    <col min="6943" max="6943" width="42.7109375" style="193" customWidth="1"/>
    <col min="6944" max="6944" width="34.85546875" style="193" customWidth="1"/>
    <col min="6945" max="6945" width="80.28515625" style="193" customWidth="1"/>
    <col min="6946" max="6947" width="25" style="193" customWidth="1"/>
    <col min="6948" max="6948" width="19.85546875" style="193" customWidth="1"/>
    <col min="6949" max="6949" width="9.28515625" style="193" customWidth="1"/>
    <col min="6950" max="7173" width="9.28515625" style="193"/>
    <col min="7174" max="7174" width="22.28515625" style="193" customWidth="1"/>
    <col min="7175" max="7175" width="21" style="193" customWidth="1"/>
    <col min="7176" max="7178" width="0" style="193" hidden="1" customWidth="1"/>
    <col min="7179" max="7185" width="14.28515625" style="193" customWidth="1"/>
    <col min="7186" max="7188" width="14.7109375" style="193" customWidth="1"/>
    <col min="7189" max="7189" width="14.5703125" style="193" customWidth="1"/>
    <col min="7190" max="7193" width="14.140625" style="193" customWidth="1"/>
    <col min="7194" max="7196" width="14.85546875" style="193" customWidth="1"/>
    <col min="7197" max="7197" width="17.28515625" style="193" customWidth="1"/>
    <col min="7198" max="7198" width="18.7109375" style="193" customWidth="1"/>
    <col min="7199" max="7199" width="42.7109375" style="193" customWidth="1"/>
    <col min="7200" max="7200" width="34.85546875" style="193" customWidth="1"/>
    <col min="7201" max="7201" width="80.28515625" style="193" customWidth="1"/>
    <col min="7202" max="7203" width="25" style="193" customWidth="1"/>
    <col min="7204" max="7204" width="19.85546875" style="193" customWidth="1"/>
    <col min="7205" max="7205" width="9.28515625" style="193" customWidth="1"/>
    <col min="7206" max="7429" width="9.28515625" style="193"/>
    <col min="7430" max="7430" width="22.28515625" style="193" customWidth="1"/>
    <col min="7431" max="7431" width="21" style="193" customWidth="1"/>
    <col min="7432" max="7434" width="0" style="193" hidden="1" customWidth="1"/>
    <col min="7435" max="7441" width="14.28515625" style="193" customWidth="1"/>
    <col min="7442" max="7444" width="14.7109375" style="193" customWidth="1"/>
    <col min="7445" max="7445" width="14.5703125" style="193" customWidth="1"/>
    <col min="7446" max="7449" width="14.140625" style="193" customWidth="1"/>
    <col min="7450" max="7452" width="14.85546875" style="193" customWidth="1"/>
    <col min="7453" max="7453" width="17.28515625" style="193" customWidth="1"/>
    <col min="7454" max="7454" width="18.7109375" style="193" customWidth="1"/>
    <col min="7455" max="7455" width="42.7109375" style="193" customWidth="1"/>
    <col min="7456" max="7456" width="34.85546875" style="193" customWidth="1"/>
    <col min="7457" max="7457" width="80.28515625" style="193" customWidth="1"/>
    <col min="7458" max="7459" width="25" style="193" customWidth="1"/>
    <col min="7460" max="7460" width="19.85546875" style="193" customWidth="1"/>
    <col min="7461" max="7461" width="9.28515625" style="193" customWidth="1"/>
    <col min="7462" max="7685" width="9.28515625" style="193"/>
    <col min="7686" max="7686" width="22.28515625" style="193" customWidth="1"/>
    <col min="7687" max="7687" width="21" style="193" customWidth="1"/>
    <col min="7688" max="7690" width="0" style="193" hidden="1" customWidth="1"/>
    <col min="7691" max="7697" width="14.28515625" style="193" customWidth="1"/>
    <col min="7698" max="7700" width="14.7109375" style="193" customWidth="1"/>
    <col min="7701" max="7701" width="14.5703125" style="193" customWidth="1"/>
    <col min="7702" max="7705" width="14.140625" style="193" customWidth="1"/>
    <col min="7706" max="7708" width="14.85546875" style="193" customWidth="1"/>
    <col min="7709" max="7709" width="17.28515625" style="193" customWidth="1"/>
    <col min="7710" max="7710" width="18.7109375" style="193" customWidth="1"/>
    <col min="7711" max="7711" width="42.7109375" style="193" customWidth="1"/>
    <col min="7712" max="7712" width="34.85546875" style="193" customWidth="1"/>
    <col min="7713" max="7713" width="80.28515625" style="193" customWidth="1"/>
    <col min="7714" max="7715" width="25" style="193" customWidth="1"/>
    <col min="7716" max="7716" width="19.85546875" style="193" customWidth="1"/>
    <col min="7717" max="7717" width="9.28515625" style="193" customWidth="1"/>
    <col min="7718" max="7941" width="9.28515625" style="193"/>
    <col min="7942" max="7942" width="22.28515625" style="193" customWidth="1"/>
    <col min="7943" max="7943" width="21" style="193" customWidth="1"/>
    <col min="7944" max="7946" width="0" style="193" hidden="1" customWidth="1"/>
    <col min="7947" max="7953" width="14.28515625" style="193" customWidth="1"/>
    <col min="7954" max="7956" width="14.7109375" style="193" customWidth="1"/>
    <col min="7957" max="7957" width="14.5703125" style="193" customWidth="1"/>
    <col min="7958" max="7961" width="14.140625" style="193" customWidth="1"/>
    <col min="7962" max="7964" width="14.85546875" style="193" customWidth="1"/>
    <col min="7965" max="7965" width="17.28515625" style="193" customWidth="1"/>
    <col min="7966" max="7966" width="18.7109375" style="193" customWidth="1"/>
    <col min="7967" max="7967" width="42.7109375" style="193" customWidth="1"/>
    <col min="7968" max="7968" width="34.85546875" style="193" customWidth="1"/>
    <col min="7969" max="7969" width="80.28515625" style="193" customWidth="1"/>
    <col min="7970" max="7971" width="25" style="193" customWidth="1"/>
    <col min="7972" max="7972" width="19.85546875" style="193" customWidth="1"/>
    <col min="7973" max="7973" width="9.28515625" style="193" customWidth="1"/>
    <col min="7974" max="8197" width="9.28515625" style="193"/>
    <col min="8198" max="8198" width="22.28515625" style="193" customWidth="1"/>
    <col min="8199" max="8199" width="21" style="193" customWidth="1"/>
    <col min="8200" max="8202" width="0" style="193" hidden="1" customWidth="1"/>
    <col min="8203" max="8209" width="14.28515625" style="193" customWidth="1"/>
    <col min="8210" max="8212" width="14.7109375" style="193" customWidth="1"/>
    <col min="8213" max="8213" width="14.5703125" style="193" customWidth="1"/>
    <col min="8214" max="8217" width="14.140625" style="193" customWidth="1"/>
    <col min="8218" max="8220" width="14.85546875" style="193" customWidth="1"/>
    <col min="8221" max="8221" width="17.28515625" style="193" customWidth="1"/>
    <col min="8222" max="8222" width="18.7109375" style="193" customWidth="1"/>
    <col min="8223" max="8223" width="42.7109375" style="193" customWidth="1"/>
    <col min="8224" max="8224" width="34.85546875" style="193" customWidth="1"/>
    <col min="8225" max="8225" width="80.28515625" style="193" customWidth="1"/>
    <col min="8226" max="8227" width="25" style="193" customWidth="1"/>
    <col min="8228" max="8228" width="19.85546875" style="193" customWidth="1"/>
    <col min="8229" max="8229" width="9.28515625" style="193" customWidth="1"/>
    <col min="8230" max="8453" width="9.28515625" style="193"/>
    <col min="8454" max="8454" width="22.28515625" style="193" customWidth="1"/>
    <col min="8455" max="8455" width="21" style="193" customWidth="1"/>
    <col min="8456" max="8458" width="0" style="193" hidden="1" customWidth="1"/>
    <col min="8459" max="8465" width="14.28515625" style="193" customWidth="1"/>
    <col min="8466" max="8468" width="14.7109375" style="193" customWidth="1"/>
    <col min="8469" max="8469" width="14.5703125" style="193" customWidth="1"/>
    <col min="8470" max="8473" width="14.140625" style="193" customWidth="1"/>
    <col min="8474" max="8476" width="14.85546875" style="193" customWidth="1"/>
    <col min="8477" max="8477" width="17.28515625" style="193" customWidth="1"/>
    <col min="8478" max="8478" width="18.7109375" style="193" customWidth="1"/>
    <col min="8479" max="8479" width="42.7109375" style="193" customWidth="1"/>
    <col min="8480" max="8480" width="34.85546875" style="193" customWidth="1"/>
    <col min="8481" max="8481" width="80.28515625" style="193" customWidth="1"/>
    <col min="8482" max="8483" width="25" style="193" customWidth="1"/>
    <col min="8484" max="8484" width="19.85546875" style="193" customWidth="1"/>
    <col min="8485" max="8485" width="9.28515625" style="193" customWidth="1"/>
    <col min="8486" max="8709" width="9.28515625" style="193"/>
    <col min="8710" max="8710" width="22.28515625" style="193" customWidth="1"/>
    <col min="8711" max="8711" width="21" style="193" customWidth="1"/>
    <col min="8712" max="8714" width="0" style="193" hidden="1" customWidth="1"/>
    <col min="8715" max="8721" width="14.28515625" style="193" customWidth="1"/>
    <col min="8722" max="8724" width="14.7109375" style="193" customWidth="1"/>
    <col min="8725" max="8725" width="14.5703125" style="193" customWidth="1"/>
    <col min="8726" max="8729" width="14.140625" style="193" customWidth="1"/>
    <col min="8730" max="8732" width="14.85546875" style="193" customWidth="1"/>
    <col min="8733" max="8733" width="17.28515625" style="193" customWidth="1"/>
    <col min="8734" max="8734" width="18.7109375" style="193" customWidth="1"/>
    <col min="8735" max="8735" width="42.7109375" style="193" customWidth="1"/>
    <col min="8736" max="8736" width="34.85546875" style="193" customWidth="1"/>
    <col min="8737" max="8737" width="80.28515625" style="193" customWidth="1"/>
    <col min="8738" max="8739" width="25" style="193" customWidth="1"/>
    <col min="8740" max="8740" width="19.85546875" style="193" customWidth="1"/>
    <col min="8741" max="8741" width="9.28515625" style="193" customWidth="1"/>
    <col min="8742" max="8965" width="9.28515625" style="193"/>
    <col min="8966" max="8966" width="22.28515625" style="193" customWidth="1"/>
    <col min="8967" max="8967" width="21" style="193" customWidth="1"/>
    <col min="8968" max="8970" width="0" style="193" hidden="1" customWidth="1"/>
    <col min="8971" max="8977" width="14.28515625" style="193" customWidth="1"/>
    <col min="8978" max="8980" width="14.7109375" style="193" customWidth="1"/>
    <col min="8981" max="8981" width="14.5703125" style="193" customWidth="1"/>
    <col min="8982" max="8985" width="14.140625" style="193" customWidth="1"/>
    <col min="8986" max="8988" width="14.85546875" style="193" customWidth="1"/>
    <col min="8989" max="8989" width="17.28515625" style="193" customWidth="1"/>
    <col min="8990" max="8990" width="18.7109375" style="193" customWidth="1"/>
    <col min="8991" max="8991" width="42.7109375" style="193" customWidth="1"/>
    <col min="8992" max="8992" width="34.85546875" style="193" customWidth="1"/>
    <col min="8993" max="8993" width="80.28515625" style="193" customWidth="1"/>
    <col min="8994" max="8995" width="25" style="193" customWidth="1"/>
    <col min="8996" max="8996" width="19.85546875" style="193" customWidth="1"/>
    <col min="8997" max="8997" width="9.28515625" style="193" customWidth="1"/>
    <col min="8998" max="9221" width="9.28515625" style="193"/>
    <col min="9222" max="9222" width="22.28515625" style="193" customWidth="1"/>
    <col min="9223" max="9223" width="21" style="193" customWidth="1"/>
    <col min="9224" max="9226" width="0" style="193" hidden="1" customWidth="1"/>
    <col min="9227" max="9233" width="14.28515625" style="193" customWidth="1"/>
    <col min="9234" max="9236" width="14.7109375" style="193" customWidth="1"/>
    <col min="9237" max="9237" width="14.5703125" style="193" customWidth="1"/>
    <col min="9238" max="9241" width="14.140625" style="193" customWidth="1"/>
    <col min="9242" max="9244" width="14.85546875" style="193" customWidth="1"/>
    <col min="9245" max="9245" width="17.28515625" style="193" customWidth="1"/>
    <col min="9246" max="9246" width="18.7109375" style="193" customWidth="1"/>
    <col min="9247" max="9247" width="42.7109375" style="193" customWidth="1"/>
    <col min="9248" max="9248" width="34.85546875" style="193" customWidth="1"/>
    <col min="9249" max="9249" width="80.28515625" style="193" customWidth="1"/>
    <col min="9250" max="9251" width="25" style="193" customWidth="1"/>
    <col min="9252" max="9252" width="19.85546875" style="193" customWidth="1"/>
    <col min="9253" max="9253" width="9.28515625" style="193" customWidth="1"/>
    <col min="9254" max="9477" width="9.28515625" style="193"/>
    <col min="9478" max="9478" width="22.28515625" style="193" customWidth="1"/>
    <col min="9479" max="9479" width="21" style="193" customWidth="1"/>
    <col min="9480" max="9482" width="0" style="193" hidden="1" customWidth="1"/>
    <col min="9483" max="9489" width="14.28515625" style="193" customWidth="1"/>
    <col min="9490" max="9492" width="14.7109375" style="193" customWidth="1"/>
    <col min="9493" max="9493" width="14.5703125" style="193" customWidth="1"/>
    <col min="9494" max="9497" width="14.140625" style="193" customWidth="1"/>
    <col min="9498" max="9500" width="14.85546875" style="193" customWidth="1"/>
    <col min="9501" max="9501" width="17.28515625" style="193" customWidth="1"/>
    <col min="9502" max="9502" width="18.7109375" style="193" customWidth="1"/>
    <col min="9503" max="9503" width="42.7109375" style="193" customWidth="1"/>
    <col min="9504" max="9504" width="34.85546875" style="193" customWidth="1"/>
    <col min="9505" max="9505" width="80.28515625" style="193" customWidth="1"/>
    <col min="9506" max="9507" width="25" style="193" customWidth="1"/>
    <col min="9508" max="9508" width="19.85546875" style="193" customWidth="1"/>
    <col min="9509" max="9509" width="9.28515625" style="193" customWidth="1"/>
    <col min="9510" max="9733" width="9.28515625" style="193"/>
    <col min="9734" max="9734" width="22.28515625" style="193" customWidth="1"/>
    <col min="9735" max="9735" width="21" style="193" customWidth="1"/>
    <col min="9736" max="9738" width="0" style="193" hidden="1" customWidth="1"/>
    <col min="9739" max="9745" width="14.28515625" style="193" customWidth="1"/>
    <col min="9746" max="9748" width="14.7109375" style="193" customWidth="1"/>
    <col min="9749" max="9749" width="14.5703125" style="193" customWidth="1"/>
    <col min="9750" max="9753" width="14.140625" style="193" customWidth="1"/>
    <col min="9754" max="9756" width="14.85546875" style="193" customWidth="1"/>
    <col min="9757" max="9757" width="17.28515625" style="193" customWidth="1"/>
    <col min="9758" max="9758" width="18.7109375" style="193" customWidth="1"/>
    <col min="9759" max="9759" width="42.7109375" style="193" customWidth="1"/>
    <col min="9760" max="9760" width="34.85546875" style="193" customWidth="1"/>
    <col min="9761" max="9761" width="80.28515625" style="193" customWidth="1"/>
    <col min="9762" max="9763" width="25" style="193" customWidth="1"/>
    <col min="9764" max="9764" width="19.85546875" style="193" customWidth="1"/>
    <col min="9765" max="9765" width="9.28515625" style="193" customWidth="1"/>
    <col min="9766" max="9989" width="9.28515625" style="193"/>
    <col min="9990" max="9990" width="22.28515625" style="193" customWidth="1"/>
    <col min="9991" max="9991" width="21" style="193" customWidth="1"/>
    <col min="9992" max="9994" width="0" style="193" hidden="1" customWidth="1"/>
    <col min="9995" max="10001" width="14.28515625" style="193" customWidth="1"/>
    <col min="10002" max="10004" width="14.7109375" style="193" customWidth="1"/>
    <col min="10005" max="10005" width="14.5703125" style="193" customWidth="1"/>
    <col min="10006" max="10009" width="14.140625" style="193" customWidth="1"/>
    <col min="10010" max="10012" width="14.85546875" style="193" customWidth="1"/>
    <col min="10013" max="10013" width="17.28515625" style="193" customWidth="1"/>
    <col min="10014" max="10014" width="18.7109375" style="193" customWidth="1"/>
    <col min="10015" max="10015" width="42.7109375" style="193" customWidth="1"/>
    <col min="10016" max="10016" width="34.85546875" style="193" customWidth="1"/>
    <col min="10017" max="10017" width="80.28515625" style="193" customWidth="1"/>
    <col min="10018" max="10019" width="25" style="193" customWidth="1"/>
    <col min="10020" max="10020" width="19.85546875" style="193" customWidth="1"/>
    <col min="10021" max="10021" width="9.28515625" style="193" customWidth="1"/>
    <col min="10022" max="10245" width="9.28515625" style="193"/>
    <col min="10246" max="10246" width="22.28515625" style="193" customWidth="1"/>
    <col min="10247" max="10247" width="21" style="193" customWidth="1"/>
    <col min="10248" max="10250" width="0" style="193" hidden="1" customWidth="1"/>
    <col min="10251" max="10257" width="14.28515625" style="193" customWidth="1"/>
    <col min="10258" max="10260" width="14.7109375" style="193" customWidth="1"/>
    <col min="10261" max="10261" width="14.5703125" style="193" customWidth="1"/>
    <col min="10262" max="10265" width="14.140625" style="193" customWidth="1"/>
    <col min="10266" max="10268" width="14.85546875" style="193" customWidth="1"/>
    <col min="10269" max="10269" width="17.28515625" style="193" customWidth="1"/>
    <col min="10270" max="10270" width="18.7109375" style="193" customWidth="1"/>
    <col min="10271" max="10271" width="42.7109375" style="193" customWidth="1"/>
    <col min="10272" max="10272" width="34.85546875" style="193" customWidth="1"/>
    <col min="10273" max="10273" width="80.28515625" style="193" customWidth="1"/>
    <col min="10274" max="10275" width="25" style="193" customWidth="1"/>
    <col min="10276" max="10276" width="19.85546875" style="193" customWidth="1"/>
    <col min="10277" max="10277" width="9.28515625" style="193" customWidth="1"/>
    <col min="10278" max="10501" width="9.28515625" style="193"/>
    <col min="10502" max="10502" width="22.28515625" style="193" customWidth="1"/>
    <col min="10503" max="10503" width="21" style="193" customWidth="1"/>
    <col min="10504" max="10506" width="0" style="193" hidden="1" customWidth="1"/>
    <col min="10507" max="10513" width="14.28515625" style="193" customWidth="1"/>
    <col min="10514" max="10516" width="14.7109375" style="193" customWidth="1"/>
    <col min="10517" max="10517" width="14.5703125" style="193" customWidth="1"/>
    <col min="10518" max="10521" width="14.140625" style="193" customWidth="1"/>
    <col min="10522" max="10524" width="14.85546875" style="193" customWidth="1"/>
    <col min="10525" max="10525" width="17.28515625" style="193" customWidth="1"/>
    <col min="10526" max="10526" width="18.7109375" style="193" customWidth="1"/>
    <col min="10527" max="10527" width="42.7109375" style="193" customWidth="1"/>
    <col min="10528" max="10528" width="34.85546875" style="193" customWidth="1"/>
    <col min="10529" max="10529" width="80.28515625" style="193" customWidth="1"/>
    <col min="10530" max="10531" width="25" style="193" customWidth="1"/>
    <col min="10532" max="10532" width="19.85546875" style="193" customWidth="1"/>
    <col min="10533" max="10533" width="9.28515625" style="193" customWidth="1"/>
    <col min="10534" max="10757" width="9.28515625" style="193"/>
    <col min="10758" max="10758" width="22.28515625" style="193" customWidth="1"/>
    <col min="10759" max="10759" width="21" style="193" customWidth="1"/>
    <col min="10760" max="10762" width="0" style="193" hidden="1" customWidth="1"/>
    <col min="10763" max="10769" width="14.28515625" style="193" customWidth="1"/>
    <col min="10770" max="10772" width="14.7109375" style="193" customWidth="1"/>
    <col min="10773" max="10773" width="14.5703125" style="193" customWidth="1"/>
    <col min="10774" max="10777" width="14.140625" style="193" customWidth="1"/>
    <col min="10778" max="10780" width="14.85546875" style="193" customWidth="1"/>
    <col min="10781" max="10781" width="17.28515625" style="193" customWidth="1"/>
    <col min="10782" max="10782" width="18.7109375" style="193" customWidth="1"/>
    <col min="10783" max="10783" width="42.7109375" style="193" customWidth="1"/>
    <col min="10784" max="10784" width="34.85546875" style="193" customWidth="1"/>
    <col min="10785" max="10785" width="80.28515625" style="193" customWidth="1"/>
    <col min="10786" max="10787" width="25" style="193" customWidth="1"/>
    <col min="10788" max="10788" width="19.85546875" style="193" customWidth="1"/>
    <col min="10789" max="10789" width="9.28515625" style="193" customWidth="1"/>
    <col min="10790" max="11013" width="9.28515625" style="193"/>
    <col min="11014" max="11014" width="22.28515625" style="193" customWidth="1"/>
    <col min="11015" max="11015" width="21" style="193" customWidth="1"/>
    <col min="11016" max="11018" width="0" style="193" hidden="1" customWidth="1"/>
    <col min="11019" max="11025" width="14.28515625" style="193" customWidth="1"/>
    <col min="11026" max="11028" width="14.7109375" style="193" customWidth="1"/>
    <col min="11029" max="11029" width="14.5703125" style="193" customWidth="1"/>
    <col min="11030" max="11033" width="14.140625" style="193" customWidth="1"/>
    <col min="11034" max="11036" width="14.85546875" style="193" customWidth="1"/>
    <col min="11037" max="11037" width="17.28515625" style="193" customWidth="1"/>
    <col min="11038" max="11038" width="18.7109375" style="193" customWidth="1"/>
    <col min="11039" max="11039" width="42.7109375" style="193" customWidth="1"/>
    <col min="11040" max="11040" width="34.85546875" style="193" customWidth="1"/>
    <col min="11041" max="11041" width="80.28515625" style="193" customWidth="1"/>
    <col min="11042" max="11043" width="25" style="193" customWidth="1"/>
    <col min="11044" max="11044" width="19.85546875" style="193" customWidth="1"/>
    <col min="11045" max="11045" width="9.28515625" style="193" customWidth="1"/>
    <col min="11046" max="11269" width="9.28515625" style="193"/>
    <col min="11270" max="11270" width="22.28515625" style="193" customWidth="1"/>
    <col min="11271" max="11271" width="21" style="193" customWidth="1"/>
    <col min="11272" max="11274" width="0" style="193" hidden="1" customWidth="1"/>
    <col min="11275" max="11281" width="14.28515625" style="193" customWidth="1"/>
    <col min="11282" max="11284" width="14.7109375" style="193" customWidth="1"/>
    <col min="11285" max="11285" width="14.5703125" style="193" customWidth="1"/>
    <col min="11286" max="11289" width="14.140625" style="193" customWidth="1"/>
    <col min="11290" max="11292" width="14.85546875" style="193" customWidth="1"/>
    <col min="11293" max="11293" width="17.28515625" style="193" customWidth="1"/>
    <col min="11294" max="11294" width="18.7109375" style="193" customWidth="1"/>
    <col min="11295" max="11295" width="42.7109375" style="193" customWidth="1"/>
    <col min="11296" max="11296" width="34.85546875" style="193" customWidth="1"/>
    <col min="11297" max="11297" width="80.28515625" style="193" customWidth="1"/>
    <col min="11298" max="11299" width="25" style="193" customWidth="1"/>
    <col min="11300" max="11300" width="19.85546875" style="193" customWidth="1"/>
    <col min="11301" max="11301" width="9.28515625" style="193" customWidth="1"/>
    <col min="11302" max="11525" width="9.28515625" style="193"/>
    <col min="11526" max="11526" width="22.28515625" style="193" customWidth="1"/>
    <col min="11527" max="11527" width="21" style="193" customWidth="1"/>
    <col min="11528" max="11530" width="0" style="193" hidden="1" customWidth="1"/>
    <col min="11531" max="11537" width="14.28515625" style="193" customWidth="1"/>
    <col min="11538" max="11540" width="14.7109375" style="193" customWidth="1"/>
    <col min="11541" max="11541" width="14.5703125" style="193" customWidth="1"/>
    <col min="11542" max="11545" width="14.140625" style="193" customWidth="1"/>
    <col min="11546" max="11548" width="14.85546875" style="193" customWidth="1"/>
    <col min="11549" max="11549" width="17.28515625" style="193" customWidth="1"/>
    <col min="11550" max="11550" width="18.7109375" style="193" customWidth="1"/>
    <col min="11551" max="11551" width="42.7109375" style="193" customWidth="1"/>
    <col min="11552" max="11552" width="34.85546875" style="193" customWidth="1"/>
    <col min="11553" max="11553" width="80.28515625" style="193" customWidth="1"/>
    <col min="11554" max="11555" width="25" style="193" customWidth="1"/>
    <col min="11556" max="11556" width="19.85546875" style="193" customWidth="1"/>
    <col min="11557" max="11557" width="9.28515625" style="193" customWidth="1"/>
    <col min="11558" max="11781" width="9.28515625" style="193"/>
    <col min="11782" max="11782" width="22.28515625" style="193" customWidth="1"/>
    <col min="11783" max="11783" width="21" style="193" customWidth="1"/>
    <col min="11784" max="11786" width="0" style="193" hidden="1" customWidth="1"/>
    <col min="11787" max="11793" width="14.28515625" style="193" customWidth="1"/>
    <col min="11794" max="11796" width="14.7109375" style="193" customWidth="1"/>
    <col min="11797" max="11797" width="14.5703125" style="193" customWidth="1"/>
    <col min="11798" max="11801" width="14.140625" style="193" customWidth="1"/>
    <col min="11802" max="11804" width="14.85546875" style="193" customWidth="1"/>
    <col min="11805" max="11805" width="17.28515625" style="193" customWidth="1"/>
    <col min="11806" max="11806" width="18.7109375" style="193" customWidth="1"/>
    <col min="11807" max="11807" width="42.7109375" style="193" customWidth="1"/>
    <col min="11808" max="11808" width="34.85546875" style="193" customWidth="1"/>
    <col min="11809" max="11809" width="80.28515625" style="193" customWidth="1"/>
    <col min="11810" max="11811" width="25" style="193" customWidth="1"/>
    <col min="11812" max="11812" width="19.85546875" style="193" customWidth="1"/>
    <col min="11813" max="11813" width="9.28515625" style="193" customWidth="1"/>
    <col min="11814" max="12037" width="9.28515625" style="193"/>
    <col min="12038" max="12038" width="22.28515625" style="193" customWidth="1"/>
    <col min="12039" max="12039" width="21" style="193" customWidth="1"/>
    <col min="12040" max="12042" width="0" style="193" hidden="1" customWidth="1"/>
    <col min="12043" max="12049" width="14.28515625" style="193" customWidth="1"/>
    <col min="12050" max="12052" width="14.7109375" style="193" customWidth="1"/>
    <col min="12053" max="12053" width="14.5703125" style="193" customWidth="1"/>
    <col min="12054" max="12057" width="14.140625" style="193" customWidth="1"/>
    <col min="12058" max="12060" width="14.85546875" style="193" customWidth="1"/>
    <col min="12061" max="12061" width="17.28515625" style="193" customWidth="1"/>
    <col min="12062" max="12062" width="18.7109375" style="193" customWidth="1"/>
    <col min="12063" max="12063" width="42.7109375" style="193" customWidth="1"/>
    <col min="12064" max="12064" width="34.85546875" style="193" customWidth="1"/>
    <col min="12065" max="12065" width="80.28515625" style="193" customWidth="1"/>
    <col min="12066" max="12067" width="25" style="193" customWidth="1"/>
    <col min="12068" max="12068" width="19.85546875" style="193" customWidth="1"/>
    <col min="12069" max="12069" width="9.28515625" style="193" customWidth="1"/>
    <col min="12070" max="12293" width="9.28515625" style="193"/>
    <col min="12294" max="12294" width="22.28515625" style="193" customWidth="1"/>
    <col min="12295" max="12295" width="21" style="193" customWidth="1"/>
    <col min="12296" max="12298" width="0" style="193" hidden="1" customWidth="1"/>
    <col min="12299" max="12305" width="14.28515625" style="193" customWidth="1"/>
    <col min="12306" max="12308" width="14.7109375" style="193" customWidth="1"/>
    <col min="12309" max="12309" width="14.5703125" style="193" customWidth="1"/>
    <col min="12310" max="12313" width="14.140625" style="193" customWidth="1"/>
    <col min="12314" max="12316" width="14.85546875" style="193" customWidth="1"/>
    <col min="12317" max="12317" width="17.28515625" style="193" customWidth="1"/>
    <col min="12318" max="12318" width="18.7109375" style="193" customWidth="1"/>
    <col min="12319" max="12319" width="42.7109375" style="193" customWidth="1"/>
    <col min="12320" max="12320" width="34.85546875" style="193" customWidth="1"/>
    <col min="12321" max="12321" width="80.28515625" style="193" customWidth="1"/>
    <col min="12322" max="12323" width="25" style="193" customWidth="1"/>
    <col min="12324" max="12324" width="19.85546875" style="193" customWidth="1"/>
    <col min="12325" max="12325" width="9.28515625" style="193" customWidth="1"/>
    <col min="12326" max="12549" width="9.28515625" style="193"/>
    <col min="12550" max="12550" width="22.28515625" style="193" customWidth="1"/>
    <col min="12551" max="12551" width="21" style="193" customWidth="1"/>
    <col min="12552" max="12554" width="0" style="193" hidden="1" customWidth="1"/>
    <col min="12555" max="12561" width="14.28515625" style="193" customWidth="1"/>
    <col min="12562" max="12564" width="14.7109375" style="193" customWidth="1"/>
    <col min="12565" max="12565" width="14.5703125" style="193" customWidth="1"/>
    <col min="12566" max="12569" width="14.140625" style="193" customWidth="1"/>
    <col min="12570" max="12572" width="14.85546875" style="193" customWidth="1"/>
    <col min="12573" max="12573" width="17.28515625" style="193" customWidth="1"/>
    <col min="12574" max="12574" width="18.7109375" style="193" customWidth="1"/>
    <col min="12575" max="12575" width="42.7109375" style="193" customWidth="1"/>
    <col min="12576" max="12576" width="34.85546875" style="193" customWidth="1"/>
    <col min="12577" max="12577" width="80.28515625" style="193" customWidth="1"/>
    <col min="12578" max="12579" width="25" style="193" customWidth="1"/>
    <col min="12580" max="12580" width="19.85546875" style="193" customWidth="1"/>
    <col min="12581" max="12581" width="9.28515625" style="193" customWidth="1"/>
    <col min="12582" max="12805" width="9.28515625" style="193"/>
    <col min="12806" max="12806" width="22.28515625" style="193" customWidth="1"/>
    <col min="12807" max="12807" width="21" style="193" customWidth="1"/>
    <col min="12808" max="12810" width="0" style="193" hidden="1" customWidth="1"/>
    <col min="12811" max="12817" width="14.28515625" style="193" customWidth="1"/>
    <col min="12818" max="12820" width="14.7109375" style="193" customWidth="1"/>
    <col min="12821" max="12821" width="14.5703125" style="193" customWidth="1"/>
    <col min="12822" max="12825" width="14.140625" style="193" customWidth="1"/>
    <col min="12826" max="12828" width="14.85546875" style="193" customWidth="1"/>
    <col min="12829" max="12829" width="17.28515625" style="193" customWidth="1"/>
    <col min="12830" max="12830" width="18.7109375" style="193" customWidth="1"/>
    <col min="12831" max="12831" width="42.7109375" style="193" customWidth="1"/>
    <col min="12832" max="12832" width="34.85546875" style="193" customWidth="1"/>
    <col min="12833" max="12833" width="80.28515625" style="193" customWidth="1"/>
    <col min="12834" max="12835" width="25" style="193" customWidth="1"/>
    <col min="12836" max="12836" width="19.85546875" style="193" customWidth="1"/>
    <col min="12837" max="12837" width="9.28515625" style="193" customWidth="1"/>
    <col min="12838" max="13061" width="9.28515625" style="193"/>
    <col min="13062" max="13062" width="22.28515625" style="193" customWidth="1"/>
    <col min="13063" max="13063" width="21" style="193" customWidth="1"/>
    <col min="13064" max="13066" width="0" style="193" hidden="1" customWidth="1"/>
    <col min="13067" max="13073" width="14.28515625" style="193" customWidth="1"/>
    <col min="13074" max="13076" width="14.7109375" style="193" customWidth="1"/>
    <col min="13077" max="13077" width="14.5703125" style="193" customWidth="1"/>
    <col min="13078" max="13081" width="14.140625" style="193" customWidth="1"/>
    <col min="13082" max="13084" width="14.85546875" style="193" customWidth="1"/>
    <col min="13085" max="13085" width="17.28515625" style="193" customWidth="1"/>
    <col min="13086" max="13086" width="18.7109375" style="193" customWidth="1"/>
    <col min="13087" max="13087" width="42.7109375" style="193" customWidth="1"/>
    <col min="13088" max="13088" width="34.85546875" style="193" customWidth="1"/>
    <col min="13089" max="13089" width="80.28515625" style="193" customWidth="1"/>
    <col min="13090" max="13091" width="25" style="193" customWidth="1"/>
    <col min="13092" max="13092" width="19.85546875" style="193" customWidth="1"/>
    <col min="13093" max="13093" width="9.28515625" style="193" customWidth="1"/>
    <col min="13094" max="13317" width="9.28515625" style="193"/>
    <col min="13318" max="13318" width="22.28515625" style="193" customWidth="1"/>
    <col min="13319" max="13319" width="21" style="193" customWidth="1"/>
    <col min="13320" max="13322" width="0" style="193" hidden="1" customWidth="1"/>
    <col min="13323" max="13329" width="14.28515625" style="193" customWidth="1"/>
    <col min="13330" max="13332" width="14.7109375" style="193" customWidth="1"/>
    <col min="13333" max="13333" width="14.5703125" style="193" customWidth="1"/>
    <col min="13334" max="13337" width="14.140625" style="193" customWidth="1"/>
    <col min="13338" max="13340" width="14.85546875" style="193" customWidth="1"/>
    <col min="13341" max="13341" width="17.28515625" style="193" customWidth="1"/>
    <col min="13342" max="13342" width="18.7109375" style="193" customWidth="1"/>
    <col min="13343" max="13343" width="42.7109375" style="193" customWidth="1"/>
    <col min="13344" max="13344" width="34.85546875" style="193" customWidth="1"/>
    <col min="13345" max="13345" width="80.28515625" style="193" customWidth="1"/>
    <col min="13346" max="13347" width="25" style="193" customWidth="1"/>
    <col min="13348" max="13348" width="19.85546875" style="193" customWidth="1"/>
    <col min="13349" max="13349" width="9.28515625" style="193" customWidth="1"/>
    <col min="13350" max="13573" width="9.28515625" style="193"/>
    <col min="13574" max="13574" width="22.28515625" style="193" customWidth="1"/>
    <col min="13575" max="13575" width="21" style="193" customWidth="1"/>
    <col min="13576" max="13578" width="0" style="193" hidden="1" customWidth="1"/>
    <col min="13579" max="13585" width="14.28515625" style="193" customWidth="1"/>
    <col min="13586" max="13588" width="14.7109375" style="193" customWidth="1"/>
    <col min="13589" max="13589" width="14.5703125" style="193" customWidth="1"/>
    <col min="13590" max="13593" width="14.140625" style="193" customWidth="1"/>
    <col min="13594" max="13596" width="14.85546875" style="193" customWidth="1"/>
    <col min="13597" max="13597" width="17.28515625" style="193" customWidth="1"/>
    <col min="13598" max="13598" width="18.7109375" style="193" customWidth="1"/>
    <col min="13599" max="13599" width="42.7109375" style="193" customWidth="1"/>
    <col min="13600" max="13600" width="34.85546875" style="193" customWidth="1"/>
    <col min="13601" max="13601" width="80.28515625" style="193" customWidth="1"/>
    <col min="13602" max="13603" width="25" style="193" customWidth="1"/>
    <col min="13604" max="13604" width="19.85546875" style="193" customWidth="1"/>
    <col min="13605" max="13605" width="9.28515625" style="193" customWidth="1"/>
    <col min="13606" max="13829" width="9.28515625" style="193"/>
    <col min="13830" max="13830" width="22.28515625" style="193" customWidth="1"/>
    <col min="13831" max="13831" width="21" style="193" customWidth="1"/>
    <col min="13832" max="13834" width="0" style="193" hidden="1" customWidth="1"/>
    <col min="13835" max="13841" width="14.28515625" style="193" customWidth="1"/>
    <col min="13842" max="13844" width="14.7109375" style="193" customWidth="1"/>
    <col min="13845" max="13845" width="14.5703125" style="193" customWidth="1"/>
    <col min="13846" max="13849" width="14.140625" style="193" customWidth="1"/>
    <col min="13850" max="13852" width="14.85546875" style="193" customWidth="1"/>
    <col min="13853" max="13853" width="17.28515625" style="193" customWidth="1"/>
    <col min="13854" max="13854" width="18.7109375" style="193" customWidth="1"/>
    <col min="13855" max="13855" width="42.7109375" style="193" customWidth="1"/>
    <col min="13856" max="13856" width="34.85546875" style="193" customWidth="1"/>
    <col min="13857" max="13857" width="80.28515625" style="193" customWidth="1"/>
    <col min="13858" max="13859" width="25" style="193" customWidth="1"/>
    <col min="13860" max="13860" width="19.85546875" style="193" customWidth="1"/>
    <col min="13861" max="13861" width="9.28515625" style="193" customWidth="1"/>
    <col min="13862" max="14085" width="9.28515625" style="193"/>
    <col min="14086" max="14086" width="22.28515625" style="193" customWidth="1"/>
    <col min="14087" max="14087" width="21" style="193" customWidth="1"/>
    <col min="14088" max="14090" width="0" style="193" hidden="1" customWidth="1"/>
    <col min="14091" max="14097" width="14.28515625" style="193" customWidth="1"/>
    <col min="14098" max="14100" width="14.7109375" style="193" customWidth="1"/>
    <col min="14101" max="14101" width="14.5703125" style="193" customWidth="1"/>
    <col min="14102" max="14105" width="14.140625" style="193" customWidth="1"/>
    <col min="14106" max="14108" width="14.85546875" style="193" customWidth="1"/>
    <col min="14109" max="14109" width="17.28515625" style="193" customWidth="1"/>
    <col min="14110" max="14110" width="18.7109375" style="193" customWidth="1"/>
    <col min="14111" max="14111" width="42.7109375" style="193" customWidth="1"/>
    <col min="14112" max="14112" width="34.85546875" style="193" customWidth="1"/>
    <col min="14113" max="14113" width="80.28515625" style="193" customWidth="1"/>
    <col min="14114" max="14115" width="25" style="193" customWidth="1"/>
    <col min="14116" max="14116" width="19.85546875" style="193" customWidth="1"/>
    <col min="14117" max="14117" width="9.28515625" style="193" customWidth="1"/>
    <col min="14118" max="14341" width="9.28515625" style="193"/>
    <col min="14342" max="14342" width="22.28515625" style="193" customWidth="1"/>
    <col min="14343" max="14343" width="21" style="193" customWidth="1"/>
    <col min="14344" max="14346" width="0" style="193" hidden="1" customWidth="1"/>
    <col min="14347" max="14353" width="14.28515625" style="193" customWidth="1"/>
    <col min="14354" max="14356" width="14.7109375" style="193" customWidth="1"/>
    <col min="14357" max="14357" width="14.5703125" style="193" customWidth="1"/>
    <col min="14358" max="14361" width="14.140625" style="193" customWidth="1"/>
    <col min="14362" max="14364" width="14.85546875" style="193" customWidth="1"/>
    <col min="14365" max="14365" width="17.28515625" style="193" customWidth="1"/>
    <col min="14366" max="14366" width="18.7109375" style="193" customWidth="1"/>
    <col min="14367" max="14367" width="42.7109375" style="193" customWidth="1"/>
    <col min="14368" max="14368" width="34.85546875" style="193" customWidth="1"/>
    <col min="14369" max="14369" width="80.28515625" style="193" customWidth="1"/>
    <col min="14370" max="14371" width="25" style="193" customWidth="1"/>
    <col min="14372" max="14372" width="19.85546875" style="193" customWidth="1"/>
    <col min="14373" max="14373" width="9.28515625" style="193" customWidth="1"/>
    <col min="14374" max="14597" width="9.28515625" style="193"/>
    <col min="14598" max="14598" width="22.28515625" style="193" customWidth="1"/>
    <col min="14599" max="14599" width="21" style="193" customWidth="1"/>
    <col min="14600" max="14602" width="0" style="193" hidden="1" customWidth="1"/>
    <col min="14603" max="14609" width="14.28515625" style="193" customWidth="1"/>
    <col min="14610" max="14612" width="14.7109375" style="193" customWidth="1"/>
    <col min="14613" max="14613" width="14.5703125" style="193" customWidth="1"/>
    <col min="14614" max="14617" width="14.140625" style="193" customWidth="1"/>
    <col min="14618" max="14620" width="14.85546875" style="193" customWidth="1"/>
    <col min="14621" max="14621" width="17.28515625" style="193" customWidth="1"/>
    <col min="14622" max="14622" width="18.7109375" style="193" customWidth="1"/>
    <col min="14623" max="14623" width="42.7109375" style="193" customWidth="1"/>
    <col min="14624" max="14624" width="34.85546875" style="193" customWidth="1"/>
    <col min="14625" max="14625" width="80.28515625" style="193" customWidth="1"/>
    <col min="14626" max="14627" width="25" style="193" customWidth="1"/>
    <col min="14628" max="14628" width="19.85546875" style="193" customWidth="1"/>
    <col min="14629" max="14629" width="9.28515625" style="193" customWidth="1"/>
    <col min="14630" max="14853" width="9.28515625" style="193"/>
    <col min="14854" max="14854" width="22.28515625" style="193" customWidth="1"/>
    <col min="14855" max="14855" width="21" style="193" customWidth="1"/>
    <col min="14856" max="14858" width="0" style="193" hidden="1" customWidth="1"/>
    <col min="14859" max="14865" width="14.28515625" style="193" customWidth="1"/>
    <col min="14866" max="14868" width="14.7109375" style="193" customWidth="1"/>
    <col min="14869" max="14869" width="14.5703125" style="193" customWidth="1"/>
    <col min="14870" max="14873" width="14.140625" style="193" customWidth="1"/>
    <col min="14874" max="14876" width="14.85546875" style="193" customWidth="1"/>
    <col min="14877" max="14877" width="17.28515625" style="193" customWidth="1"/>
    <col min="14878" max="14878" width="18.7109375" style="193" customWidth="1"/>
    <col min="14879" max="14879" width="42.7109375" style="193" customWidth="1"/>
    <col min="14880" max="14880" width="34.85546875" style="193" customWidth="1"/>
    <col min="14881" max="14881" width="80.28515625" style="193" customWidth="1"/>
    <col min="14882" max="14883" width="25" style="193" customWidth="1"/>
    <col min="14884" max="14884" width="19.85546875" style="193" customWidth="1"/>
    <col min="14885" max="14885" width="9.28515625" style="193" customWidth="1"/>
    <col min="14886" max="15109" width="9.28515625" style="193"/>
    <col min="15110" max="15110" width="22.28515625" style="193" customWidth="1"/>
    <col min="15111" max="15111" width="21" style="193" customWidth="1"/>
    <col min="15112" max="15114" width="0" style="193" hidden="1" customWidth="1"/>
    <col min="15115" max="15121" width="14.28515625" style="193" customWidth="1"/>
    <col min="15122" max="15124" width="14.7109375" style="193" customWidth="1"/>
    <col min="15125" max="15125" width="14.5703125" style="193" customWidth="1"/>
    <col min="15126" max="15129" width="14.140625" style="193" customWidth="1"/>
    <col min="15130" max="15132" width="14.85546875" style="193" customWidth="1"/>
    <col min="15133" max="15133" width="17.28515625" style="193" customWidth="1"/>
    <col min="15134" max="15134" width="18.7109375" style="193" customWidth="1"/>
    <col min="15135" max="15135" width="42.7109375" style="193" customWidth="1"/>
    <col min="15136" max="15136" width="34.85546875" style="193" customWidth="1"/>
    <col min="15137" max="15137" width="80.28515625" style="193" customWidth="1"/>
    <col min="15138" max="15139" width="25" style="193" customWidth="1"/>
    <col min="15140" max="15140" width="19.85546875" style="193" customWidth="1"/>
    <col min="15141" max="15141" width="9.28515625" style="193" customWidth="1"/>
    <col min="15142" max="15365" width="9.28515625" style="193"/>
    <col min="15366" max="15366" width="22.28515625" style="193" customWidth="1"/>
    <col min="15367" max="15367" width="21" style="193" customWidth="1"/>
    <col min="15368" max="15370" width="0" style="193" hidden="1" customWidth="1"/>
    <col min="15371" max="15377" width="14.28515625" style="193" customWidth="1"/>
    <col min="15378" max="15380" width="14.7109375" style="193" customWidth="1"/>
    <col min="15381" max="15381" width="14.5703125" style="193" customWidth="1"/>
    <col min="15382" max="15385" width="14.140625" style="193" customWidth="1"/>
    <col min="15386" max="15388" width="14.85546875" style="193" customWidth="1"/>
    <col min="15389" max="15389" width="17.28515625" style="193" customWidth="1"/>
    <col min="15390" max="15390" width="18.7109375" style="193" customWidth="1"/>
    <col min="15391" max="15391" width="42.7109375" style="193" customWidth="1"/>
    <col min="15392" max="15392" width="34.85546875" style="193" customWidth="1"/>
    <col min="15393" max="15393" width="80.28515625" style="193" customWidth="1"/>
    <col min="15394" max="15395" width="25" style="193" customWidth="1"/>
    <col min="15396" max="15396" width="19.85546875" style="193" customWidth="1"/>
    <col min="15397" max="15397" width="9.28515625" style="193" customWidth="1"/>
    <col min="15398" max="15621" width="9.28515625" style="193"/>
    <col min="15622" max="15622" width="22.28515625" style="193" customWidth="1"/>
    <col min="15623" max="15623" width="21" style="193" customWidth="1"/>
    <col min="15624" max="15626" width="0" style="193" hidden="1" customWidth="1"/>
    <col min="15627" max="15633" width="14.28515625" style="193" customWidth="1"/>
    <col min="15634" max="15636" width="14.7109375" style="193" customWidth="1"/>
    <col min="15637" max="15637" width="14.5703125" style="193" customWidth="1"/>
    <col min="15638" max="15641" width="14.140625" style="193" customWidth="1"/>
    <col min="15642" max="15644" width="14.85546875" style="193" customWidth="1"/>
    <col min="15645" max="15645" width="17.28515625" style="193" customWidth="1"/>
    <col min="15646" max="15646" width="18.7109375" style="193" customWidth="1"/>
    <col min="15647" max="15647" width="42.7109375" style="193" customWidth="1"/>
    <col min="15648" max="15648" width="34.85546875" style="193" customWidth="1"/>
    <col min="15649" max="15649" width="80.28515625" style="193" customWidth="1"/>
    <col min="15650" max="15651" width="25" style="193" customWidth="1"/>
    <col min="15652" max="15652" width="19.85546875" style="193" customWidth="1"/>
    <col min="15653" max="15653" width="9.28515625" style="193" customWidth="1"/>
    <col min="15654" max="15877" width="9.28515625" style="193"/>
    <col min="15878" max="15878" width="22.28515625" style="193" customWidth="1"/>
    <col min="15879" max="15879" width="21" style="193" customWidth="1"/>
    <col min="15880" max="15882" width="0" style="193" hidden="1" customWidth="1"/>
    <col min="15883" max="15889" width="14.28515625" style="193" customWidth="1"/>
    <col min="15890" max="15892" width="14.7109375" style="193" customWidth="1"/>
    <col min="15893" max="15893" width="14.5703125" style="193" customWidth="1"/>
    <col min="15894" max="15897" width="14.140625" style="193" customWidth="1"/>
    <col min="15898" max="15900" width="14.85546875" style="193" customWidth="1"/>
    <col min="15901" max="15901" width="17.28515625" style="193" customWidth="1"/>
    <col min="15902" max="15902" width="18.7109375" style="193" customWidth="1"/>
    <col min="15903" max="15903" width="42.7109375" style="193" customWidth="1"/>
    <col min="15904" max="15904" width="34.85546875" style="193" customWidth="1"/>
    <col min="15905" max="15905" width="80.28515625" style="193" customWidth="1"/>
    <col min="15906" max="15907" width="25" style="193" customWidth="1"/>
    <col min="15908" max="15908" width="19.85546875" style="193" customWidth="1"/>
    <col min="15909" max="15909" width="9.28515625" style="193" customWidth="1"/>
    <col min="15910" max="16133" width="9.28515625" style="193"/>
    <col min="16134" max="16134" width="22.28515625" style="193" customWidth="1"/>
    <col min="16135" max="16135" width="21" style="193" customWidth="1"/>
    <col min="16136" max="16138" width="0" style="193" hidden="1" customWidth="1"/>
    <col min="16139" max="16145" width="14.28515625" style="193" customWidth="1"/>
    <col min="16146" max="16148" width="14.7109375" style="193" customWidth="1"/>
    <col min="16149" max="16149" width="14.5703125" style="193" customWidth="1"/>
    <col min="16150" max="16153" width="14.140625" style="193" customWidth="1"/>
    <col min="16154" max="16156" width="14.85546875" style="193" customWidth="1"/>
    <col min="16157" max="16157" width="17.28515625" style="193" customWidth="1"/>
    <col min="16158" max="16158" width="18.7109375" style="193" customWidth="1"/>
    <col min="16159" max="16159" width="42.7109375" style="193" customWidth="1"/>
    <col min="16160" max="16160" width="34.85546875" style="193" customWidth="1"/>
    <col min="16161" max="16161" width="80.28515625" style="193" customWidth="1"/>
    <col min="16162" max="16163" width="25" style="193" customWidth="1"/>
    <col min="16164" max="16164" width="19.85546875" style="193" customWidth="1"/>
    <col min="16165" max="16165" width="9.28515625" style="193" customWidth="1"/>
    <col min="16166" max="16384" width="9.28515625" style="193"/>
  </cols>
  <sheetData>
    <row r="1" spans="1:37" ht="75" customHeight="1" thickBot="1" x14ac:dyDescent="0.25">
      <c r="A1" s="477"/>
      <c r="B1" s="193"/>
      <c r="C1" s="387">
        <f>IF($D4-$D$2&gt;=0,$D4-$D$2,$D4-$D$2+24)+1</f>
        <v>24.625</v>
      </c>
      <c r="D1" s="388">
        <f>MATCH(B3,AJ4:AJ15,0)</f>
        <v>5</v>
      </c>
      <c r="E1" s="506" t="s">
        <v>516</v>
      </c>
      <c r="F1" s="506"/>
      <c r="G1" s="506"/>
      <c r="H1" s="506"/>
      <c r="I1" s="506"/>
      <c r="J1" s="506"/>
      <c r="K1" s="506"/>
      <c r="L1" s="506"/>
      <c r="M1" s="506"/>
      <c r="N1" s="506"/>
      <c r="O1" s="506"/>
      <c r="P1" s="506"/>
      <c r="Q1" s="506"/>
      <c r="R1" s="506"/>
      <c r="S1" s="506"/>
      <c r="T1" s="506"/>
      <c r="U1" s="506"/>
      <c r="V1" s="506"/>
      <c r="W1" s="506"/>
      <c r="X1" s="506"/>
      <c r="Y1" s="354"/>
      <c r="Z1" s="354"/>
      <c r="AA1" s="507"/>
      <c r="AB1" s="507"/>
      <c r="AC1" s="507"/>
      <c r="AD1" s="208"/>
      <c r="AE1" s="210"/>
      <c r="AF1" s="199" t="s">
        <v>517</v>
      </c>
      <c r="AJ1" s="194"/>
    </row>
    <row r="2" spans="1:37" s="212" customFormat="1" ht="54.4" customHeight="1" thickBot="1" x14ac:dyDescent="0.25">
      <c r="A2" s="455" t="s">
        <v>522</v>
      </c>
      <c r="B2" s="455" t="s">
        <v>522</v>
      </c>
      <c r="C2" s="464"/>
      <c r="D2" s="465">
        <f>TIME(INDEX(AG4:AG15,MATCH(B3,AJ4:AJ15,0)),INDEX(AH4:AH15,MATCH(B3,AJ4:AJ15,0)),0)+TIME(1,0,0)</f>
        <v>1</v>
      </c>
      <c r="E2" s="464"/>
      <c r="F2" s="456" t="s">
        <v>548</v>
      </c>
      <c r="G2" s="508">
        <v>43116</v>
      </c>
      <c r="H2" s="509"/>
      <c r="I2" s="509"/>
      <c r="J2" s="510"/>
      <c r="K2" s="508">
        <v>43117</v>
      </c>
      <c r="L2" s="509"/>
      <c r="M2" s="509"/>
      <c r="N2" s="510"/>
      <c r="O2" s="511">
        <v>43118</v>
      </c>
      <c r="P2" s="512"/>
      <c r="Q2" s="512"/>
      <c r="R2" s="513"/>
      <c r="S2" s="508">
        <v>43119</v>
      </c>
      <c r="T2" s="509"/>
      <c r="U2" s="509"/>
      <c r="V2" s="510"/>
      <c r="W2" s="508">
        <v>43120</v>
      </c>
      <c r="X2" s="509"/>
      <c r="Y2" s="509"/>
      <c r="Z2" s="510"/>
      <c r="AA2" s="508">
        <v>43123</v>
      </c>
      <c r="AB2" s="509"/>
      <c r="AC2" s="510"/>
      <c r="AD2" s="461">
        <v>43124</v>
      </c>
      <c r="AE2" s="213"/>
    </row>
    <row r="3" spans="1:37" s="218" customFormat="1" ht="54" customHeight="1" x14ac:dyDescent="0.2">
      <c r="A3" s="462" t="s">
        <v>462</v>
      </c>
      <c r="B3" s="462" t="s">
        <v>488</v>
      </c>
      <c r="C3" s="462" t="s">
        <v>462</v>
      </c>
      <c r="D3" s="463" t="s">
        <v>469</v>
      </c>
      <c r="E3" s="214" t="s">
        <v>468</v>
      </c>
      <c r="F3" s="214" t="s">
        <v>543</v>
      </c>
      <c r="G3" s="457" t="s">
        <v>388</v>
      </c>
      <c r="H3" s="458" t="s">
        <v>389</v>
      </c>
      <c r="I3" s="399" t="s">
        <v>390</v>
      </c>
      <c r="J3" s="415" t="s">
        <v>404</v>
      </c>
      <c r="K3" s="457" t="s">
        <v>391</v>
      </c>
      <c r="L3" s="458" t="s">
        <v>392</v>
      </c>
      <c r="M3" s="458" t="s">
        <v>393</v>
      </c>
      <c r="N3" s="415" t="s">
        <v>394</v>
      </c>
      <c r="O3" s="215" t="s">
        <v>395</v>
      </c>
      <c r="P3" s="216" t="s">
        <v>396</v>
      </c>
      <c r="Q3" s="217" t="s">
        <v>397</v>
      </c>
      <c r="R3" s="217" t="s">
        <v>479</v>
      </c>
      <c r="S3" s="457" t="s">
        <v>398</v>
      </c>
      <c r="T3" s="458" t="s">
        <v>399</v>
      </c>
      <c r="U3" s="458" t="s">
        <v>400</v>
      </c>
      <c r="V3" s="415" t="s">
        <v>401</v>
      </c>
      <c r="W3" s="457" t="s">
        <v>402</v>
      </c>
      <c r="X3" s="399" t="s">
        <v>403</v>
      </c>
      <c r="Y3" s="399" t="s">
        <v>473</v>
      </c>
      <c r="Z3" s="415" t="s">
        <v>496</v>
      </c>
      <c r="AA3" s="457" t="s">
        <v>405</v>
      </c>
      <c r="AB3" s="459" t="s">
        <v>501</v>
      </c>
      <c r="AC3" s="415" t="s">
        <v>504</v>
      </c>
      <c r="AD3" s="460" t="s">
        <v>406</v>
      </c>
      <c r="AE3" s="218" t="s">
        <v>531</v>
      </c>
      <c r="AF3" s="364" t="s">
        <v>478</v>
      </c>
      <c r="AG3" s="364" t="s">
        <v>498</v>
      </c>
      <c r="AH3" s="364" t="s">
        <v>497</v>
      </c>
      <c r="AI3" s="364" t="s">
        <v>483</v>
      </c>
      <c r="AJ3" s="364" t="s">
        <v>484</v>
      </c>
      <c r="AK3" s="218">
        <v>30</v>
      </c>
    </row>
    <row r="4" spans="1:37" ht="41.25" customHeight="1" x14ac:dyDescent="0.2">
      <c r="A4" s="337" t="str">
        <f t="shared" ref="A4:A32" si="0">CONCATENATE(TEXT($D4-TIME(1,0,0)+1,"h:mm;@"),"-",TEXT($D4-TIME(1,0,0)+1+TIME(0,AK4,0),"h:mm;@"))</f>
        <v>14:00-14:30</v>
      </c>
      <c r="B4" s="337" t="str">
        <f t="shared" ref="B4:B32" si="1">CONCATENATE(TEXT(IF($D4-$D$2&gt;=0,$D4-$D$2,$D4-$D$2+24),"h:mm;@"),"-",TEXT(IF($D4-$D$2&gt;=0,$D4-$D$2,$D4-$D$2+24)+TIME(0,AK4,0),"h:mm;@"))</f>
        <v>15:00-15:30</v>
      </c>
      <c r="C4" s="337" t="str">
        <f t="shared" ref="C4:C32" si="2">CONCATENATE(TEXT($D4-TIME(0,0,0)+1,"h:mm;@"),"-",TEXT($D4-TIME(0,0,0)+1+TIME(0,AK4,0),"h:mm;@"))</f>
        <v>15:00-15:30</v>
      </c>
      <c r="D4" s="334">
        <f>TIME(15,0,0)</f>
        <v>0.625</v>
      </c>
      <c r="E4" s="310" t="str">
        <f t="shared" ref="E4:E32" si="3">CONCATENATE(TEXT($D4-TIME($D$2,0,0)+1,"h:mm;@"),"-",TEXT($D4-TIME($D$2,0,0)+1+TIME(0,AK4,0),"h:mm;@"))</f>
        <v>14:00-14:30</v>
      </c>
      <c r="F4" s="310"/>
      <c r="G4" s="219" t="s">
        <v>407</v>
      </c>
      <c r="H4" s="220"/>
      <c r="I4" s="220"/>
      <c r="J4" s="327"/>
      <c r="K4" s="221" t="s">
        <v>357</v>
      </c>
      <c r="L4" s="222" t="s">
        <v>385</v>
      </c>
      <c r="M4" s="225"/>
      <c r="N4" s="223" t="s">
        <v>356</v>
      </c>
      <c r="O4" s="224" t="s">
        <v>377</v>
      </c>
      <c r="P4" s="369" t="s">
        <v>480</v>
      </c>
      <c r="Q4" s="223" t="s">
        <v>356</v>
      </c>
      <c r="R4" s="229" t="s">
        <v>385</v>
      </c>
      <c r="S4" s="227" t="s">
        <v>365</v>
      </c>
      <c r="T4" s="228" t="s">
        <v>366</v>
      </c>
      <c r="U4" s="369" t="s">
        <v>480</v>
      </c>
      <c r="V4" s="371"/>
      <c r="W4" s="221" t="s">
        <v>357</v>
      </c>
      <c r="X4" s="347" t="s">
        <v>385</v>
      </c>
      <c r="Y4" s="263" t="s">
        <v>410</v>
      </c>
      <c r="Z4" s="400" t="s">
        <v>356</v>
      </c>
      <c r="AA4" s="230" t="s">
        <v>384</v>
      </c>
      <c r="AB4" s="369" t="s">
        <v>480</v>
      </c>
      <c r="AC4" s="229" t="s">
        <v>385</v>
      </c>
      <c r="AD4" s="231" t="s">
        <v>376</v>
      </c>
      <c r="AE4" s="291"/>
      <c r="AF4" s="360"/>
      <c r="AG4" s="389">
        <v>5</v>
      </c>
      <c r="AH4" s="389">
        <v>0</v>
      </c>
      <c r="AI4" s="390">
        <f>TIME(4,0,0)</f>
        <v>0.16666666666666666</v>
      </c>
      <c r="AJ4" s="389" t="s">
        <v>468</v>
      </c>
      <c r="AK4" s="218">
        <v>30</v>
      </c>
    </row>
    <row r="5" spans="1:37" ht="37.5" customHeight="1" thickBot="1" x14ac:dyDescent="0.25">
      <c r="A5" s="337" t="str">
        <f t="shared" si="0"/>
        <v>14:30-15:00</v>
      </c>
      <c r="B5" s="337" t="str">
        <f t="shared" si="1"/>
        <v>15:30-16:00</v>
      </c>
      <c r="C5" s="337" t="str">
        <f t="shared" si="2"/>
        <v>15:30-16:00</v>
      </c>
      <c r="D5" s="334">
        <f>TIME(15,30,0)</f>
        <v>0.64583333333333337</v>
      </c>
      <c r="E5" s="310" t="str">
        <f t="shared" si="3"/>
        <v>14:30-15:00</v>
      </c>
      <c r="F5" s="473"/>
      <c r="G5" s="232"/>
      <c r="H5" s="220"/>
      <c r="I5" s="220"/>
      <c r="J5" s="414"/>
      <c r="K5" s="233"/>
      <c r="L5" s="234"/>
      <c r="M5" s="225"/>
      <c r="N5" s="235"/>
      <c r="O5" s="230"/>
      <c r="P5" s="370"/>
      <c r="Q5" s="235"/>
      <c r="R5" s="238"/>
      <c r="S5" s="230"/>
      <c r="T5" s="228"/>
      <c r="U5" s="370"/>
      <c r="V5" s="366"/>
      <c r="W5" s="233"/>
      <c r="X5" s="348"/>
      <c r="Y5" s="265"/>
      <c r="Z5" s="401"/>
      <c r="AA5" s="230"/>
      <c r="AB5" s="370"/>
      <c r="AC5" s="238"/>
      <c r="AD5" s="239"/>
      <c r="AE5" s="204"/>
      <c r="AF5" s="360"/>
      <c r="AG5" s="389">
        <v>6</v>
      </c>
      <c r="AH5" s="389">
        <v>0</v>
      </c>
      <c r="AI5" s="390">
        <f>TIME(5,0,0)</f>
        <v>0.20833333333333334</v>
      </c>
      <c r="AJ5" s="389" t="s">
        <v>485</v>
      </c>
      <c r="AK5" s="218">
        <v>30</v>
      </c>
    </row>
    <row r="6" spans="1:37" ht="37.5" customHeight="1" x14ac:dyDescent="0.2">
      <c r="A6" s="337" t="str">
        <f t="shared" si="0"/>
        <v>15:00-15:30</v>
      </c>
      <c r="B6" s="337" t="str">
        <f t="shared" si="1"/>
        <v>16:00-16:30</v>
      </c>
      <c r="C6" s="337" t="str">
        <f t="shared" si="2"/>
        <v>16:00-16:30</v>
      </c>
      <c r="D6" s="335">
        <f>TIME(16,0,0)</f>
        <v>0.66666666666666663</v>
      </c>
      <c r="E6" s="310" t="str">
        <f t="shared" si="3"/>
        <v>15:00-15:30</v>
      </c>
      <c r="F6" s="474" t="s">
        <v>544</v>
      </c>
      <c r="G6" s="240"/>
      <c r="H6" s="241"/>
      <c r="I6" s="241"/>
      <c r="J6" s="414"/>
      <c r="K6" s="233"/>
      <c r="L6" s="234"/>
      <c r="M6" s="225"/>
      <c r="N6" s="375"/>
      <c r="O6" s="230"/>
      <c r="P6" s="370"/>
      <c r="Q6" s="235"/>
      <c r="R6" s="238"/>
      <c r="S6" s="230"/>
      <c r="T6" s="228"/>
      <c r="U6" s="370"/>
      <c r="V6" s="353"/>
      <c r="W6" s="233"/>
      <c r="X6" s="234"/>
      <c r="Y6" s="267"/>
      <c r="Z6" s="401"/>
      <c r="AA6" s="230"/>
      <c r="AB6" s="370"/>
      <c r="AC6" s="238"/>
      <c r="AD6" s="243"/>
      <c r="AE6" s="204"/>
      <c r="AF6" s="360"/>
      <c r="AG6" s="389">
        <v>7</v>
      </c>
      <c r="AH6" s="389">
        <v>0</v>
      </c>
      <c r="AI6" s="390">
        <f>TIME(6,0,0)</f>
        <v>0.25</v>
      </c>
      <c r="AJ6" s="389" t="s">
        <v>486</v>
      </c>
      <c r="AK6" s="218">
        <v>30</v>
      </c>
    </row>
    <row r="7" spans="1:37" ht="37.5" customHeight="1" x14ac:dyDescent="0.2">
      <c r="A7" s="337" t="str">
        <f t="shared" si="0"/>
        <v>15:30-16:00</v>
      </c>
      <c r="B7" s="337" t="str">
        <f t="shared" si="1"/>
        <v>16:30-17:00</v>
      </c>
      <c r="C7" s="337" t="str">
        <f t="shared" si="2"/>
        <v>16:30-17:00</v>
      </c>
      <c r="D7" s="311">
        <f>TIME(16,30,0)</f>
        <v>0.6875</v>
      </c>
      <c r="E7" s="310" t="str">
        <f t="shared" si="3"/>
        <v>15:30-16:00</v>
      </c>
      <c r="F7" s="475" t="s">
        <v>545</v>
      </c>
      <c r="G7" s="232"/>
      <c r="H7" s="220"/>
      <c r="I7" s="220"/>
      <c r="J7" s="415"/>
      <c r="K7" s="233"/>
      <c r="L7" s="234"/>
      <c r="M7" s="225"/>
      <c r="N7" s="244"/>
      <c r="O7" s="230"/>
      <c r="P7" s="370"/>
      <c r="Q7" s="244"/>
      <c r="R7" s="238"/>
      <c r="S7" s="230"/>
      <c r="T7" s="228"/>
      <c r="U7" s="370"/>
      <c r="V7" s="349"/>
      <c r="W7" s="233"/>
      <c r="X7" s="348"/>
      <c r="Y7" s="376"/>
      <c r="Z7" s="402"/>
      <c r="AA7" s="230"/>
      <c r="AB7" s="370"/>
      <c r="AC7" s="238"/>
      <c r="AD7" s="243"/>
      <c r="AE7" s="204"/>
      <c r="AF7" s="360"/>
      <c r="AG7" s="389">
        <v>8</v>
      </c>
      <c r="AH7" s="389">
        <v>0</v>
      </c>
      <c r="AI7" s="390">
        <f>TIME(7,0,0)</f>
        <v>0.29166666666666669</v>
      </c>
      <c r="AJ7" s="389" t="s">
        <v>487</v>
      </c>
      <c r="AK7" s="218">
        <v>30</v>
      </c>
    </row>
    <row r="8" spans="1:37" ht="37.5" customHeight="1" x14ac:dyDescent="0.2">
      <c r="A8" s="337" t="str">
        <f t="shared" si="0"/>
        <v>16:00-16:15</v>
      </c>
      <c r="B8" s="337" t="str">
        <f t="shared" si="1"/>
        <v>17:00-17:15</v>
      </c>
      <c r="C8" s="337" t="str">
        <f t="shared" si="2"/>
        <v>17:00-17:15</v>
      </c>
      <c r="D8" s="334">
        <f>TIME(17,0,0)</f>
        <v>0.70833333333333337</v>
      </c>
      <c r="E8" s="310" t="str">
        <f t="shared" si="3"/>
        <v>16:00-16:15</v>
      </c>
      <c r="F8" s="475" t="s">
        <v>546</v>
      </c>
      <c r="G8" s="245" t="s">
        <v>374</v>
      </c>
      <c r="H8" s="246" t="s">
        <v>374</v>
      </c>
      <c r="I8" s="332"/>
      <c r="J8" s="247" t="s">
        <v>374</v>
      </c>
      <c r="K8" s="245" t="s">
        <v>374</v>
      </c>
      <c r="L8" s="246" t="s">
        <v>374</v>
      </c>
      <c r="M8" s="246" t="s">
        <v>374</v>
      </c>
      <c r="N8" s="247" t="s">
        <v>374</v>
      </c>
      <c r="O8" s="245" t="s">
        <v>374</v>
      </c>
      <c r="P8" s="246" t="s">
        <v>374</v>
      </c>
      <c r="Q8" s="332" t="s">
        <v>374</v>
      </c>
      <c r="R8" s="247" t="s">
        <v>374</v>
      </c>
      <c r="S8" s="245" t="s">
        <v>374</v>
      </c>
      <c r="T8" s="246" t="s">
        <v>374</v>
      </c>
      <c r="U8" s="246" t="s">
        <v>374</v>
      </c>
      <c r="V8" s="247" t="s">
        <v>374</v>
      </c>
      <c r="W8" s="245" t="s">
        <v>374</v>
      </c>
      <c r="X8" s="332" t="s">
        <v>374</v>
      </c>
      <c r="Y8" s="332"/>
      <c r="Z8" s="332" t="s">
        <v>374</v>
      </c>
      <c r="AA8" s="245" t="s">
        <v>374</v>
      </c>
      <c r="AB8" s="417"/>
      <c r="AC8" s="247" t="s">
        <v>374</v>
      </c>
      <c r="AD8" s="243"/>
      <c r="AE8" s="204"/>
      <c r="AF8" s="360"/>
      <c r="AG8" s="389">
        <v>23</v>
      </c>
      <c r="AH8" s="389">
        <v>0</v>
      </c>
      <c r="AI8" s="390">
        <f>TIME(24-2,0,0)</f>
        <v>0.91666666666666663</v>
      </c>
      <c r="AJ8" s="389" t="s">
        <v>488</v>
      </c>
      <c r="AK8" s="218">
        <v>15</v>
      </c>
    </row>
    <row r="9" spans="1:37" ht="45" customHeight="1" thickBot="1" x14ac:dyDescent="0.25">
      <c r="A9" s="337" t="str">
        <f t="shared" si="0"/>
        <v>16:15-16:45</v>
      </c>
      <c r="B9" s="337" t="str">
        <f t="shared" si="1"/>
        <v>17:15-17:45</v>
      </c>
      <c r="C9" s="337" t="str">
        <f t="shared" si="2"/>
        <v>17:15-17:45</v>
      </c>
      <c r="D9" s="334">
        <f>TIME(17,15,0)</f>
        <v>0.71875</v>
      </c>
      <c r="E9" s="310" t="str">
        <f t="shared" si="3"/>
        <v>16:15-16:45</v>
      </c>
      <c r="F9" s="476" t="s">
        <v>547</v>
      </c>
      <c r="G9" s="411" t="s">
        <v>500</v>
      </c>
      <c r="H9" s="223" t="s">
        <v>356</v>
      </c>
      <c r="I9" s="321"/>
      <c r="J9" s="226" t="s">
        <v>480</v>
      </c>
      <c r="K9" s="411" t="s">
        <v>500</v>
      </c>
      <c r="L9" s="225"/>
      <c r="M9" s="225"/>
      <c r="N9" s="373" t="s">
        <v>358</v>
      </c>
      <c r="O9" s="221" t="s">
        <v>357</v>
      </c>
      <c r="P9" s="371"/>
      <c r="Q9" s="326" t="s">
        <v>411</v>
      </c>
      <c r="R9" s="250" t="s">
        <v>375</v>
      </c>
      <c r="S9" s="252"/>
      <c r="T9" s="369" t="s">
        <v>480</v>
      </c>
      <c r="U9" s="223" t="s">
        <v>356</v>
      </c>
      <c r="V9" s="326" t="s">
        <v>411</v>
      </c>
      <c r="W9" s="367" t="s">
        <v>411</v>
      </c>
      <c r="X9" s="321"/>
      <c r="Y9" s="321"/>
      <c r="Z9" s="327"/>
      <c r="AA9" s="253" t="s">
        <v>16</v>
      </c>
      <c r="AB9" s="371"/>
      <c r="AC9" s="249"/>
      <c r="AD9" s="243"/>
      <c r="AE9" s="204"/>
      <c r="AF9" s="360"/>
      <c r="AG9" s="389">
        <v>24</v>
      </c>
      <c r="AH9" s="389">
        <v>0</v>
      </c>
      <c r="AI9" s="390">
        <f>TIME(24-1,0,0)</f>
        <v>0.95833333333333337</v>
      </c>
      <c r="AJ9" s="389" t="s">
        <v>489</v>
      </c>
      <c r="AK9" s="218">
        <v>30</v>
      </c>
    </row>
    <row r="10" spans="1:37" ht="37.5" customHeight="1" x14ac:dyDescent="0.2">
      <c r="A10" s="337" t="str">
        <f t="shared" si="0"/>
        <v>16:45-17:15</v>
      </c>
      <c r="B10" s="337" t="str">
        <f t="shared" si="1"/>
        <v>17:45-18:15</v>
      </c>
      <c r="C10" s="337" t="str">
        <f t="shared" si="2"/>
        <v>17:45-18:15</v>
      </c>
      <c r="D10" s="334">
        <f>TIME(17,45,0)</f>
        <v>0.73958333333333337</v>
      </c>
      <c r="E10" s="310" t="str">
        <f t="shared" si="3"/>
        <v>16:45-17:15</v>
      </c>
      <c r="F10" s="472"/>
      <c r="G10" s="412"/>
      <c r="H10" s="235"/>
      <c r="I10" s="323"/>
      <c r="J10" s="237"/>
      <c r="K10" s="412"/>
      <c r="L10" s="225"/>
      <c r="M10" s="225"/>
      <c r="N10" s="236"/>
      <c r="O10" s="233"/>
      <c r="P10" s="366"/>
      <c r="Q10" s="377"/>
      <c r="R10" s="255"/>
      <c r="S10" s="252"/>
      <c r="T10" s="370"/>
      <c r="U10" s="235"/>
      <c r="V10" s="377"/>
      <c r="W10" s="328"/>
      <c r="X10" s="366"/>
      <c r="Y10" s="366"/>
      <c r="Z10" s="330"/>
      <c r="AA10" s="257"/>
      <c r="AB10" s="323"/>
      <c r="AC10" s="330"/>
      <c r="AD10" s="333"/>
      <c r="AE10" s="204"/>
      <c r="AF10" s="360"/>
      <c r="AG10" s="389">
        <v>22</v>
      </c>
      <c r="AH10" s="389">
        <v>0</v>
      </c>
      <c r="AI10" s="390">
        <f>TIME(24-3,0,0)</f>
        <v>0.875</v>
      </c>
      <c r="AJ10" s="389" t="s">
        <v>490</v>
      </c>
      <c r="AK10" s="218">
        <v>30</v>
      </c>
    </row>
    <row r="11" spans="1:37" ht="37.5" customHeight="1" x14ac:dyDescent="0.2">
      <c r="A11" s="337" t="str">
        <f t="shared" si="0"/>
        <v>17:15-17:45</v>
      </c>
      <c r="B11" s="337" t="str">
        <f t="shared" si="1"/>
        <v>18:15-18:45</v>
      </c>
      <c r="C11" s="337" t="str">
        <f t="shared" si="2"/>
        <v>18:15-18:45</v>
      </c>
      <c r="D11" s="334">
        <f>TIME(18,15,0)</f>
        <v>0.76041666666666663</v>
      </c>
      <c r="E11" s="310" t="str">
        <f t="shared" si="3"/>
        <v>17:15-17:45</v>
      </c>
      <c r="F11" s="310"/>
      <c r="G11" s="412"/>
      <c r="H11" s="375"/>
      <c r="I11" s="366"/>
      <c r="J11" s="237"/>
      <c r="K11" s="412"/>
      <c r="L11" s="225"/>
      <c r="M11" s="478"/>
      <c r="N11" s="242"/>
      <c r="O11" s="233"/>
      <c r="P11" s="366"/>
      <c r="Q11" s="329"/>
      <c r="R11" s="258"/>
      <c r="S11" s="269"/>
      <c r="T11" s="370"/>
      <c r="U11" s="235"/>
      <c r="V11" s="329"/>
      <c r="W11" s="368"/>
      <c r="X11" s="366"/>
      <c r="Y11" s="366"/>
      <c r="Z11" s="330"/>
      <c r="AA11" s="257"/>
      <c r="AB11" s="323"/>
      <c r="AC11" s="353"/>
      <c r="AD11" s="254"/>
      <c r="AE11" s="204"/>
      <c r="AF11" s="360"/>
      <c r="AG11" s="389">
        <v>19</v>
      </c>
      <c r="AH11" s="389">
        <v>30</v>
      </c>
      <c r="AI11" s="390">
        <f>TIME(24-6,30,0)</f>
        <v>0.77083333333333337</v>
      </c>
      <c r="AJ11" s="389" t="s">
        <v>491</v>
      </c>
      <c r="AK11" s="218">
        <v>30</v>
      </c>
    </row>
    <row r="12" spans="1:37" ht="37.5" customHeight="1" x14ac:dyDescent="0.2">
      <c r="A12" s="337" t="str">
        <f t="shared" si="0"/>
        <v>17:45-18:15</v>
      </c>
      <c r="B12" s="337" t="str">
        <f t="shared" si="1"/>
        <v>18:45-19:15</v>
      </c>
      <c r="C12" s="337" t="str">
        <f t="shared" si="2"/>
        <v>18:45-19:15</v>
      </c>
      <c r="D12" s="334">
        <f>TIME(18,45,0)</f>
        <v>0.78125</v>
      </c>
      <c r="E12" s="310" t="str">
        <f t="shared" si="3"/>
        <v>17:45-18:15</v>
      </c>
      <c r="F12" s="310"/>
      <c r="G12" s="413"/>
      <c r="H12" s="244"/>
      <c r="I12" s="325"/>
      <c r="J12" s="237"/>
      <c r="K12" s="413"/>
      <c r="L12" s="225"/>
      <c r="M12" s="225"/>
      <c r="N12" s="374"/>
      <c r="O12" s="233"/>
      <c r="P12" s="407"/>
      <c r="Q12" s="378"/>
      <c r="R12" s="259"/>
      <c r="S12" s="372"/>
      <c r="T12" s="370"/>
      <c r="U12" s="244"/>
      <c r="V12" s="378"/>
      <c r="W12" s="331"/>
      <c r="X12" s="323"/>
      <c r="Y12" s="323"/>
      <c r="Z12" s="349"/>
      <c r="AA12" s="260"/>
      <c r="AB12" s="325"/>
      <c r="AC12" s="349"/>
      <c r="AD12" s="254"/>
      <c r="AE12" s="204"/>
      <c r="AF12" s="361"/>
      <c r="AG12" s="389">
        <v>16</v>
      </c>
      <c r="AH12" s="389">
        <v>0</v>
      </c>
      <c r="AI12" s="390">
        <f>TIME(24-8,0,0)</f>
        <v>0.66666666666666663</v>
      </c>
      <c r="AJ12" s="389" t="s">
        <v>492</v>
      </c>
      <c r="AK12" s="218">
        <v>30</v>
      </c>
    </row>
    <row r="13" spans="1:37" ht="37.5" customHeight="1" x14ac:dyDescent="0.2">
      <c r="A13" s="337" t="str">
        <f t="shared" si="0"/>
        <v>18:15-18:30</v>
      </c>
      <c r="B13" s="337" t="str">
        <f t="shared" si="1"/>
        <v>19:15-19:30</v>
      </c>
      <c r="C13" s="337" t="str">
        <f t="shared" si="2"/>
        <v>19:15-19:30</v>
      </c>
      <c r="D13" s="334">
        <f>TIME(19,15,0)</f>
        <v>0.80208333333333337</v>
      </c>
      <c r="E13" s="310" t="str">
        <f t="shared" si="3"/>
        <v>18:15-18:30</v>
      </c>
      <c r="F13" s="310"/>
      <c r="G13" s="245" t="s">
        <v>374</v>
      </c>
      <c r="H13" s="246" t="s">
        <v>374</v>
      </c>
      <c r="I13" s="332"/>
      <c r="J13" s="247" t="s">
        <v>374</v>
      </c>
      <c r="K13" s="245" t="s">
        <v>374</v>
      </c>
      <c r="L13" s="246" t="s">
        <v>374</v>
      </c>
      <c r="M13" s="246" t="s">
        <v>374</v>
      </c>
      <c r="N13" s="247" t="s">
        <v>374</v>
      </c>
      <c r="O13" s="245" t="s">
        <v>374</v>
      </c>
      <c r="P13" s="246" t="s">
        <v>374</v>
      </c>
      <c r="Q13" s="332" t="s">
        <v>374</v>
      </c>
      <c r="R13" s="247" t="s">
        <v>374</v>
      </c>
      <c r="S13" s="245" t="s">
        <v>374</v>
      </c>
      <c r="T13" s="246" t="s">
        <v>374</v>
      </c>
      <c r="U13" s="246" t="s">
        <v>374</v>
      </c>
      <c r="V13" s="332" t="s">
        <v>374</v>
      </c>
      <c r="W13" s="245" t="s">
        <v>374</v>
      </c>
      <c r="X13" s="246" t="s">
        <v>374</v>
      </c>
      <c r="Y13" s="332"/>
      <c r="Z13" s="332" t="s">
        <v>374</v>
      </c>
      <c r="AA13" s="245" t="s">
        <v>374</v>
      </c>
      <c r="AB13" s="417"/>
      <c r="AC13" s="247" t="s">
        <v>374</v>
      </c>
      <c r="AD13" s="254"/>
      <c r="AE13" s="195"/>
      <c r="AF13" s="361"/>
      <c r="AG13" s="389">
        <v>15</v>
      </c>
      <c r="AH13" s="389">
        <v>0</v>
      </c>
      <c r="AI13" s="390">
        <f>TIME(24-9,0,0)</f>
        <v>0.625</v>
      </c>
      <c r="AJ13" s="389" t="s">
        <v>493</v>
      </c>
      <c r="AK13" s="218">
        <v>15</v>
      </c>
    </row>
    <row r="14" spans="1:37" ht="37.5" customHeight="1" x14ac:dyDescent="0.2">
      <c r="A14" s="337" t="str">
        <f t="shared" si="0"/>
        <v>18:30-19:00</v>
      </c>
      <c r="B14" s="337" t="str">
        <f t="shared" si="1"/>
        <v>19:30-20:00</v>
      </c>
      <c r="C14" s="337" t="str">
        <f t="shared" si="2"/>
        <v>19:30-20:00</v>
      </c>
      <c r="D14" s="334">
        <f>TIME(19,30,0)</f>
        <v>0.8125</v>
      </c>
      <c r="E14" s="310" t="str">
        <f t="shared" si="3"/>
        <v>18:30-19:00</v>
      </c>
      <c r="F14" s="310"/>
      <c r="G14" s="252"/>
      <c r="H14" s="251" t="s">
        <v>359</v>
      </c>
      <c r="I14" s="321"/>
      <c r="J14" s="250" t="s">
        <v>375</v>
      </c>
      <c r="K14" s="252"/>
      <c r="L14" s="371"/>
      <c r="M14" s="263" t="s">
        <v>410</v>
      </c>
      <c r="N14" s="380"/>
      <c r="O14" s="252"/>
      <c r="P14" s="371"/>
      <c r="Q14" s="371"/>
      <c r="R14" s="327"/>
      <c r="S14" s="252"/>
      <c r="T14" s="251" t="s">
        <v>359</v>
      </c>
      <c r="U14" s="263" t="s">
        <v>410</v>
      </c>
      <c r="V14" s="249"/>
      <c r="W14" s="252"/>
      <c r="X14" s="382" t="s">
        <v>412</v>
      </c>
      <c r="Y14" s="371"/>
      <c r="Z14" s="321"/>
      <c r="AA14" s="358" t="s">
        <v>359</v>
      </c>
      <c r="AB14" s="321"/>
      <c r="AC14" s="321"/>
      <c r="AD14" s="254"/>
      <c r="AE14" s="204"/>
      <c r="AF14" s="362"/>
      <c r="AG14" s="389">
        <v>14</v>
      </c>
      <c r="AH14" s="389">
        <v>0</v>
      </c>
      <c r="AI14" s="390">
        <f>TIME(24-10,0,0)</f>
        <v>0.58333333333333337</v>
      </c>
      <c r="AJ14" s="389" t="s">
        <v>494</v>
      </c>
      <c r="AK14" s="218">
        <v>30</v>
      </c>
    </row>
    <row r="15" spans="1:37" ht="37.5" customHeight="1" x14ac:dyDescent="0.2">
      <c r="A15" s="337" t="str">
        <f t="shared" si="0"/>
        <v>19:00-19:30</v>
      </c>
      <c r="B15" s="337" t="str">
        <f t="shared" si="1"/>
        <v>20:00-20:30</v>
      </c>
      <c r="C15" s="337" t="str">
        <f t="shared" si="2"/>
        <v>20:00-20:30</v>
      </c>
      <c r="D15" s="334">
        <f>TIME(20,0,0)</f>
        <v>0.83333333333333337</v>
      </c>
      <c r="E15" s="310" t="str">
        <f t="shared" si="3"/>
        <v>19:00-19:30</v>
      </c>
      <c r="F15" s="310"/>
      <c r="G15" s="252"/>
      <c r="H15" s="256"/>
      <c r="I15" s="323"/>
      <c r="J15" s="255"/>
      <c r="K15" s="252"/>
      <c r="L15" s="366"/>
      <c r="M15" s="265"/>
      <c r="N15" s="350"/>
      <c r="O15" s="252"/>
      <c r="P15" s="366"/>
      <c r="Q15" s="323"/>
      <c r="R15" s="330"/>
      <c r="S15" s="252"/>
      <c r="T15" s="256"/>
      <c r="U15" s="265"/>
      <c r="V15" s="249"/>
      <c r="W15" s="252"/>
      <c r="X15" s="273"/>
      <c r="Y15" s="366"/>
      <c r="Z15" s="330"/>
      <c r="AA15" s="256"/>
      <c r="AB15" s="366"/>
      <c r="AC15" s="330"/>
      <c r="AD15" s="254"/>
      <c r="AE15" s="204"/>
      <c r="AF15" s="362"/>
      <c r="AG15" s="389">
        <v>22</v>
      </c>
      <c r="AH15" s="389">
        <v>0</v>
      </c>
      <c r="AI15" s="390">
        <f>TIME(24-3,0,0)</f>
        <v>0.875</v>
      </c>
      <c r="AJ15" s="389" t="s">
        <v>499</v>
      </c>
      <c r="AK15" s="218">
        <v>30</v>
      </c>
    </row>
    <row r="16" spans="1:37" ht="37.5" customHeight="1" x14ac:dyDescent="0.2">
      <c r="A16" s="337" t="str">
        <f t="shared" si="0"/>
        <v>19:30-20:00</v>
      </c>
      <c r="B16" s="337" t="str">
        <f t="shared" si="1"/>
        <v>20:30-21:00</v>
      </c>
      <c r="C16" s="337" t="str">
        <f t="shared" si="2"/>
        <v>20:30-21:00</v>
      </c>
      <c r="D16" s="334">
        <f>TIME(20,30,0)</f>
        <v>0.85416666666666663</v>
      </c>
      <c r="E16" s="310" t="str">
        <f t="shared" si="3"/>
        <v>19:30-20:00</v>
      </c>
      <c r="F16" s="310"/>
      <c r="G16" s="316"/>
      <c r="H16" s="256"/>
      <c r="I16" s="366"/>
      <c r="J16" s="266"/>
      <c r="K16" s="316"/>
      <c r="L16" s="366"/>
      <c r="M16" s="267"/>
      <c r="N16" s="264"/>
      <c r="O16" s="252"/>
      <c r="P16" s="366"/>
      <c r="Q16" s="323"/>
      <c r="R16" s="330"/>
      <c r="S16" s="252"/>
      <c r="T16" s="256"/>
      <c r="U16" s="267"/>
      <c r="V16" s="268"/>
      <c r="W16" s="269"/>
      <c r="X16" s="287"/>
      <c r="Y16" s="366"/>
      <c r="Z16" s="353"/>
      <c r="AA16" s="256"/>
      <c r="AB16" s="366"/>
      <c r="AC16" s="353"/>
      <c r="AD16" s="261"/>
      <c r="AE16" s="204"/>
      <c r="AF16" s="361"/>
      <c r="AG16" s="389"/>
      <c r="AH16" s="389"/>
      <c r="AI16" s="389"/>
      <c r="AJ16" s="389"/>
      <c r="AK16" s="218">
        <v>30</v>
      </c>
    </row>
    <row r="17" spans="1:37" ht="37.5" customHeight="1" x14ac:dyDescent="0.2">
      <c r="A17" s="337" t="str">
        <f t="shared" si="0"/>
        <v>20:00-20:30</v>
      </c>
      <c r="B17" s="337" t="str">
        <f t="shared" si="1"/>
        <v>21:00-21:30</v>
      </c>
      <c r="C17" s="337" t="str">
        <f t="shared" si="2"/>
        <v>21:00-21:30</v>
      </c>
      <c r="D17" s="334">
        <f>TIME(21,0,0)</f>
        <v>0.875</v>
      </c>
      <c r="E17" s="310" t="str">
        <f t="shared" si="3"/>
        <v>20:00-20:30</v>
      </c>
      <c r="F17" s="310"/>
      <c r="G17" s="252"/>
      <c r="H17" s="256"/>
      <c r="I17" s="325"/>
      <c r="J17" s="259"/>
      <c r="K17" s="252"/>
      <c r="L17" s="407"/>
      <c r="M17" s="376"/>
      <c r="N17" s="351"/>
      <c r="O17" s="252"/>
      <c r="P17" s="407"/>
      <c r="Q17" s="325"/>
      <c r="R17" s="349"/>
      <c r="S17" s="372"/>
      <c r="T17" s="256"/>
      <c r="U17" s="270"/>
      <c r="V17" s="249"/>
      <c r="W17" s="372"/>
      <c r="X17" s="289"/>
      <c r="Y17" s="407"/>
      <c r="Z17" s="325"/>
      <c r="AA17" s="359"/>
      <c r="AB17" s="323"/>
      <c r="AC17" s="325"/>
      <c r="AD17" s="254"/>
      <c r="AE17" s="204"/>
      <c r="AF17" s="360"/>
      <c r="AG17" s="389"/>
      <c r="AH17" s="389"/>
      <c r="AI17" s="389"/>
      <c r="AJ17" s="389"/>
      <c r="AK17" s="218">
        <v>30</v>
      </c>
    </row>
    <row r="18" spans="1:37" ht="37.5" customHeight="1" x14ac:dyDescent="0.2">
      <c r="A18" s="337" t="str">
        <f t="shared" si="0"/>
        <v>20:30-21:00</v>
      </c>
      <c r="B18" s="337" t="str">
        <f t="shared" si="1"/>
        <v>21:30-22:00</v>
      </c>
      <c r="C18" s="337" t="str">
        <f t="shared" si="2"/>
        <v>21:30-22:00</v>
      </c>
      <c r="D18" s="334">
        <f>TIME(21,30,0)</f>
        <v>0.89583333333333337</v>
      </c>
      <c r="E18" s="310" t="str">
        <f t="shared" si="3"/>
        <v>20:30-21:00</v>
      </c>
      <c r="F18" s="310"/>
      <c r="G18" s="292" t="s">
        <v>374</v>
      </c>
      <c r="H18" s="246" t="s">
        <v>374</v>
      </c>
      <c r="I18" s="332"/>
      <c r="J18" s="247" t="s">
        <v>374</v>
      </c>
      <c r="K18" s="245" t="s">
        <v>374</v>
      </c>
      <c r="L18" s="246" t="s">
        <v>374</v>
      </c>
      <c r="M18" s="290" t="s">
        <v>374</v>
      </c>
      <c r="N18" s="247" t="s">
        <v>374</v>
      </c>
      <c r="O18" s="332" t="s">
        <v>374</v>
      </c>
      <c r="P18" s="246" t="s">
        <v>374</v>
      </c>
      <c r="Q18" s="332" t="s">
        <v>374</v>
      </c>
      <c r="R18" s="247" t="s">
        <v>374</v>
      </c>
      <c r="S18" s="246" t="s">
        <v>374</v>
      </c>
      <c r="T18" s="246" t="s">
        <v>374</v>
      </c>
      <c r="U18" s="246" t="s">
        <v>374</v>
      </c>
      <c r="V18" s="332" t="s">
        <v>374</v>
      </c>
      <c r="W18" s="245" t="s">
        <v>374</v>
      </c>
      <c r="X18" s="246" t="s">
        <v>374</v>
      </c>
      <c r="Y18" s="332"/>
      <c r="Z18" s="332" t="s">
        <v>374</v>
      </c>
      <c r="AA18" s="245" t="s">
        <v>374</v>
      </c>
      <c r="AB18" s="417"/>
      <c r="AC18" s="247" t="s">
        <v>374</v>
      </c>
      <c r="AD18" s="254"/>
      <c r="AE18" s="204"/>
      <c r="AF18" s="360"/>
      <c r="AG18" s="389"/>
      <c r="AH18" s="389"/>
      <c r="AI18" s="389"/>
      <c r="AJ18" s="389"/>
      <c r="AK18" s="218">
        <v>30</v>
      </c>
    </row>
    <row r="19" spans="1:37" ht="37.5" customHeight="1" x14ac:dyDescent="0.2">
      <c r="A19" s="337" t="str">
        <f t="shared" si="0"/>
        <v>21:00-21:30</v>
      </c>
      <c r="B19" s="337" t="str">
        <f t="shared" si="1"/>
        <v>22:00-22:30</v>
      </c>
      <c r="C19" s="337" t="str">
        <f t="shared" si="2"/>
        <v>22:00-22:30</v>
      </c>
      <c r="D19" s="334">
        <f>TIME(22,0,0)</f>
        <v>0.91666666666666663</v>
      </c>
      <c r="E19" s="310" t="str">
        <f t="shared" si="3"/>
        <v>21:00-21:30</v>
      </c>
      <c r="F19" s="310"/>
      <c r="G19" s="252"/>
      <c r="H19" s="318" t="s">
        <v>482</v>
      </c>
      <c r="I19" s="248"/>
      <c r="J19" s="327"/>
      <c r="K19" s="271" t="s">
        <v>364</v>
      </c>
      <c r="L19" s="287" t="s">
        <v>412</v>
      </c>
      <c r="M19" s="248"/>
      <c r="N19" s="380"/>
      <c r="O19" s="468"/>
      <c r="P19" s="467" t="s">
        <v>412</v>
      </c>
      <c r="Q19" s="371"/>
      <c r="R19" s="405"/>
      <c r="S19" s="252"/>
      <c r="T19" s="283" t="s">
        <v>412</v>
      </c>
      <c r="U19" s="452" t="s">
        <v>521</v>
      </c>
      <c r="V19" s="327"/>
      <c r="W19" s="252"/>
      <c r="X19" s="371"/>
      <c r="Y19" s="225"/>
      <c r="Z19" s="327"/>
      <c r="AA19" s="320" t="s">
        <v>481</v>
      </c>
      <c r="AB19" s="321"/>
      <c r="AC19" s="287" t="s">
        <v>412</v>
      </c>
      <c r="AD19" s="254"/>
      <c r="AE19" s="204"/>
      <c r="AF19" s="360"/>
      <c r="AG19" s="389"/>
      <c r="AH19" s="389"/>
      <c r="AI19" s="389"/>
      <c r="AJ19" s="389"/>
      <c r="AK19" s="218">
        <v>30</v>
      </c>
    </row>
    <row r="20" spans="1:37" ht="37.5" customHeight="1" x14ac:dyDescent="0.2">
      <c r="A20" s="337" t="str">
        <f t="shared" si="0"/>
        <v>21:30-22:00</v>
      </c>
      <c r="B20" s="337" t="str">
        <f t="shared" si="1"/>
        <v>22:30-23:00</v>
      </c>
      <c r="C20" s="337" t="str">
        <f t="shared" si="2"/>
        <v>22:30-23:00</v>
      </c>
      <c r="D20" s="334">
        <f>TIME(22,30,0)</f>
        <v>0.9375</v>
      </c>
      <c r="E20" s="310" t="str">
        <f t="shared" si="3"/>
        <v>21:30-22:00</v>
      </c>
      <c r="F20" s="310"/>
      <c r="G20" s="252"/>
      <c r="H20" s="471"/>
      <c r="I20" s="248"/>
      <c r="J20" s="414"/>
      <c r="K20" s="271"/>
      <c r="L20" s="288"/>
      <c r="M20" s="248"/>
      <c r="N20" s="350"/>
      <c r="O20" s="248"/>
      <c r="P20" s="273"/>
      <c r="Q20" s="323"/>
      <c r="R20" s="330"/>
      <c r="S20" s="252"/>
      <c r="T20" s="273"/>
      <c r="U20" s="453"/>
      <c r="V20" s="330"/>
      <c r="W20" s="252"/>
      <c r="X20" s="379"/>
      <c r="Y20" s="225"/>
      <c r="Z20" s="350"/>
      <c r="AA20" s="322"/>
      <c r="AB20" s="366"/>
      <c r="AC20" s="288"/>
      <c r="AD20" s="274"/>
      <c r="AE20" s="204"/>
      <c r="AF20" s="361"/>
      <c r="AG20" s="389"/>
      <c r="AH20" s="389"/>
      <c r="AI20" s="389"/>
      <c r="AJ20" s="389"/>
      <c r="AK20" s="218">
        <v>30</v>
      </c>
    </row>
    <row r="21" spans="1:37" ht="37.5" customHeight="1" x14ac:dyDescent="0.2">
      <c r="A21" s="337" t="str">
        <f t="shared" si="0"/>
        <v>22:00-22:30</v>
      </c>
      <c r="B21" s="337" t="str">
        <f t="shared" si="1"/>
        <v>23:00-23:30</v>
      </c>
      <c r="C21" s="337" t="str">
        <f t="shared" si="2"/>
        <v>23:00-23:30</v>
      </c>
      <c r="D21" s="334">
        <f>TIME(23,0,0)</f>
        <v>0.95833333333333337</v>
      </c>
      <c r="E21" s="310" t="str">
        <f t="shared" si="3"/>
        <v>22:00-22:30</v>
      </c>
      <c r="F21" s="310"/>
      <c r="G21" s="316"/>
      <c r="H21" s="471"/>
      <c r="I21" s="248"/>
      <c r="J21" s="414"/>
      <c r="K21" s="271"/>
      <c r="L21" s="287"/>
      <c r="M21" s="248"/>
      <c r="N21" s="350"/>
      <c r="O21" s="248"/>
      <c r="P21" s="272"/>
      <c r="Q21" s="323"/>
      <c r="R21" s="330"/>
      <c r="S21" s="252"/>
      <c r="T21" s="272"/>
      <c r="U21" s="453"/>
      <c r="V21" s="330"/>
      <c r="W21" s="252"/>
      <c r="X21" s="379"/>
      <c r="Y21" s="366"/>
      <c r="Z21" s="277"/>
      <c r="AA21" s="322"/>
      <c r="AB21" s="366"/>
      <c r="AC21" s="287"/>
      <c r="AD21" s="274"/>
      <c r="AE21" s="204"/>
      <c r="AF21" s="360"/>
      <c r="AG21" s="389"/>
      <c r="AH21" s="389"/>
      <c r="AI21" s="389"/>
      <c r="AJ21" s="389"/>
      <c r="AK21" s="218">
        <v>30</v>
      </c>
    </row>
    <row r="22" spans="1:37" ht="37.5" customHeight="1" x14ac:dyDescent="0.2">
      <c r="A22" s="337" t="str">
        <f t="shared" si="0"/>
        <v>22:30-23:00</v>
      </c>
      <c r="B22" s="337" t="str">
        <f t="shared" si="1"/>
        <v>23:30-0:00</v>
      </c>
      <c r="C22" s="337" t="str">
        <f t="shared" si="2"/>
        <v>23:30-0:00</v>
      </c>
      <c r="D22" s="334">
        <f>TIME(23,30,0)</f>
        <v>0.97916666666666663</v>
      </c>
      <c r="E22" s="310" t="str">
        <f t="shared" si="3"/>
        <v>22:30-23:00</v>
      </c>
      <c r="F22" s="310"/>
      <c r="G22" s="252"/>
      <c r="H22" s="317"/>
      <c r="I22" s="319"/>
      <c r="J22" s="415"/>
      <c r="K22" s="275"/>
      <c r="L22" s="289"/>
      <c r="M22" s="319"/>
      <c r="N22" s="351"/>
      <c r="O22" s="470"/>
      <c r="P22" s="469"/>
      <c r="Q22" s="325"/>
      <c r="R22" s="349"/>
      <c r="S22" s="252"/>
      <c r="T22" s="276"/>
      <c r="U22" s="454"/>
      <c r="V22" s="349"/>
      <c r="W22" s="252"/>
      <c r="X22" s="386"/>
      <c r="Y22" s="225"/>
      <c r="Z22" s="351"/>
      <c r="AA22" s="324"/>
      <c r="AB22" s="323"/>
      <c r="AC22" s="289"/>
      <c r="AD22" s="274"/>
      <c r="AE22" s="204"/>
      <c r="AF22" s="360"/>
      <c r="AG22" s="389"/>
      <c r="AH22" s="389"/>
      <c r="AI22" s="389"/>
      <c r="AJ22" s="389"/>
      <c r="AK22" s="218">
        <v>30</v>
      </c>
    </row>
    <row r="23" spans="1:37" ht="37.5" customHeight="1" x14ac:dyDescent="0.2">
      <c r="A23" s="337" t="str">
        <f t="shared" si="0"/>
        <v>23:00-23:30</v>
      </c>
      <c r="B23" s="337" t="str">
        <f t="shared" si="1"/>
        <v>0:00-0:30</v>
      </c>
      <c r="C23" s="337" t="str">
        <f t="shared" si="2"/>
        <v>0:00-0:30</v>
      </c>
      <c r="D23" s="334">
        <f>TIME(24,0,0)</f>
        <v>0</v>
      </c>
      <c r="E23" s="310" t="str">
        <f t="shared" si="3"/>
        <v>23:00-23:30</v>
      </c>
      <c r="F23" s="310"/>
      <c r="G23" s="245" t="s">
        <v>374</v>
      </c>
      <c r="H23" s="246" t="s">
        <v>374</v>
      </c>
      <c r="I23" s="332"/>
      <c r="J23" s="332" t="s">
        <v>374</v>
      </c>
      <c r="K23" s="245" t="s">
        <v>374</v>
      </c>
      <c r="L23" s="246" t="s">
        <v>374</v>
      </c>
      <c r="M23" s="246" t="s">
        <v>374</v>
      </c>
      <c r="N23" s="332" t="s">
        <v>374</v>
      </c>
      <c r="O23" s="245" t="s">
        <v>374</v>
      </c>
      <c r="P23" s="246" t="s">
        <v>374</v>
      </c>
      <c r="Q23" s="332" t="s">
        <v>374</v>
      </c>
      <c r="R23" s="332" t="s">
        <v>374</v>
      </c>
      <c r="S23" s="245" t="s">
        <v>374</v>
      </c>
      <c r="T23" s="246" t="s">
        <v>374</v>
      </c>
      <c r="U23" s="246" t="s">
        <v>374</v>
      </c>
      <c r="V23" s="332" t="s">
        <v>374</v>
      </c>
      <c r="W23" s="245" t="s">
        <v>374</v>
      </c>
      <c r="X23" s="332" t="s">
        <v>374</v>
      </c>
      <c r="Y23" s="332"/>
      <c r="Z23" s="332" t="s">
        <v>374</v>
      </c>
      <c r="AA23" s="245" t="s">
        <v>374</v>
      </c>
      <c r="AB23" s="418"/>
      <c r="AC23" s="246" t="s">
        <v>374</v>
      </c>
      <c r="AD23" s="274"/>
      <c r="AE23" s="204"/>
      <c r="AF23" s="363"/>
      <c r="AG23" s="389"/>
      <c r="AH23" s="389"/>
      <c r="AI23" s="389"/>
      <c r="AJ23" s="389"/>
      <c r="AK23" s="218">
        <v>30</v>
      </c>
    </row>
    <row r="24" spans="1:37" ht="37.5" customHeight="1" x14ac:dyDescent="0.2">
      <c r="A24" s="337" t="str">
        <f t="shared" si="0"/>
        <v>23:30-0:00</v>
      </c>
      <c r="B24" s="337" t="str">
        <f t="shared" si="1"/>
        <v>0:30-1:00</v>
      </c>
      <c r="C24" s="337" t="str">
        <f t="shared" si="2"/>
        <v>0:30-1:00</v>
      </c>
      <c r="D24" s="334">
        <f>TIME(24,30,0)</f>
        <v>2.0833333333333259E-2</v>
      </c>
      <c r="E24" s="310" t="str">
        <f t="shared" si="3"/>
        <v>23:30-0:00</v>
      </c>
      <c r="F24" s="310"/>
      <c r="G24" s="245" t="s">
        <v>374</v>
      </c>
      <c r="H24" s="246" t="s">
        <v>374</v>
      </c>
      <c r="I24" s="332"/>
      <c r="J24" s="332" t="s">
        <v>374</v>
      </c>
      <c r="K24" s="245" t="s">
        <v>374</v>
      </c>
      <c r="L24" s="246" t="s">
        <v>374</v>
      </c>
      <c r="M24" s="246" t="s">
        <v>374</v>
      </c>
      <c r="N24" s="332" t="s">
        <v>374</v>
      </c>
      <c r="O24" s="245" t="s">
        <v>374</v>
      </c>
      <c r="P24" s="246" t="s">
        <v>374</v>
      </c>
      <c r="Q24" s="332" t="s">
        <v>374</v>
      </c>
      <c r="R24" s="332" t="s">
        <v>374</v>
      </c>
      <c r="S24" s="245" t="s">
        <v>374</v>
      </c>
      <c r="T24" s="246" t="s">
        <v>374</v>
      </c>
      <c r="U24" s="246" t="s">
        <v>374</v>
      </c>
      <c r="V24" s="332" t="s">
        <v>374</v>
      </c>
      <c r="W24" s="245" t="s">
        <v>374</v>
      </c>
      <c r="X24" s="332" t="s">
        <v>374</v>
      </c>
      <c r="Y24" s="332"/>
      <c r="Z24" s="332" t="s">
        <v>374</v>
      </c>
      <c r="AA24" s="245" t="s">
        <v>374</v>
      </c>
      <c r="AB24" s="418"/>
      <c r="AC24" s="246" t="s">
        <v>374</v>
      </c>
      <c r="AD24" s="274"/>
      <c r="AE24" s="204"/>
      <c r="AF24" s="363"/>
      <c r="AG24" s="389"/>
      <c r="AH24" s="389"/>
      <c r="AI24" s="389"/>
      <c r="AJ24" s="389"/>
      <c r="AK24" s="218">
        <v>30</v>
      </c>
    </row>
    <row r="25" spans="1:37" ht="42.75" customHeight="1" x14ac:dyDescent="0.2">
      <c r="A25" s="337" t="str">
        <f t="shared" si="0"/>
        <v>0:00-0:30</v>
      </c>
      <c r="B25" s="337" t="str">
        <f t="shared" si="1"/>
        <v>1:00-1:30</v>
      </c>
      <c r="C25" s="337" t="str">
        <f t="shared" si="2"/>
        <v>1:00-1:30</v>
      </c>
      <c r="D25" s="334">
        <f>TIME(1,0,0)</f>
        <v>4.1666666666666664E-2</v>
      </c>
      <c r="E25" s="310" t="str">
        <f t="shared" si="3"/>
        <v>0:00-0:30</v>
      </c>
      <c r="F25" s="310"/>
      <c r="G25" s="282" t="s">
        <v>365</v>
      </c>
      <c r="H25" s="403" t="s">
        <v>366</v>
      </c>
      <c r="I25" s="248"/>
      <c r="J25" s="416"/>
      <c r="K25" s="404"/>
      <c r="L25" s="381"/>
      <c r="M25" s="381"/>
      <c r="N25" s="380"/>
      <c r="O25" s="466"/>
      <c r="P25" s="263" t="s">
        <v>410</v>
      </c>
      <c r="Q25" s="381"/>
      <c r="R25" s="405"/>
      <c r="S25" s="221" t="s">
        <v>357</v>
      </c>
      <c r="T25" s="381"/>
      <c r="U25" s="371"/>
      <c r="V25" s="278"/>
      <c r="W25" s="279"/>
      <c r="X25" s="385"/>
      <c r="Y25" s="225"/>
      <c r="Z25" s="380"/>
      <c r="AA25" s="225"/>
      <c r="AB25" s="321"/>
      <c r="AC25" s="353"/>
      <c r="AD25" s="274"/>
      <c r="AE25" s="204"/>
      <c r="AF25" s="363"/>
      <c r="AG25" s="389"/>
      <c r="AH25" s="389"/>
      <c r="AI25" s="389"/>
      <c r="AJ25" s="389"/>
      <c r="AK25" s="218">
        <v>30</v>
      </c>
    </row>
    <row r="26" spans="1:37" ht="37.5" customHeight="1" x14ac:dyDescent="0.2">
      <c r="A26" s="337" t="str">
        <f t="shared" si="0"/>
        <v>0:30-1:00</v>
      </c>
      <c r="B26" s="337" t="str">
        <f t="shared" si="1"/>
        <v>1:30-2:00</v>
      </c>
      <c r="C26" s="337" t="str">
        <f t="shared" si="2"/>
        <v>1:30-2:00</v>
      </c>
      <c r="D26" s="334">
        <f>TIME(1,30,0)</f>
        <v>6.25E-2</v>
      </c>
      <c r="E26" s="310" t="str">
        <f t="shared" si="3"/>
        <v>0:30-1:00</v>
      </c>
      <c r="F26" s="310"/>
      <c r="G26" s="230"/>
      <c r="H26" s="403"/>
      <c r="I26" s="248"/>
      <c r="J26" s="330"/>
      <c r="K26" s="316"/>
      <c r="L26" s="323"/>
      <c r="M26" s="323"/>
      <c r="N26" s="350"/>
      <c r="O26" s="248"/>
      <c r="P26" s="265"/>
      <c r="Q26" s="323"/>
      <c r="R26" s="330"/>
      <c r="S26" s="233"/>
      <c r="T26" s="323"/>
      <c r="U26" s="366"/>
      <c r="V26" s="278"/>
      <c r="W26" s="279"/>
      <c r="X26" s="384"/>
      <c r="Y26" s="225"/>
      <c r="Z26" s="350"/>
      <c r="AA26" s="225"/>
      <c r="AB26" s="366"/>
      <c r="AC26" s="353"/>
      <c r="AD26" s="274"/>
      <c r="AE26" s="204"/>
      <c r="AF26" s="363"/>
      <c r="AG26" s="389"/>
      <c r="AH26" s="389"/>
      <c r="AI26" s="389"/>
      <c r="AJ26" s="389"/>
      <c r="AK26" s="218">
        <v>30</v>
      </c>
    </row>
    <row r="27" spans="1:37" ht="37.5" customHeight="1" x14ac:dyDescent="0.2">
      <c r="A27" s="337" t="str">
        <f t="shared" si="0"/>
        <v>1:00-1:30</v>
      </c>
      <c r="B27" s="337" t="str">
        <f t="shared" si="1"/>
        <v>2:00-2:30</v>
      </c>
      <c r="C27" s="337" t="str">
        <f t="shared" si="2"/>
        <v>2:00-2:30</v>
      </c>
      <c r="D27" s="334">
        <f>TIME(2,0,0)</f>
        <v>8.3333333333333329E-2</v>
      </c>
      <c r="E27" s="310" t="str">
        <f t="shared" si="3"/>
        <v>1:00-1:30</v>
      </c>
      <c r="F27" s="310"/>
      <c r="G27" s="230"/>
      <c r="H27" s="403"/>
      <c r="I27" s="248"/>
      <c r="J27" s="350"/>
      <c r="K27" s="316"/>
      <c r="L27" s="323"/>
      <c r="M27" s="323"/>
      <c r="N27" s="350"/>
      <c r="O27" s="248"/>
      <c r="P27" s="267"/>
      <c r="Q27" s="366"/>
      <c r="R27" s="330"/>
      <c r="S27" s="233"/>
      <c r="T27" s="323"/>
      <c r="U27" s="366"/>
      <c r="V27" s="383"/>
      <c r="W27" s="279"/>
      <c r="X27" s="384"/>
      <c r="Y27" s="366"/>
      <c r="Z27" s="350"/>
      <c r="AA27" s="366"/>
      <c r="AB27" s="366"/>
      <c r="AC27" s="353"/>
      <c r="AD27" s="274"/>
      <c r="AE27" s="204"/>
      <c r="AF27" s="363"/>
      <c r="AG27" s="389"/>
      <c r="AH27" s="389"/>
      <c r="AI27" s="389"/>
      <c r="AJ27" s="389"/>
      <c r="AK27" s="218">
        <v>30</v>
      </c>
    </row>
    <row r="28" spans="1:37" ht="37.5" customHeight="1" x14ac:dyDescent="0.2">
      <c r="A28" s="337" t="str">
        <f t="shared" si="0"/>
        <v>1:30-2:00</v>
      </c>
      <c r="B28" s="337" t="str">
        <f t="shared" si="1"/>
        <v>2:30-3:00</v>
      </c>
      <c r="C28" s="337" t="str">
        <f t="shared" si="2"/>
        <v>2:30-3:00</v>
      </c>
      <c r="D28" s="334">
        <f>TIME(2,30,0)</f>
        <v>0.10416666666666667</v>
      </c>
      <c r="E28" s="310" t="str">
        <f t="shared" si="3"/>
        <v>1:30-2:00</v>
      </c>
      <c r="F28" s="310"/>
      <c r="G28" s="284"/>
      <c r="H28" s="406"/>
      <c r="I28" s="319"/>
      <c r="J28" s="351"/>
      <c r="K28" s="372"/>
      <c r="L28" s="407"/>
      <c r="M28" s="407"/>
      <c r="N28" s="351"/>
      <c r="O28" s="319"/>
      <c r="P28" s="376"/>
      <c r="Q28" s="407"/>
      <c r="R28" s="349"/>
      <c r="S28" s="233"/>
      <c r="T28" s="407"/>
      <c r="U28" s="407"/>
      <c r="V28" s="408"/>
      <c r="W28" s="409"/>
      <c r="X28" s="410"/>
      <c r="Y28" s="407"/>
      <c r="Z28" s="351"/>
      <c r="AA28" s="372"/>
      <c r="AB28" s="323"/>
      <c r="AC28" s="353"/>
      <c r="AD28" s="274"/>
      <c r="AE28" s="204"/>
      <c r="AF28" s="363"/>
      <c r="AG28" s="389"/>
      <c r="AH28" s="389"/>
      <c r="AI28" s="389"/>
      <c r="AJ28" s="389"/>
      <c r="AK28" s="218">
        <v>30</v>
      </c>
    </row>
    <row r="29" spans="1:37" ht="37.5" customHeight="1" x14ac:dyDescent="0.2">
      <c r="A29" s="337" t="str">
        <f t="shared" si="0"/>
        <v>2:00-2:30</v>
      </c>
      <c r="B29" s="337" t="str">
        <f t="shared" si="1"/>
        <v>3:00-3:30</v>
      </c>
      <c r="C29" s="337" t="str">
        <f t="shared" si="2"/>
        <v>3:00-3:30</v>
      </c>
      <c r="D29" s="334">
        <v>0.125</v>
      </c>
      <c r="E29" s="310" t="str">
        <f t="shared" si="3"/>
        <v>2:00-2:30</v>
      </c>
      <c r="F29" s="310"/>
      <c r="G29" s="252"/>
      <c r="H29" s="371"/>
      <c r="I29" s="371"/>
      <c r="J29" s="380"/>
      <c r="K29" s="262"/>
      <c r="L29" s="429"/>
      <c r="M29" s="433"/>
      <c r="N29" s="380"/>
      <c r="O29" s="252"/>
      <c r="P29" s="321"/>
      <c r="Q29" s="321"/>
      <c r="R29" s="327"/>
      <c r="S29" s="444"/>
      <c r="T29" s="225"/>
      <c r="U29" s="321"/>
      <c r="V29" s="446"/>
      <c r="W29" s="279"/>
      <c r="X29" s="385"/>
      <c r="Y29" s="385"/>
      <c r="Z29" s="286"/>
      <c r="AA29" s="281"/>
      <c r="AB29" s="321"/>
      <c r="AC29" s="448"/>
      <c r="AD29" s="274"/>
      <c r="AE29" s="204"/>
      <c r="AF29" s="363"/>
      <c r="AG29" s="389"/>
      <c r="AH29" s="389"/>
      <c r="AI29" s="389"/>
      <c r="AJ29" s="389"/>
      <c r="AK29" s="218">
        <v>30</v>
      </c>
    </row>
    <row r="30" spans="1:37" ht="37.5" customHeight="1" x14ac:dyDescent="0.2">
      <c r="A30" s="337" t="str">
        <f t="shared" si="0"/>
        <v>2:30-3:00</v>
      </c>
      <c r="B30" s="337" t="str">
        <f t="shared" si="1"/>
        <v>3:30-4:00</v>
      </c>
      <c r="C30" s="337" t="str">
        <f t="shared" si="2"/>
        <v>3:30-4:00</v>
      </c>
      <c r="D30" s="334">
        <f>TIME(3,30,0)</f>
        <v>0.14583333333333334</v>
      </c>
      <c r="E30" s="310" t="str">
        <f t="shared" si="3"/>
        <v>2:30-3:00</v>
      </c>
      <c r="F30" s="310"/>
      <c r="G30" s="279"/>
      <c r="H30" s="441"/>
      <c r="I30" s="384"/>
      <c r="J30" s="352"/>
      <c r="K30" s="281"/>
      <c r="L30" s="434"/>
      <c r="M30" s="286"/>
      <c r="N30" s="352"/>
      <c r="O30" s="438"/>
      <c r="P30" s="285"/>
      <c r="Q30" s="440"/>
      <c r="R30" s="383"/>
      <c r="S30" s="279"/>
      <c r="T30" s="440"/>
      <c r="U30" s="440"/>
      <c r="V30" s="383"/>
      <c r="W30" s="279"/>
      <c r="X30" s="384"/>
      <c r="Y30" s="286"/>
      <c r="Z30" s="352"/>
      <c r="AA30" s="281"/>
      <c r="AB30" s="366"/>
      <c r="AC30" s="280"/>
      <c r="AD30" s="274"/>
      <c r="AE30" s="204"/>
      <c r="AF30" s="363"/>
      <c r="AG30" s="389"/>
      <c r="AH30" s="389"/>
      <c r="AI30" s="389"/>
      <c r="AJ30" s="389"/>
      <c r="AK30" s="218">
        <v>30</v>
      </c>
    </row>
    <row r="31" spans="1:37" ht="37.5" customHeight="1" x14ac:dyDescent="0.2">
      <c r="A31" s="337" t="str">
        <f t="shared" si="0"/>
        <v>3:00-3:30</v>
      </c>
      <c r="B31" s="337" t="str">
        <f t="shared" si="1"/>
        <v>4:00-4:30</v>
      </c>
      <c r="C31" s="337" t="str">
        <f t="shared" si="2"/>
        <v>4:00-4:30</v>
      </c>
      <c r="D31" s="336">
        <f>TIME(4,0,0)</f>
        <v>0.16666666666666666</v>
      </c>
      <c r="E31" s="310" t="str">
        <f t="shared" si="3"/>
        <v>3:00-3:30</v>
      </c>
      <c r="F31" s="310"/>
      <c r="G31" s="281"/>
      <c r="H31" s="384"/>
      <c r="I31" s="384"/>
      <c r="J31" s="352"/>
      <c r="K31" s="281"/>
      <c r="L31" s="434"/>
      <c r="M31" s="286"/>
      <c r="N31" s="352"/>
      <c r="O31" s="438"/>
      <c r="P31" s="441"/>
      <c r="Q31" s="285"/>
      <c r="R31" s="383"/>
      <c r="S31" s="438"/>
      <c r="T31" s="441"/>
      <c r="U31" s="285"/>
      <c r="V31" s="383"/>
      <c r="W31" s="279"/>
      <c r="X31" s="384"/>
      <c r="Y31" s="286"/>
      <c r="Z31" s="352"/>
      <c r="AA31" s="281"/>
      <c r="AB31" s="366"/>
      <c r="AC31" s="286"/>
      <c r="AD31" s="274"/>
      <c r="AE31" s="204"/>
      <c r="AF31" s="363"/>
      <c r="AG31" s="389"/>
      <c r="AH31" s="389"/>
      <c r="AI31" s="389"/>
      <c r="AJ31" s="389"/>
      <c r="AK31" s="218">
        <v>30</v>
      </c>
    </row>
    <row r="32" spans="1:37" ht="30" customHeight="1" x14ac:dyDescent="0.25">
      <c r="A32" s="337" t="str">
        <f t="shared" si="0"/>
        <v>3:30-4:00</v>
      </c>
      <c r="B32" s="337" t="str">
        <f t="shared" si="1"/>
        <v>4:30-5:00</v>
      </c>
      <c r="C32" s="337" t="str">
        <f t="shared" si="2"/>
        <v>4:30-5:00</v>
      </c>
      <c r="D32" s="346">
        <f>TIME(4,30,0)</f>
        <v>0.1875</v>
      </c>
      <c r="E32" s="419" t="str">
        <f t="shared" si="3"/>
        <v>3:30-4:00</v>
      </c>
      <c r="F32" s="419"/>
      <c r="G32" s="281"/>
      <c r="H32" s="416"/>
      <c r="J32" s="416"/>
      <c r="K32" s="421"/>
      <c r="L32" s="430"/>
      <c r="M32" s="420"/>
      <c r="N32" s="436"/>
      <c r="O32" s="422"/>
      <c r="P32" s="442"/>
      <c r="Q32" s="423"/>
      <c r="R32" s="443"/>
      <c r="S32" s="422"/>
      <c r="T32" s="439"/>
      <c r="U32" s="439"/>
      <c r="V32" s="443"/>
      <c r="W32" s="422"/>
      <c r="X32" s="420"/>
      <c r="Y32" s="430"/>
      <c r="Z32" s="447"/>
      <c r="AA32" s="424"/>
      <c r="AB32" s="323"/>
      <c r="AC32" s="447"/>
      <c r="AD32" s="425"/>
      <c r="AE32" s="426"/>
      <c r="AF32" s="363"/>
      <c r="AG32" s="427"/>
      <c r="AH32" s="428"/>
      <c r="AI32" s="427"/>
      <c r="AJ32" s="427"/>
      <c r="AK32" s="218">
        <v>30</v>
      </c>
    </row>
    <row r="33" spans="1:36" ht="30" customHeight="1" thickBot="1" x14ac:dyDescent="0.25">
      <c r="A33" s="286"/>
      <c r="B33" s="286"/>
      <c r="C33" s="286"/>
      <c r="E33" s="312" t="str">
        <f>CONCATENATE(TEXT($D32-TIME($D$2,0,0)+1,"h:mm;@"),"-",TEXT($D32-TIME($D$2,0,0)+1+TIME(0,AK32,0),"h:mm;@"))</f>
        <v>3:30-4:00</v>
      </c>
      <c r="F33" s="312"/>
      <c r="G33" s="309"/>
      <c r="H33" s="435"/>
      <c r="I33" s="313"/>
      <c r="J33" s="432"/>
      <c r="K33" s="450"/>
      <c r="L33" s="435"/>
      <c r="M33" s="308"/>
      <c r="N33" s="437"/>
      <c r="O33" s="314"/>
      <c r="P33" s="431"/>
      <c r="Q33" s="431"/>
      <c r="R33" s="437"/>
      <c r="S33" s="314"/>
      <c r="T33" s="435"/>
      <c r="U33" s="445"/>
      <c r="V33" s="432"/>
      <c r="W33" s="450"/>
      <c r="X33" s="435"/>
      <c r="Y33" s="445"/>
      <c r="Z33" s="432"/>
      <c r="AA33" s="309"/>
      <c r="AB33" s="435"/>
      <c r="AC33" s="432"/>
      <c r="AD33" s="309"/>
      <c r="AE33" s="315"/>
      <c r="AF33" s="365"/>
      <c r="AG33" s="365"/>
      <c r="AH33" s="365"/>
      <c r="AI33" s="365"/>
      <c r="AJ33" s="365"/>
    </row>
    <row r="34" spans="1:36" ht="30" customHeight="1" x14ac:dyDescent="0.2">
      <c r="G34" s="449"/>
      <c r="H34" s="197"/>
      <c r="I34" s="197"/>
      <c r="J34" s="197"/>
      <c r="M34" s="449"/>
      <c r="N34" s="449"/>
      <c r="R34" s="449"/>
      <c r="U34" s="449"/>
      <c r="Y34" s="449"/>
      <c r="AA34" s="449"/>
      <c r="AD34" s="449"/>
    </row>
    <row r="35" spans="1:36" ht="30" customHeight="1" x14ac:dyDescent="0.2">
      <c r="A35" s="307"/>
      <c r="B35" s="307"/>
      <c r="C35" s="307"/>
      <c r="E35" s="307"/>
      <c r="F35" s="307"/>
      <c r="G35" s="306"/>
      <c r="H35" s="197"/>
      <c r="I35" s="197"/>
      <c r="J35" s="197"/>
      <c r="L35" s="307"/>
      <c r="N35" s="197"/>
    </row>
    <row r="36" spans="1:36" ht="30" customHeight="1" x14ac:dyDescent="0.2">
      <c r="H36" s="197"/>
      <c r="I36" s="197"/>
      <c r="J36" s="197"/>
      <c r="N36" s="197"/>
    </row>
    <row r="37" spans="1:36" ht="30" customHeight="1" x14ac:dyDescent="0.2">
      <c r="H37" s="197"/>
      <c r="I37" s="197"/>
      <c r="J37" s="197"/>
      <c r="N37" s="197"/>
    </row>
    <row r="38" spans="1:36" ht="30" customHeight="1" x14ac:dyDescent="0.2">
      <c r="H38" s="197"/>
      <c r="I38" s="197"/>
      <c r="J38" s="197"/>
      <c r="N38" s="197"/>
    </row>
    <row r="39" spans="1:36" ht="30" customHeight="1" x14ac:dyDescent="0.2">
      <c r="H39" s="197"/>
      <c r="I39" s="197"/>
      <c r="J39" s="197"/>
      <c r="N39" s="197"/>
    </row>
    <row r="40" spans="1:36" ht="30" customHeight="1" x14ac:dyDescent="0.2">
      <c r="H40" s="197"/>
      <c r="I40" s="197"/>
      <c r="J40" s="197"/>
      <c r="N40" s="197"/>
    </row>
    <row r="41" spans="1:36" ht="30" customHeight="1" x14ac:dyDescent="0.2">
      <c r="H41" s="197"/>
      <c r="I41" s="197"/>
      <c r="J41" s="197"/>
      <c r="N41" s="197"/>
    </row>
    <row r="42" spans="1:36" ht="30" customHeight="1" x14ac:dyDescent="0.2">
      <c r="H42" s="197"/>
      <c r="I42" s="197"/>
      <c r="J42" s="197"/>
      <c r="N42" s="197"/>
    </row>
    <row r="43" spans="1:36" ht="30" customHeight="1" x14ac:dyDescent="0.2">
      <c r="H43" s="197"/>
      <c r="I43" s="197"/>
      <c r="J43" s="197"/>
      <c r="N43" s="197"/>
    </row>
    <row r="44" spans="1:36" ht="30" customHeight="1" x14ac:dyDescent="0.2">
      <c r="H44" s="197"/>
      <c r="I44" s="197"/>
      <c r="J44" s="197"/>
      <c r="N44" s="197"/>
    </row>
    <row r="45" spans="1:36" ht="30" customHeight="1" x14ac:dyDescent="0.2">
      <c r="H45" s="197"/>
      <c r="I45" s="197"/>
      <c r="J45" s="197"/>
      <c r="N45" s="197"/>
    </row>
    <row r="46" spans="1:36" ht="30" customHeight="1" x14ac:dyDescent="0.2">
      <c r="H46" s="197"/>
      <c r="I46" s="197"/>
      <c r="J46" s="197"/>
      <c r="N46" s="197"/>
    </row>
    <row r="47" spans="1:36" ht="30" customHeight="1" x14ac:dyDescent="0.2">
      <c r="H47" s="197"/>
      <c r="I47" s="197"/>
      <c r="J47" s="197"/>
      <c r="N47" s="197"/>
    </row>
    <row r="48" spans="1:36"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O983043 WLS983043 WBW983043 VSA983043 VIE983043 UYI983043 UOM983043 UEQ983043 TUU983043 TKY983043 TBC983043 SRG983043 SHK983043 RXO983043 RNS983043 RDW983043 QUA983043 QKE983043 QAI983043 PQM983043 PGQ983043 OWU983043 OMY983043 ODC983043 NTG983043 NJK983043 MZO983043 MPS983043 MFW983043 LWA983043 LME983043 LCI983043 KSM983043 KIQ983043 JYU983043 JOY983043 JFC983043 IVG983043 ILK983043 IBO983043 HRS983043 HHW983043 GYA983043 GOE983043 GEI983043 FUM983043 FKQ983043 FAU983043 EQY983043 EHC983043 DXG983043 DNK983043 DDO983043 CTS983043 CJW983043 CAA983043 BQE983043 BGI983043 AWM983043 AMQ983043 ACU983043 SY983043 JC983043 B983043 WVO917507 WLS917507 WBW917507 VSA917507 VIE917507 UYI917507 UOM917507 UEQ917507 TUU917507 TKY917507 TBC917507 SRG917507 SHK917507 RXO917507 RNS917507 RDW917507 QUA917507 QKE917507 QAI917507 PQM917507 PGQ917507 OWU917507 OMY917507 ODC917507 NTG917507 NJK917507 MZO917507 MPS917507 MFW917507 LWA917507 LME917507 LCI917507 KSM917507 KIQ917507 JYU917507 JOY917507 JFC917507 IVG917507 ILK917507 IBO917507 HRS917507 HHW917507 GYA917507 GOE917507 GEI917507 FUM917507 FKQ917507 FAU917507 EQY917507 EHC917507 DXG917507 DNK917507 DDO917507 CTS917507 CJW917507 CAA917507 BQE917507 BGI917507 AWM917507 AMQ917507 ACU917507 SY917507 JC917507 B917507 WVO851971 WLS851971 WBW851971 VSA851971 VIE851971 UYI851971 UOM851971 UEQ851971 TUU851971 TKY851971 TBC851971 SRG851971 SHK851971 RXO851971 RNS851971 RDW851971 QUA851971 QKE851971 QAI851971 PQM851971 PGQ851971 OWU851971 OMY851971 ODC851971 NTG851971 NJK851971 MZO851971 MPS851971 MFW851971 LWA851971 LME851971 LCI851971 KSM851971 KIQ851971 JYU851971 JOY851971 JFC851971 IVG851971 ILK851971 IBO851971 HRS851971 HHW851971 GYA851971 GOE851971 GEI851971 FUM851971 FKQ851971 FAU851971 EQY851971 EHC851971 DXG851971 DNK851971 DDO851971 CTS851971 CJW851971 CAA851971 BQE851971 BGI851971 AWM851971 AMQ851971 ACU851971 SY851971 JC851971 B851971 WVO786435 WLS786435 WBW786435 VSA786435 VIE786435 UYI786435 UOM786435 UEQ786435 TUU786435 TKY786435 TBC786435 SRG786435 SHK786435 RXO786435 RNS786435 RDW786435 QUA786435 QKE786435 QAI786435 PQM786435 PGQ786435 OWU786435 OMY786435 ODC786435 NTG786435 NJK786435 MZO786435 MPS786435 MFW786435 LWA786435 LME786435 LCI786435 KSM786435 KIQ786435 JYU786435 JOY786435 JFC786435 IVG786435 ILK786435 IBO786435 HRS786435 HHW786435 GYA786435 GOE786435 GEI786435 FUM786435 FKQ786435 FAU786435 EQY786435 EHC786435 DXG786435 DNK786435 DDO786435 CTS786435 CJW786435 CAA786435 BQE786435 BGI786435 AWM786435 AMQ786435 ACU786435 SY786435 JC786435 B786435 WVO720899 WLS720899 WBW720899 VSA720899 VIE720899 UYI720899 UOM720899 UEQ720899 TUU720899 TKY720899 TBC720899 SRG720899 SHK720899 RXO720899 RNS720899 RDW720899 QUA720899 QKE720899 QAI720899 PQM720899 PGQ720899 OWU720899 OMY720899 ODC720899 NTG720899 NJK720899 MZO720899 MPS720899 MFW720899 LWA720899 LME720899 LCI720899 KSM720899 KIQ720899 JYU720899 JOY720899 JFC720899 IVG720899 ILK720899 IBO720899 HRS720899 HHW720899 GYA720899 GOE720899 GEI720899 FUM720899 FKQ720899 FAU720899 EQY720899 EHC720899 DXG720899 DNK720899 DDO720899 CTS720899 CJW720899 CAA720899 BQE720899 BGI720899 AWM720899 AMQ720899 ACU720899 SY720899 JC720899 B720899 WVO655363 WLS655363 WBW655363 VSA655363 VIE655363 UYI655363 UOM655363 UEQ655363 TUU655363 TKY655363 TBC655363 SRG655363 SHK655363 RXO655363 RNS655363 RDW655363 QUA655363 QKE655363 QAI655363 PQM655363 PGQ655363 OWU655363 OMY655363 ODC655363 NTG655363 NJK655363 MZO655363 MPS655363 MFW655363 LWA655363 LME655363 LCI655363 KSM655363 KIQ655363 JYU655363 JOY655363 JFC655363 IVG655363 ILK655363 IBO655363 HRS655363 HHW655363 GYA655363 GOE655363 GEI655363 FUM655363 FKQ655363 FAU655363 EQY655363 EHC655363 DXG655363 DNK655363 DDO655363 CTS655363 CJW655363 CAA655363 BQE655363 BGI655363 AWM655363 AMQ655363 ACU655363 SY655363 JC655363 B655363 WVO589827 WLS589827 WBW589827 VSA589827 VIE589827 UYI589827 UOM589827 UEQ589827 TUU589827 TKY589827 TBC589827 SRG589827 SHK589827 RXO589827 RNS589827 RDW589827 QUA589827 QKE589827 QAI589827 PQM589827 PGQ589827 OWU589827 OMY589827 ODC589827 NTG589827 NJK589827 MZO589827 MPS589827 MFW589827 LWA589827 LME589827 LCI589827 KSM589827 KIQ589827 JYU589827 JOY589827 JFC589827 IVG589827 ILK589827 IBO589827 HRS589827 HHW589827 GYA589827 GOE589827 GEI589827 FUM589827 FKQ589827 FAU589827 EQY589827 EHC589827 DXG589827 DNK589827 DDO589827 CTS589827 CJW589827 CAA589827 BQE589827 BGI589827 AWM589827 AMQ589827 ACU589827 SY589827 JC589827 B589827 WVO524291 WLS524291 WBW524291 VSA524291 VIE524291 UYI524291 UOM524291 UEQ524291 TUU524291 TKY524291 TBC524291 SRG524291 SHK524291 RXO524291 RNS524291 RDW524291 QUA524291 QKE524291 QAI524291 PQM524291 PGQ524291 OWU524291 OMY524291 ODC524291 NTG524291 NJK524291 MZO524291 MPS524291 MFW524291 LWA524291 LME524291 LCI524291 KSM524291 KIQ524291 JYU524291 JOY524291 JFC524291 IVG524291 ILK524291 IBO524291 HRS524291 HHW524291 GYA524291 GOE524291 GEI524291 FUM524291 FKQ524291 FAU524291 EQY524291 EHC524291 DXG524291 DNK524291 DDO524291 CTS524291 CJW524291 CAA524291 BQE524291 BGI524291 AWM524291 AMQ524291 ACU524291 SY524291 JC524291 B524291 WVO458755 WLS458755 WBW458755 VSA458755 VIE458755 UYI458755 UOM458755 UEQ458755 TUU458755 TKY458755 TBC458755 SRG458755 SHK458755 RXO458755 RNS458755 RDW458755 QUA458755 QKE458755 QAI458755 PQM458755 PGQ458755 OWU458755 OMY458755 ODC458755 NTG458755 NJK458755 MZO458755 MPS458755 MFW458755 LWA458755 LME458755 LCI458755 KSM458755 KIQ458755 JYU458755 JOY458755 JFC458755 IVG458755 ILK458755 IBO458755 HRS458755 HHW458755 GYA458755 GOE458755 GEI458755 FUM458755 FKQ458755 FAU458755 EQY458755 EHC458755 DXG458755 DNK458755 DDO458755 CTS458755 CJW458755 CAA458755 BQE458755 BGI458755 AWM458755 AMQ458755 ACU458755 SY458755 JC458755 B458755 WVO393219 WLS393219 WBW393219 VSA393219 VIE393219 UYI393219 UOM393219 UEQ393219 TUU393219 TKY393219 TBC393219 SRG393219 SHK393219 RXO393219 RNS393219 RDW393219 QUA393219 QKE393219 QAI393219 PQM393219 PGQ393219 OWU393219 OMY393219 ODC393219 NTG393219 NJK393219 MZO393219 MPS393219 MFW393219 LWA393219 LME393219 LCI393219 KSM393219 KIQ393219 JYU393219 JOY393219 JFC393219 IVG393219 ILK393219 IBO393219 HRS393219 HHW393219 GYA393219 GOE393219 GEI393219 FUM393219 FKQ393219 FAU393219 EQY393219 EHC393219 DXG393219 DNK393219 DDO393219 CTS393219 CJW393219 CAA393219 BQE393219 BGI393219 AWM393219 AMQ393219 ACU393219 SY393219 JC393219 B393219 WVO327683 WLS327683 WBW327683 VSA327683 VIE327683 UYI327683 UOM327683 UEQ327683 TUU327683 TKY327683 TBC327683 SRG327683 SHK327683 RXO327683 RNS327683 RDW327683 QUA327683 QKE327683 QAI327683 PQM327683 PGQ327683 OWU327683 OMY327683 ODC327683 NTG327683 NJK327683 MZO327683 MPS327683 MFW327683 LWA327683 LME327683 LCI327683 KSM327683 KIQ327683 JYU327683 JOY327683 JFC327683 IVG327683 ILK327683 IBO327683 HRS327683 HHW327683 GYA327683 GOE327683 GEI327683 FUM327683 FKQ327683 FAU327683 EQY327683 EHC327683 DXG327683 DNK327683 DDO327683 CTS327683 CJW327683 CAA327683 BQE327683 BGI327683 AWM327683 AMQ327683 ACU327683 SY327683 JC327683 B327683 WVO262147 WLS262147 WBW262147 VSA262147 VIE262147 UYI262147 UOM262147 UEQ262147 TUU262147 TKY262147 TBC262147 SRG262147 SHK262147 RXO262147 RNS262147 RDW262147 QUA262147 QKE262147 QAI262147 PQM262147 PGQ262147 OWU262147 OMY262147 ODC262147 NTG262147 NJK262147 MZO262147 MPS262147 MFW262147 LWA262147 LME262147 LCI262147 KSM262147 KIQ262147 JYU262147 JOY262147 JFC262147 IVG262147 ILK262147 IBO262147 HRS262147 HHW262147 GYA262147 GOE262147 GEI262147 FUM262147 FKQ262147 FAU262147 EQY262147 EHC262147 DXG262147 DNK262147 DDO262147 CTS262147 CJW262147 CAA262147 BQE262147 BGI262147 AWM262147 AMQ262147 ACU262147 SY262147 JC262147 B262147 WVO196611 WLS196611 WBW196611 VSA196611 VIE196611 UYI196611 UOM196611 UEQ196611 TUU196611 TKY196611 TBC196611 SRG196611 SHK196611 RXO196611 RNS196611 RDW196611 QUA196611 QKE196611 QAI196611 PQM196611 PGQ196611 OWU196611 OMY196611 ODC196611 NTG196611 NJK196611 MZO196611 MPS196611 MFW196611 LWA196611 LME196611 LCI196611 KSM196611 KIQ196611 JYU196611 JOY196611 JFC196611 IVG196611 ILK196611 IBO196611 HRS196611 HHW196611 GYA196611 GOE196611 GEI196611 FUM196611 FKQ196611 FAU196611 EQY196611 EHC196611 DXG196611 DNK196611 DDO196611 CTS196611 CJW196611 CAA196611 BQE196611 BGI196611 AWM196611 AMQ196611 ACU196611 SY196611 JC196611 B196611 WVO131075 WLS131075 WBW131075 VSA131075 VIE131075 UYI131075 UOM131075 UEQ131075 TUU131075 TKY131075 TBC131075 SRG131075 SHK131075 RXO131075 RNS131075 RDW131075 QUA131075 QKE131075 QAI131075 PQM131075 PGQ131075 OWU131075 OMY131075 ODC131075 NTG131075 NJK131075 MZO131075 MPS131075 MFW131075 LWA131075 LME131075 LCI131075 KSM131075 KIQ131075 JYU131075 JOY131075 JFC131075 IVG131075 ILK131075 IBO131075 HRS131075 HHW131075 GYA131075 GOE131075 GEI131075 FUM131075 FKQ131075 FAU131075 EQY131075 EHC131075 DXG131075 DNK131075 DDO131075 CTS131075 CJW131075 CAA131075 BQE131075 BGI131075 AWM131075 AMQ131075 ACU131075 SY131075 JC131075 B131075 WVO65539 WLS65539 WBW65539 VSA65539 VIE65539 UYI65539 UOM65539 UEQ65539 TUU65539 TKY65539 TBC65539 SRG65539 SHK65539 RXO65539 RNS65539 RDW65539 QUA65539 QKE65539 QAI65539 PQM65539 PGQ65539 OWU65539 OMY65539 ODC65539 NTG65539 NJK65539 MZO65539 MPS65539 MFW65539 LWA65539 LME65539 LCI65539 KSM65539 KIQ65539 JYU65539 JOY65539 JFC65539 IVG65539 ILK65539 IBO65539 HRS65539 HHW65539 GYA65539 GOE65539 GEI65539 FUM65539 FKQ65539 FAU65539 EQY65539 EHC65539 DXG65539 DNK65539 DDO65539 CTS65539 CJW65539 CAA65539 BQE65539 BGI65539 AWM65539 AMQ65539 ACU65539 SY65539 JC65539 B65539 WVO3 WLS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formula1>$AJ$4:$AJ$14</formula1>
    </dataValidation>
    <dataValidation allowBlank="1" showInputMessage="1" showErrorMessage="1" prompt="Enter Location 3 for each time interval in column B, in this column under this heading" sqref="M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M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M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M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M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M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M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M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M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M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M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M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M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M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M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M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allowBlank="1" showInputMessage="1" showErrorMessage="1" prompt="Enter Location 2 for each time interval in column B, in this column under this heading" sqref="K3:L3 JJ3:JK3 TF3:TG3 ADB3:ADC3 AMX3:AMY3 AWT3:AWU3 BGP3:BGQ3 BQL3:BQM3 CAH3:CAI3 CKD3:CKE3 CTZ3:CUA3 DDV3:DDW3 DNR3:DNS3 DXN3:DXO3 EHJ3:EHK3 ERF3:ERG3 FBB3:FBC3 FKX3:FKY3 FUT3:FUU3 GEP3:GEQ3 GOL3:GOM3 GYH3:GYI3 HID3:HIE3 HRZ3:HSA3 IBV3:IBW3 ILR3:ILS3 IVN3:IVO3 JFJ3:JFK3 JPF3:JPG3 JZB3:JZC3 KIX3:KIY3 KST3:KSU3 LCP3:LCQ3 LML3:LMM3 LWH3:LWI3 MGD3:MGE3 MPZ3:MQA3 MZV3:MZW3 NJR3:NJS3 NTN3:NTO3 ODJ3:ODK3 ONF3:ONG3 OXB3:OXC3 PGX3:PGY3 PQT3:PQU3 QAP3:QAQ3 QKL3:QKM3 QUH3:QUI3 RED3:REE3 RNZ3:ROA3 RXV3:RXW3 SHR3:SHS3 SRN3:SRO3 TBJ3:TBK3 TLF3:TLG3 TVB3:TVC3 UEX3:UEY3 UOT3:UOU3 UYP3:UYQ3 VIL3:VIM3 VSH3:VSI3 WCD3:WCE3 WLZ3:WMA3 WVV3:WVW3 K65539:L65539 JJ65539:JK65539 TF65539:TG65539 ADB65539:ADC65539 AMX65539:AMY65539 AWT65539:AWU65539 BGP65539:BGQ65539 BQL65539:BQM65539 CAH65539:CAI65539 CKD65539:CKE65539 CTZ65539:CUA65539 DDV65539:DDW65539 DNR65539:DNS65539 DXN65539:DXO65539 EHJ65539:EHK65539 ERF65539:ERG65539 FBB65539:FBC65539 FKX65539:FKY65539 FUT65539:FUU65539 GEP65539:GEQ65539 GOL65539:GOM65539 GYH65539:GYI65539 HID65539:HIE65539 HRZ65539:HSA65539 IBV65539:IBW65539 ILR65539:ILS65539 IVN65539:IVO65539 JFJ65539:JFK65539 JPF65539:JPG65539 JZB65539:JZC65539 KIX65539:KIY65539 KST65539:KSU65539 LCP65539:LCQ65539 LML65539:LMM65539 LWH65539:LWI65539 MGD65539:MGE65539 MPZ65539:MQA65539 MZV65539:MZW65539 NJR65539:NJS65539 NTN65539:NTO65539 ODJ65539:ODK65539 ONF65539:ONG65539 OXB65539:OXC65539 PGX65539:PGY65539 PQT65539:PQU65539 QAP65539:QAQ65539 QKL65539:QKM65539 QUH65539:QUI65539 RED65539:REE65539 RNZ65539:ROA65539 RXV65539:RXW65539 SHR65539:SHS65539 SRN65539:SRO65539 TBJ65539:TBK65539 TLF65539:TLG65539 TVB65539:TVC65539 UEX65539:UEY65539 UOT65539:UOU65539 UYP65539:UYQ65539 VIL65539:VIM65539 VSH65539:VSI65539 WCD65539:WCE65539 WLZ65539:WMA65539 WVV65539:WVW65539 K131075:L131075 JJ131075:JK131075 TF131075:TG131075 ADB131075:ADC131075 AMX131075:AMY131075 AWT131075:AWU131075 BGP131075:BGQ131075 BQL131075:BQM131075 CAH131075:CAI131075 CKD131075:CKE131075 CTZ131075:CUA131075 DDV131075:DDW131075 DNR131075:DNS131075 DXN131075:DXO131075 EHJ131075:EHK131075 ERF131075:ERG131075 FBB131075:FBC131075 FKX131075:FKY131075 FUT131075:FUU131075 GEP131075:GEQ131075 GOL131075:GOM131075 GYH131075:GYI131075 HID131075:HIE131075 HRZ131075:HSA131075 IBV131075:IBW131075 ILR131075:ILS131075 IVN131075:IVO131075 JFJ131075:JFK131075 JPF131075:JPG131075 JZB131075:JZC131075 KIX131075:KIY131075 KST131075:KSU131075 LCP131075:LCQ131075 LML131075:LMM131075 LWH131075:LWI131075 MGD131075:MGE131075 MPZ131075:MQA131075 MZV131075:MZW131075 NJR131075:NJS131075 NTN131075:NTO131075 ODJ131075:ODK131075 ONF131075:ONG131075 OXB131075:OXC131075 PGX131075:PGY131075 PQT131075:PQU131075 QAP131075:QAQ131075 QKL131075:QKM131075 QUH131075:QUI131075 RED131075:REE131075 RNZ131075:ROA131075 RXV131075:RXW131075 SHR131075:SHS131075 SRN131075:SRO131075 TBJ131075:TBK131075 TLF131075:TLG131075 TVB131075:TVC131075 UEX131075:UEY131075 UOT131075:UOU131075 UYP131075:UYQ131075 VIL131075:VIM131075 VSH131075:VSI131075 WCD131075:WCE131075 WLZ131075:WMA131075 WVV131075:WVW131075 K196611:L196611 JJ196611:JK196611 TF196611:TG196611 ADB196611:ADC196611 AMX196611:AMY196611 AWT196611:AWU196611 BGP196611:BGQ196611 BQL196611:BQM196611 CAH196611:CAI196611 CKD196611:CKE196611 CTZ196611:CUA196611 DDV196611:DDW196611 DNR196611:DNS196611 DXN196611:DXO196611 EHJ196611:EHK196611 ERF196611:ERG196611 FBB196611:FBC196611 FKX196611:FKY196611 FUT196611:FUU196611 GEP196611:GEQ196611 GOL196611:GOM196611 GYH196611:GYI196611 HID196611:HIE196611 HRZ196611:HSA196611 IBV196611:IBW196611 ILR196611:ILS196611 IVN196611:IVO196611 JFJ196611:JFK196611 JPF196611:JPG196611 JZB196611:JZC196611 KIX196611:KIY196611 KST196611:KSU196611 LCP196611:LCQ196611 LML196611:LMM196611 LWH196611:LWI196611 MGD196611:MGE196611 MPZ196611:MQA196611 MZV196611:MZW196611 NJR196611:NJS196611 NTN196611:NTO196611 ODJ196611:ODK196611 ONF196611:ONG196611 OXB196611:OXC196611 PGX196611:PGY196611 PQT196611:PQU196611 QAP196611:QAQ196611 QKL196611:QKM196611 QUH196611:QUI196611 RED196611:REE196611 RNZ196611:ROA196611 RXV196611:RXW196611 SHR196611:SHS196611 SRN196611:SRO196611 TBJ196611:TBK196611 TLF196611:TLG196611 TVB196611:TVC196611 UEX196611:UEY196611 UOT196611:UOU196611 UYP196611:UYQ196611 VIL196611:VIM196611 VSH196611:VSI196611 WCD196611:WCE196611 WLZ196611:WMA196611 WVV196611:WVW196611 K262147:L262147 JJ262147:JK262147 TF262147:TG262147 ADB262147:ADC262147 AMX262147:AMY262147 AWT262147:AWU262147 BGP262147:BGQ262147 BQL262147:BQM262147 CAH262147:CAI262147 CKD262147:CKE262147 CTZ262147:CUA262147 DDV262147:DDW262147 DNR262147:DNS262147 DXN262147:DXO262147 EHJ262147:EHK262147 ERF262147:ERG262147 FBB262147:FBC262147 FKX262147:FKY262147 FUT262147:FUU262147 GEP262147:GEQ262147 GOL262147:GOM262147 GYH262147:GYI262147 HID262147:HIE262147 HRZ262147:HSA262147 IBV262147:IBW262147 ILR262147:ILS262147 IVN262147:IVO262147 JFJ262147:JFK262147 JPF262147:JPG262147 JZB262147:JZC262147 KIX262147:KIY262147 KST262147:KSU262147 LCP262147:LCQ262147 LML262147:LMM262147 LWH262147:LWI262147 MGD262147:MGE262147 MPZ262147:MQA262147 MZV262147:MZW262147 NJR262147:NJS262147 NTN262147:NTO262147 ODJ262147:ODK262147 ONF262147:ONG262147 OXB262147:OXC262147 PGX262147:PGY262147 PQT262147:PQU262147 QAP262147:QAQ262147 QKL262147:QKM262147 QUH262147:QUI262147 RED262147:REE262147 RNZ262147:ROA262147 RXV262147:RXW262147 SHR262147:SHS262147 SRN262147:SRO262147 TBJ262147:TBK262147 TLF262147:TLG262147 TVB262147:TVC262147 UEX262147:UEY262147 UOT262147:UOU262147 UYP262147:UYQ262147 VIL262147:VIM262147 VSH262147:VSI262147 WCD262147:WCE262147 WLZ262147:WMA262147 WVV262147:WVW262147 K327683:L327683 JJ327683:JK327683 TF327683:TG327683 ADB327683:ADC327683 AMX327683:AMY327683 AWT327683:AWU327683 BGP327683:BGQ327683 BQL327683:BQM327683 CAH327683:CAI327683 CKD327683:CKE327683 CTZ327683:CUA327683 DDV327683:DDW327683 DNR327683:DNS327683 DXN327683:DXO327683 EHJ327683:EHK327683 ERF327683:ERG327683 FBB327683:FBC327683 FKX327683:FKY327683 FUT327683:FUU327683 GEP327683:GEQ327683 GOL327683:GOM327683 GYH327683:GYI327683 HID327683:HIE327683 HRZ327683:HSA327683 IBV327683:IBW327683 ILR327683:ILS327683 IVN327683:IVO327683 JFJ327683:JFK327683 JPF327683:JPG327683 JZB327683:JZC327683 KIX327683:KIY327683 KST327683:KSU327683 LCP327683:LCQ327683 LML327683:LMM327683 LWH327683:LWI327683 MGD327683:MGE327683 MPZ327683:MQA327683 MZV327683:MZW327683 NJR327683:NJS327683 NTN327683:NTO327683 ODJ327683:ODK327683 ONF327683:ONG327683 OXB327683:OXC327683 PGX327683:PGY327683 PQT327683:PQU327683 QAP327683:QAQ327683 QKL327683:QKM327683 QUH327683:QUI327683 RED327683:REE327683 RNZ327683:ROA327683 RXV327683:RXW327683 SHR327683:SHS327683 SRN327683:SRO327683 TBJ327683:TBK327683 TLF327683:TLG327683 TVB327683:TVC327683 UEX327683:UEY327683 UOT327683:UOU327683 UYP327683:UYQ327683 VIL327683:VIM327683 VSH327683:VSI327683 WCD327683:WCE327683 WLZ327683:WMA327683 WVV327683:WVW327683 K393219:L393219 JJ393219:JK393219 TF393219:TG393219 ADB393219:ADC393219 AMX393219:AMY393219 AWT393219:AWU393219 BGP393219:BGQ393219 BQL393219:BQM393219 CAH393219:CAI393219 CKD393219:CKE393219 CTZ393219:CUA393219 DDV393219:DDW393219 DNR393219:DNS393219 DXN393219:DXO393219 EHJ393219:EHK393219 ERF393219:ERG393219 FBB393219:FBC393219 FKX393219:FKY393219 FUT393219:FUU393219 GEP393219:GEQ393219 GOL393219:GOM393219 GYH393219:GYI393219 HID393219:HIE393219 HRZ393219:HSA393219 IBV393219:IBW393219 ILR393219:ILS393219 IVN393219:IVO393219 JFJ393219:JFK393219 JPF393219:JPG393219 JZB393219:JZC393219 KIX393219:KIY393219 KST393219:KSU393219 LCP393219:LCQ393219 LML393219:LMM393219 LWH393219:LWI393219 MGD393219:MGE393219 MPZ393219:MQA393219 MZV393219:MZW393219 NJR393219:NJS393219 NTN393219:NTO393219 ODJ393219:ODK393219 ONF393219:ONG393219 OXB393219:OXC393219 PGX393219:PGY393219 PQT393219:PQU393219 QAP393219:QAQ393219 QKL393219:QKM393219 QUH393219:QUI393219 RED393219:REE393219 RNZ393219:ROA393219 RXV393219:RXW393219 SHR393219:SHS393219 SRN393219:SRO393219 TBJ393219:TBK393219 TLF393219:TLG393219 TVB393219:TVC393219 UEX393219:UEY393219 UOT393219:UOU393219 UYP393219:UYQ393219 VIL393219:VIM393219 VSH393219:VSI393219 WCD393219:WCE393219 WLZ393219:WMA393219 WVV393219:WVW393219 K458755:L458755 JJ458755:JK458755 TF458755:TG458755 ADB458755:ADC458755 AMX458755:AMY458755 AWT458755:AWU458755 BGP458755:BGQ458755 BQL458755:BQM458755 CAH458755:CAI458755 CKD458755:CKE458755 CTZ458755:CUA458755 DDV458755:DDW458755 DNR458755:DNS458755 DXN458755:DXO458755 EHJ458755:EHK458755 ERF458755:ERG458755 FBB458755:FBC458755 FKX458755:FKY458755 FUT458755:FUU458755 GEP458755:GEQ458755 GOL458755:GOM458755 GYH458755:GYI458755 HID458755:HIE458755 HRZ458755:HSA458755 IBV458755:IBW458755 ILR458755:ILS458755 IVN458755:IVO458755 JFJ458755:JFK458755 JPF458755:JPG458755 JZB458755:JZC458755 KIX458755:KIY458755 KST458755:KSU458755 LCP458755:LCQ458755 LML458755:LMM458755 LWH458755:LWI458755 MGD458755:MGE458755 MPZ458755:MQA458755 MZV458755:MZW458755 NJR458755:NJS458755 NTN458755:NTO458755 ODJ458755:ODK458755 ONF458755:ONG458755 OXB458755:OXC458755 PGX458755:PGY458755 PQT458755:PQU458755 QAP458755:QAQ458755 QKL458755:QKM458755 QUH458755:QUI458755 RED458755:REE458755 RNZ458755:ROA458755 RXV458755:RXW458755 SHR458755:SHS458755 SRN458755:SRO458755 TBJ458755:TBK458755 TLF458755:TLG458755 TVB458755:TVC458755 UEX458755:UEY458755 UOT458755:UOU458755 UYP458755:UYQ458755 VIL458755:VIM458755 VSH458755:VSI458755 WCD458755:WCE458755 WLZ458755:WMA458755 WVV458755:WVW458755 K524291:L524291 JJ524291:JK524291 TF524291:TG524291 ADB524291:ADC524291 AMX524291:AMY524291 AWT524291:AWU524291 BGP524291:BGQ524291 BQL524291:BQM524291 CAH524291:CAI524291 CKD524291:CKE524291 CTZ524291:CUA524291 DDV524291:DDW524291 DNR524291:DNS524291 DXN524291:DXO524291 EHJ524291:EHK524291 ERF524291:ERG524291 FBB524291:FBC524291 FKX524291:FKY524291 FUT524291:FUU524291 GEP524291:GEQ524291 GOL524291:GOM524291 GYH524291:GYI524291 HID524291:HIE524291 HRZ524291:HSA524291 IBV524291:IBW524291 ILR524291:ILS524291 IVN524291:IVO524291 JFJ524291:JFK524291 JPF524291:JPG524291 JZB524291:JZC524291 KIX524291:KIY524291 KST524291:KSU524291 LCP524291:LCQ524291 LML524291:LMM524291 LWH524291:LWI524291 MGD524291:MGE524291 MPZ524291:MQA524291 MZV524291:MZW524291 NJR524291:NJS524291 NTN524291:NTO524291 ODJ524291:ODK524291 ONF524291:ONG524291 OXB524291:OXC524291 PGX524291:PGY524291 PQT524291:PQU524291 QAP524291:QAQ524291 QKL524291:QKM524291 QUH524291:QUI524291 RED524291:REE524291 RNZ524291:ROA524291 RXV524291:RXW524291 SHR524291:SHS524291 SRN524291:SRO524291 TBJ524291:TBK524291 TLF524291:TLG524291 TVB524291:TVC524291 UEX524291:UEY524291 UOT524291:UOU524291 UYP524291:UYQ524291 VIL524291:VIM524291 VSH524291:VSI524291 WCD524291:WCE524291 WLZ524291:WMA524291 WVV524291:WVW524291 K589827:L589827 JJ589827:JK589827 TF589827:TG589827 ADB589827:ADC589827 AMX589827:AMY589827 AWT589827:AWU589827 BGP589827:BGQ589827 BQL589827:BQM589827 CAH589827:CAI589827 CKD589827:CKE589827 CTZ589827:CUA589827 DDV589827:DDW589827 DNR589827:DNS589827 DXN589827:DXO589827 EHJ589827:EHK589827 ERF589827:ERG589827 FBB589827:FBC589827 FKX589827:FKY589827 FUT589827:FUU589827 GEP589827:GEQ589827 GOL589827:GOM589827 GYH589827:GYI589827 HID589827:HIE589827 HRZ589827:HSA589827 IBV589827:IBW589827 ILR589827:ILS589827 IVN589827:IVO589827 JFJ589827:JFK589827 JPF589827:JPG589827 JZB589827:JZC589827 KIX589827:KIY589827 KST589827:KSU589827 LCP589827:LCQ589827 LML589827:LMM589827 LWH589827:LWI589827 MGD589827:MGE589827 MPZ589827:MQA589827 MZV589827:MZW589827 NJR589827:NJS589827 NTN589827:NTO589827 ODJ589827:ODK589827 ONF589827:ONG589827 OXB589827:OXC589827 PGX589827:PGY589827 PQT589827:PQU589827 QAP589827:QAQ589827 QKL589827:QKM589827 QUH589827:QUI589827 RED589827:REE589827 RNZ589827:ROA589827 RXV589827:RXW589827 SHR589827:SHS589827 SRN589827:SRO589827 TBJ589827:TBK589827 TLF589827:TLG589827 TVB589827:TVC589827 UEX589827:UEY589827 UOT589827:UOU589827 UYP589827:UYQ589827 VIL589827:VIM589827 VSH589827:VSI589827 WCD589827:WCE589827 WLZ589827:WMA589827 WVV589827:WVW589827 K655363:L655363 JJ655363:JK655363 TF655363:TG655363 ADB655363:ADC655363 AMX655363:AMY655363 AWT655363:AWU655363 BGP655363:BGQ655363 BQL655363:BQM655363 CAH655363:CAI655363 CKD655363:CKE655363 CTZ655363:CUA655363 DDV655363:DDW655363 DNR655363:DNS655363 DXN655363:DXO655363 EHJ655363:EHK655363 ERF655363:ERG655363 FBB655363:FBC655363 FKX655363:FKY655363 FUT655363:FUU655363 GEP655363:GEQ655363 GOL655363:GOM655363 GYH655363:GYI655363 HID655363:HIE655363 HRZ655363:HSA655363 IBV655363:IBW655363 ILR655363:ILS655363 IVN655363:IVO655363 JFJ655363:JFK655363 JPF655363:JPG655363 JZB655363:JZC655363 KIX655363:KIY655363 KST655363:KSU655363 LCP655363:LCQ655363 LML655363:LMM655363 LWH655363:LWI655363 MGD655363:MGE655363 MPZ655363:MQA655363 MZV655363:MZW655363 NJR655363:NJS655363 NTN655363:NTO655363 ODJ655363:ODK655363 ONF655363:ONG655363 OXB655363:OXC655363 PGX655363:PGY655363 PQT655363:PQU655363 QAP655363:QAQ655363 QKL655363:QKM655363 QUH655363:QUI655363 RED655363:REE655363 RNZ655363:ROA655363 RXV655363:RXW655363 SHR655363:SHS655363 SRN655363:SRO655363 TBJ655363:TBK655363 TLF655363:TLG655363 TVB655363:TVC655363 UEX655363:UEY655363 UOT655363:UOU655363 UYP655363:UYQ655363 VIL655363:VIM655363 VSH655363:VSI655363 WCD655363:WCE655363 WLZ655363:WMA655363 WVV655363:WVW655363 K720899:L720899 JJ720899:JK720899 TF720899:TG720899 ADB720899:ADC720899 AMX720899:AMY720899 AWT720899:AWU720899 BGP720899:BGQ720899 BQL720899:BQM720899 CAH720899:CAI720899 CKD720899:CKE720899 CTZ720899:CUA720899 DDV720899:DDW720899 DNR720899:DNS720899 DXN720899:DXO720899 EHJ720899:EHK720899 ERF720899:ERG720899 FBB720899:FBC720899 FKX720899:FKY720899 FUT720899:FUU720899 GEP720899:GEQ720899 GOL720899:GOM720899 GYH720899:GYI720899 HID720899:HIE720899 HRZ720899:HSA720899 IBV720899:IBW720899 ILR720899:ILS720899 IVN720899:IVO720899 JFJ720899:JFK720899 JPF720899:JPG720899 JZB720899:JZC720899 KIX720899:KIY720899 KST720899:KSU720899 LCP720899:LCQ720899 LML720899:LMM720899 LWH720899:LWI720899 MGD720899:MGE720899 MPZ720899:MQA720899 MZV720899:MZW720899 NJR720899:NJS720899 NTN720899:NTO720899 ODJ720899:ODK720899 ONF720899:ONG720899 OXB720899:OXC720899 PGX720899:PGY720899 PQT720899:PQU720899 QAP720899:QAQ720899 QKL720899:QKM720899 QUH720899:QUI720899 RED720899:REE720899 RNZ720899:ROA720899 RXV720899:RXW720899 SHR720899:SHS720899 SRN720899:SRO720899 TBJ720899:TBK720899 TLF720899:TLG720899 TVB720899:TVC720899 UEX720899:UEY720899 UOT720899:UOU720899 UYP720899:UYQ720899 VIL720899:VIM720899 VSH720899:VSI720899 WCD720899:WCE720899 WLZ720899:WMA720899 WVV720899:WVW720899 K786435:L786435 JJ786435:JK786435 TF786435:TG786435 ADB786435:ADC786435 AMX786435:AMY786435 AWT786435:AWU786435 BGP786435:BGQ786435 BQL786435:BQM786435 CAH786435:CAI786435 CKD786435:CKE786435 CTZ786435:CUA786435 DDV786435:DDW786435 DNR786435:DNS786435 DXN786435:DXO786435 EHJ786435:EHK786435 ERF786435:ERG786435 FBB786435:FBC786435 FKX786435:FKY786435 FUT786435:FUU786435 GEP786435:GEQ786435 GOL786435:GOM786435 GYH786435:GYI786435 HID786435:HIE786435 HRZ786435:HSA786435 IBV786435:IBW786435 ILR786435:ILS786435 IVN786435:IVO786435 JFJ786435:JFK786435 JPF786435:JPG786435 JZB786435:JZC786435 KIX786435:KIY786435 KST786435:KSU786435 LCP786435:LCQ786435 LML786435:LMM786435 LWH786435:LWI786435 MGD786435:MGE786435 MPZ786435:MQA786435 MZV786435:MZW786435 NJR786435:NJS786435 NTN786435:NTO786435 ODJ786435:ODK786435 ONF786435:ONG786435 OXB786435:OXC786435 PGX786435:PGY786435 PQT786435:PQU786435 QAP786435:QAQ786435 QKL786435:QKM786435 QUH786435:QUI786435 RED786435:REE786435 RNZ786435:ROA786435 RXV786435:RXW786435 SHR786435:SHS786435 SRN786435:SRO786435 TBJ786435:TBK786435 TLF786435:TLG786435 TVB786435:TVC786435 UEX786435:UEY786435 UOT786435:UOU786435 UYP786435:UYQ786435 VIL786435:VIM786435 VSH786435:VSI786435 WCD786435:WCE786435 WLZ786435:WMA786435 WVV786435:WVW786435 K851971:L851971 JJ851971:JK851971 TF851971:TG851971 ADB851971:ADC851971 AMX851971:AMY851971 AWT851971:AWU851971 BGP851971:BGQ851971 BQL851971:BQM851971 CAH851971:CAI851971 CKD851971:CKE851971 CTZ851971:CUA851971 DDV851971:DDW851971 DNR851971:DNS851971 DXN851971:DXO851971 EHJ851971:EHK851971 ERF851971:ERG851971 FBB851971:FBC851971 FKX851971:FKY851971 FUT851971:FUU851971 GEP851971:GEQ851971 GOL851971:GOM851971 GYH851971:GYI851971 HID851971:HIE851971 HRZ851971:HSA851971 IBV851971:IBW851971 ILR851971:ILS851971 IVN851971:IVO851971 JFJ851971:JFK851971 JPF851971:JPG851971 JZB851971:JZC851971 KIX851971:KIY851971 KST851971:KSU851971 LCP851971:LCQ851971 LML851971:LMM851971 LWH851971:LWI851971 MGD851971:MGE851971 MPZ851971:MQA851971 MZV851971:MZW851971 NJR851971:NJS851971 NTN851971:NTO851971 ODJ851971:ODK851971 ONF851971:ONG851971 OXB851971:OXC851971 PGX851971:PGY851971 PQT851971:PQU851971 QAP851971:QAQ851971 QKL851971:QKM851971 QUH851971:QUI851971 RED851971:REE851971 RNZ851971:ROA851971 RXV851971:RXW851971 SHR851971:SHS851971 SRN851971:SRO851971 TBJ851971:TBK851971 TLF851971:TLG851971 TVB851971:TVC851971 UEX851971:UEY851971 UOT851971:UOU851971 UYP851971:UYQ851971 VIL851971:VIM851971 VSH851971:VSI851971 WCD851971:WCE851971 WLZ851971:WMA851971 WVV851971:WVW851971 K917507:L917507 JJ917507:JK917507 TF917507:TG917507 ADB917507:ADC917507 AMX917507:AMY917507 AWT917507:AWU917507 BGP917507:BGQ917507 BQL917507:BQM917507 CAH917507:CAI917507 CKD917507:CKE917507 CTZ917507:CUA917507 DDV917507:DDW917507 DNR917507:DNS917507 DXN917507:DXO917507 EHJ917507:EHK917507 ERF917507:ERG917507 FBB917507:FBC917507 FKX917507:FKY917507 FUT917507:FUU917507 GEP917507:GEQ917507 GOL917507:GOM917507 GYH917507:GYI917507 HID917507:HIE917507 HRZ917507:HSA917507 IBV917507:IBW917507 ILR917507:ILS917507 IVN917507:IVO917507 JFJ917507:JFK917507 JPF917507:JPG917507 JZB917507:JZC917507 KIX917507:KIY917507 KST917507:KSU917507 LCP917507:LCQ917507 LML917507:LMM917507 LWH917507:LWI917507 MGD917507:MGE917507 MPZ917507:MQA917507 MZV917507:MZW917507 NJR917507:NJS917507 NTN917507:NTO917507 ODJ917507:ODK917507 ONF917507:ONG917507 OXB917507:OXC917507 PGX917507:PGY917507 PQT917507:PQU917507 QAP917507:QAQ917507 QKL917507:QKM917507 QUH917507:QUI917507 RED917507:REE917507 RNZ917507:ROA917507 RXV917507:RXW917507 SHR917507:SHS917507 SRN917507:SRO917507 TBJ917507:TBK917507 TLF917507:TLG917507 TVB917507:TVC917507 UEX917507:UEY917507 UOT917507:UOU917507 UYP917507:UYQ917507 VIL917507:VIM917507 VSH917507:VSI917507 WCD917507:WCE917507 WLZ917507:WMA917507 WVV917507:WVW917507 K983043:L983043 JJ983043:JK983043 TF983043:TG983043 ADB983043:ADC983043 AMX983043:AMY983043 AWT983043:AWU983043 BGP983043:BGQ983043 BQL983043:BQM983043 CAH983043:CAI983043 CKD983043:CKE983043 CTZ983043:CUA983043 DDV983043:DDW983043 DNR983043:DNS983043 DXN983043:DXO983043 EHJ983043:EHK983043 ERF983043:ERG983043 FBB983043:FBC983043 FKX983043:FKY983043 FUT983043:FUU983043 GEP983043:GEQ983043 GOL983043:GOM983043 GYH983043:GYI983043 HID983043:HIE983043 HRZ983043:HSA983043 IBV983043:IBW983043 ILR983043:ILS983043 IVN983043:IVO983043 JFJ983043:JFK983043 JPF983043:JPG983043 JZB983043:JZC983043 KIX983043:KIY983043 KST983043:KSU983043 LCP983043:LCQ983043 LML983043:LMM983043 LWH983043:LWI983043 MGD983043:MGE983043 MPZ983043:MQA983043 MZV983043:MZW983043 NJR983043:NJS983043 NTN983043:NTO983043 ODJ983043:ODK983043 ONF983043:ONG983043 OXB983043:OXC983043 PGX983043:PGY983043 PQT983043:PQU983043 QAP983043:QAQ983043 QKL983043:QKM983043 QUH983043:QUI983043 RED983043:REE983043 RNZ983043:ROA983043 RXV983043:RXW983043 SHR983043:SHS983043 SRN983043:SRO983043 TBJ983043:TBK983043 TLF983043:TLG983043 TVB983043:TVC983043 UEX983043:UEY983043 UOT983043:UOU983043 UYP983043:UYQ983043 VIL983043:VIM983043 VSH983043:VSI983043 WCD983043:WCE983043 WLZ983043:WMA983043 WVV983043:WVW983043"/>
    <dataValidation allowBlank="1" showInputMessage="1" showErrorMessage="1" prompt="Enter Location for each time interval in column B and add Breaks using cell style Break in this column under this heading" sqref="WVS983043:WVU983043 JG3:JI3 TC3:TE3 ACY3:ADA3 AMU3:AMW3 AWQ3:AWS3 BGM3:BGO3 BQI3:BQK3 CAE3:CAG3 CKA3:CKC3 CTW3:CTY3 DDS3:DDU3 DNO3:DNQ3 DXK3:DXM3 EHG3:EHI3 ERC3:ERE3 FAY3:FBA3 FKU3:FKW3 FUQ3:FUS3 GEM3:GEO3 GOI3:GOK3 GYE3:GYG3 HIA3:HIC3 HRW3:HRY3 IBS3:IBU3 ILO3:ILQ3 IVK3:IVM3 JFG3:JFI3 JPC3:JPE3 JYY3:JZA3 KIU3:KIW3 KSQ3:KSS3 LCM3:LCO3 LMI3:LMK3 LWE3:LWG3 MGA3:MGC3 MPW3:MPY3 MZS3:MZU3 NJO3:NJQ3 NTK3:NTM3 ODG3:ODI3 ONC3:ONE3 OWY3:OXA3 PGU3:PGW3 PQQ3:PQS3 QAM3:QAO3 QKI3:QKK3 QUE3:QUG3 REA3:REC3 RNW3:RNY3 RXS3:RXU3 SHO3:SHQ3 SRK3:SRM3 TBG3:TBI3 TLC3:TLE3 TUY3:TVA3 UEU3:UEW3 UOQ3:UOS3 UYM3:UYO3 VII3:VIK3 VSE3:VSG3 WCA3:WCC3 WLW3:WLY3 WVS3:WVU3 G65539:J65539 JG65539:JI65539 TC65539:TE65539 ACY65539:ADA65539 AMU65539:AMW65539 AWQ65539:AWS65539 BGM65539:BGO65539 BQI65539:BQK65539 CAE65539:CAG65539 CKA65539:CKC65539 CTW65539:CTY65539 DDS65539:DDU65539 DNO65539:DNQ65539 DXK65539:DXM65539 EHG65539:EHI65539 ERC65539:ERE65539 FAY65539:FBA65539 FKU65539:FKW65539 FUQ65539:FUS65539 GEM65539:GEO65539 GOI65539:GOK65539 GYE65539:GYG65539 HIA65539:HIC65539 HRW65539:HRY65539 IBS65539:IBU65539 ILO65539:ILQ65539 IVK65539:IVM65539 JFG65539:JFI65539 JPC65539:JPE65539 JYY65539:JZA65539 KIU65539:KIW65539 KSQ65539:KSS65539 LCM65539:LCO65539 LMI65539:LMK65539 LWE65539:LWG65539 MGA65539:MGC65539 MPW65539:MPY65539 MZS65539:MZU65539 NJO65539:NJQ65539 NTK65539:NTM65539 ODG65539:ODI65539 ONC65539:ONE65539 OWY65539:OXA65539 PGU65539:PGW65539 PQQ65539:PQS65539 QAM65539:QAO65539 QKI65539:QKK65539 QUE65539:QUG65539 REA65539:REC65539 RNW65539:RNY65539 RXS65539:RXU65539 SHO65539:SHQ65539 SRK65539:SRM65539 TBG65539:TBI65539 TLC65539:TLE65539 TUY65539:TVA65539 UEU65539:UEW65539 UOQ65539:UOS65539 UYM65539:UYO65539 VII65539:VIK65539 VSE65539:VSG65539 WCA65539:WCC65539 WLW65539:WLY65539 WVS65539:WVU65539 G131075:J131075 JG131075:JI131075 TC131075:TE131075 ACY131075:ADA131075 AMU131075:AMW131075 AWQ131075:AWS131075 BGM131075:BGO131075 BQI131075:BQK131075 CAE131075:CAG131075 CKA131075:CKC131075 CTW131075:CTY131075 DDS131075:DDU131075 DNO131075:DNQ131075 DXK131075:DXM131075 EHG131075:EHI131075 ERC131075:ERE131075 FAY131075:FBA131075 FKU131075:FKW131075 FUQ131075:FUS131075 GEM131075:GEO131075 GOI131075:GOK131075 GYE131075:GYG131075 HIA131075:HIC131075 HRW131075:HRY131075 IBS131075:IBU131075 ILO131075:ILQ131075 IVK131075:IVM131075 JFG131075:JFI131075 JPC131075:JPE131075 JYY131075:JZA131075 KIU131075:KIW131075 KSQ131075:KSS131075 LCM131075:LCO131075 LMI131075:LMK131075 LWE131075:LWG131075 MGA131075:MGC131075 MPW131075:MPY131075 MZS131075:MZU131075 NJO131075:NJQ131075 NTK131075:NTM131075 ODG131075:ODI131075 ONC131075:ONE131075 OWY131075:OXA131075 PGU131075:PGW131075 PQQ131075:PQS131075 QAM131075:QAO131075 QKI131075:QKK131075 QUE131075:QUG131075 REA131075:REC131075 RNW131075:RNY131075 RXS131075:RXU131075 SHO131075:SHQ131075 SRK131075:SRM131075 TBG131075:TBI131075 TLC131075:TLE131075 TUY131075:TVA131075 UEU131075:UEW131075 UOQ131075:UOS131075 UYM131075:UYO131075 VII131075:VIK131075 VSE131075:VSG131075 WCA131075:WCC131075 WLW131075:WLY131075 WVS131075:WVU131075 G196611:J196611 JG196611:JI196611 TC196611:TE196611 ACY196611:ADA196611 AMU196611:AMW196611 AWQ196611:AWS196611 BGM196611:BGO196611 BQI196611:BQK196611 CAE196611:CAG196611 CKA196611:CKC196611 CTW196611:CTY196611 DDS196611:DDU196611 DNO196611:DNQ196611 DXK196611:DXM196611 EHG196611:EHI196611 ERC196611:ERE196611 FAY196611:FBA196611 FKU196611:FKW196611 FUQ196611:FUS196611 GEM196611:GEO196611 GOI196611:GOK196611 GYE196611:GYG196611 HIA196611:HIC196611 HRW196611:HRY196611 IBS196611:IBU196611 ILO196611:ILQ196611 IVK196611:IVM196611 JFG196611:JFI196611 JPC196611:JPE196611 JYY196611:JZA196611 KIU196611:KIW196611 KSQ196611:KSS196611 LCM196611:LCO196611 LMI196611:LMK196611 LWE196611:LWG196611 MGA196611:MGC196611 MPW196611:MPY196611 MZS196611:MZU196611 NJO196611:NJQ196611 NTK196611:NTM196611 ODG196611:ODI196611 ONC196611:ONE196611 OWY196611:OXA196611 PGU196611:PGW196611 PQQ196611:PQS196611 QAM196611:QAO196611 QKI196611:QKK196611 QUE196611:QUG196611 REA196611:REC196611 RNW196611:RNY196611 RXS196611:RXU196611 SHO196611:SHQ196611 SRK196611:SRM196611 TBG196611:TBI196611 TLC196611:TLE196611 TUY196611:TVA196611 UEU196611:UEW196611 UOQ196611:UOS196611 UYM196611:UYO196611 VII196611:VIK196611 VSE196611:VSG196611 WCA196611:WCC196611 WLW196611:WLY196611 WVS196611:WVU196611 G262147:J262147 JG262147:JI262147 TC262147:TE262147 ACY262147:ADA262147 AMU262147:AMW262147 AWQ262147:AWS262147 BGM262147:BGO262147 BQI262147:BQK262147 CAE262147:CAG262147 CKA262147:CKC262147 CTW262147:CTY262147 DDS262147:DDU262147 DNO262147:DNQ262147 DXK262147:DXM262147 EHG262147:EHI262147 ERC262147:ERE262147 FAY262147:FBA262147 FKU262147:FKW262147 FUQ262147:FUS262147 GEM262147:GEO262147 GOI262147:GOK262147 GYE262147:GYG262147 HIA262147:HIC262147 HRW262147:HRY262147 IBS262147:IBU262147 ILO262147:ILQ262147 IVK262147:IVM262147 JFG262147:JFI262147 JPC262147:JPE262147 JYY262147:JZA262147 KIU262147:KIW262147 KSQ262147:KSS262147 LCM262147:LCO262147 LMI262147:LMK262147 LWE262147:LWG262147 MGA262147:MGC262147 MPW262147:MPY262147 MZS262147:MZU262147 NJO262147:NJQ262147 NTK262147:NTM262147 ODG262147:ODI262147 ONC262147:ONE262147 OWY262147:OXA262147 PGU262147:PGW262147 PQQ262147:PQS262147 QAM262147:QAO262147 QKI262147:QKK262147 QUE262147:QUG262147 REA262147:REC262147 RNW262147:RNY262147 RXS262147:RXU262147 SHO262147:SHQ262147 SRK262147:SRM262147 TBG262147:TBI262147 TLC262147:TLE262147 TUY262147:TVA262147 UEU262147:UEW262147 UOQ262147:UOS262147 UYM262147:UYO262147 VII262147:VIK262147 VSE262147:VSG262147 WCA262147:WCC262147 WLW262147:WLY262147 WVS262147:WVU262147 G327683:J327683 JG327683:JI327683 TC327683:TE327683 ACY327683:ADA327683 AMU327683:AMW327683 AWQ327683:AWS327683 BGM327683:BGO327683 BQI327683:BQK327683 CAE327683:CAG327683 CKA327683:CKC327683 CTW327683:CTY327683 DDS327683:DDU327683 DNO327683:DNQ327683 DXK327683:DXM327683 EHG327683:EHI327683 ERC327683:ERE327683 FAY327683:FBA327683 FKU327683:FKW327683 FUQ327683:FUS327683 GEM327683:GEO327683 GOI327683:GOK327683 GYE327683:GYG327683 HIA327683:HIC327683 HRW327683:HRY327683 IBS327683:IBU327683 ILO327683:ILQ327683 IVK327683:IVM327683 JFG327683:JFI327683 JPC327683:JPE327683 JYY327683:JZA327683 KIU327683:KIW327683 KSQ327683:KSS327683 LCM327683:LCO327683 LMI327683:LMK327683 LWE327683:LWG327683 MGA327683:MGC327683 MPW327683:MPY327683 MZS327683:MZU327683 NJO327683:NJQ327683 NTK327683:NTM327683 ODG327683:ODI327683 ONC327683:ONE327683 OWY327683:OXA327683 PGU327683:PGW327683 PQQ327683:PQS327683 QAM327683:QAO327683 QKI327683:QKK327683 QUE327683:QUG327683 REA327683:REC327683 RNW327683:RNY327683 RXS327683:RXU327683 SHO327683:SHQ327683 SRK327683:SRM327683 TBG327683:TBI327683 TLC327683:TLE327683 TUY327683:TVA327683 UEU327683:UEW327683 UOQ327683:UOS327683 UYM327683:UYO327683 VII327683:VIK327683 VSE327683:VSG327683 WCA327683:WCC327683 WLW327683:WLY327683 WVS327683:WVU327683 G393219:J393219 JG393219:JI393219 TC393219:TE393219 ACY393219:ADA393219 AMU393219:AMW393219 AWQ393219:AWS393219 BGM393219:BGO393219 BQI393219:BQK393219 CAE393219:CAG393219 CKA393219:CKC393219 CTW393219:CTY393219 DDS393219:DDU393219 DNO393219:DNQ393219 DXK393219:DXM393219 EHG393219:EHI393219 ERC393219:ERE393219 FAY393219:FBA393219 FKU393219:FKW393219 FUQ393219:FUS393219 GEM393219:GEO393219 GOI393219:GOK393219 GYE393219:GYG393219 HIA393219:HIC393219 HRW393219:HRY393219 IBS393219:IBU393219 ILO393219:ILQ393219 IVK393219:IVM393219 JFG393219:JFI393219 JPC393219:JPE393219 JYY393219:JZA393219 KIU393219:KIW393219 KSQ393219:KSS393219 LCM393219:LCO393219 LMI393219:LMK393219 LWE393219:LWG393219 MGA393219:MGC393219 MPW393219:MPY393219 MZS393219:MZU393219 NJO393219:NJQ393219 NTK393219:NTM393219 ODG393219:ODI393219 ONC393219:ONE393219 OWY393219:OXA393219 PGU393219:PGW393219 PQQ393219:PQS393219 QAM393219:QAO393219 QKI393219:QKK393219 QUE393219:QUG393219 REA393219:REC393219 RNW393219:RNY393219 RXS393219:RXU393219 SHO393219:SHQ393219 SRK393219:SRM393219 TBG393219:TBI393219 TLC393219:TLE393219 TUY393219:TVA393219 UEU393219:UEW393219 UOQ393219:UOS393219 UYM393219:UYO393219 VII393219:VIK393219 VSE393219:VSG393219 WCA393219:WCC393219 WLW393219:WLY393219 WVS393219:WVU393219 G458755:J458755 JG458755:JI458755 TC458755:TE458755 ACY458755:ADA458755 AMU458755:AMW458755 AWQ458755:AWS458755 BGM458755:BGO458755 BQI458755:BQK458755 CAE458755:CAG458755 CKA458755:CKC458755 CTW458755:CTY458755 DDS458755:DDU458755 DNO458755:DNQ458755 DXK458755:DXM458755 EHG458755:EHI458755 ERC458755:ERE458755 FAY458755:FBA458755 FKU458755:FKW458755 FUQ458755:FUS458755 GEM458755:GEO458755 GOI458755:GOK458755 GYE458755:GYG458755 HIA458755:HIC458755 HRW458755:HRY458755 IBS458755:IBU458755 ILO458755:ILQ458755 IVK458755:IVM458755 JFG458755:JFI458755 JPC458755:JPE458755 JYY458755:JZA458755 KIU458755:KIW458755 KSQ458755:KSS458755 LCM458755:LCO458755 LMI458755:LMK458755 LWE458755:LWG458755 MGA458755:MGC458755 MPW458755:MPY458755 MZS458755:MZU458755 NJO458755:NJQ458755 NTK458755:NTM458755 ODG458755:ODI458755 ONC458755:ONE458755 OWY458755:OXA458755 PGU458755:PGW458755 PQQ458755:PQS458755 QAM458755:QAO458755 QKI458755:QKK458755 QUE458755:QUG458755 REA458755:REC458755 RNW458755:RNY458755 RXS458755:RXU458755 SHO458755:SHQ458755 SRK458755:SRM458755 TBG458755:TBI458755 TLC458755:TLE458755 TUY458755:TVA458755 UEU458755:UEW458755 UOQ458755:UOS458755 UYM458755:UYO458755 VII458755:VIK458755 VSE458755:VSG458755 WCA458755:WCC458755 WLW458755:WLY458755 WVS458755:WVU458755 G524291:J524291 JG524291:JI524291 TC524291:TE524291 ACY524291:ADA524291 AMU524291:AMW524291 AWQ524291:AWS524291 BGM524291:BGO524291 BQI524291:BQK524291 CAE524291:CAG524291 CKA524291:CKC524291 CTW524291:CTY524291 DDS524291:DDU524291 DNO524291:DNQ524291 DXK524291:DXM524291 EHG524291:EHI524291 ERC524291:ERE524291 FAY524291:FBA524291 FKU524291:FKW524291 FUQ524291:FUS524291 GEM524291:GEO524291 GOI524291:GOK524291 GYE524291:GYG524291 HIA524291:HIC524291 HRW524291:HRY524291 IBS524291:IBU524291 ILO524291:ILQ524291 IVK524291:IVM524291 JFG524291:JFI524291 JPC524291:JPE524291 JYY524291:JZA524291 KIU524291:KIW524291 KSQ524291:KSS524291 LCM524291:LCO524291 LMI524291:LMK524291 LWE524291:LWG524291 MGA524291:MGC524291 MPW524291:MPY524291 MZS524291:MZU524291 NJO524291:NJQ524291 NTK524291:NTM524291 ODG524291:ODI524291 ONC524291:ONE524291 OWY524291:OXA524291 PGU524291:PGW524291 PQQ524291:PQS524291 QAM524291:QAO524291 QKI524291:QKK524291 QUE524291:QUG524291 REA524291:REC524291 RNW524291:RNY524291 RXS524291:RXU524291 SHO524291:SHQ524291 SRK524291:SRM524291 TBG524291:TBI524291 TLC524291:TLE524291 TUY524291:TVA524291 UEU524291:UEW524291 UOQ524291:UOS524291 UYM524291:UYO524291 VII524291:VIK524291 VSE524291:VSG524291 WCA524291:WCC524291 WLW524291:WLY524291 WVS524291:WVU524291 G589827:J589827 JG589827:JI589827 TC589827:TE589827 ACY589827:ADA589827 AMU589827:AMW589827 AWQ589827:AWS589827 BGM589827:BGO589827 BQI589827:BQK589827 CAE589827:CAG589827 CKA589827:CKC589827 CTW589827:CTY589827 DDS589827:DDU589827 DNO589827:DNQ589827 DXK589827:DXM589827 EHG589827:EHI589827 ERC589827:ERE589827 FAY589827:FBA589827 FKU589827:FKW589827 FUQ589827:FUS589827 GEM589827:GEO589827 GOI589827:GOK589827 GYE589827:GYG589827 HIA589827:HIC589827 HRW589827:HRY589827 IBS589827:IBU589827 ILO589827:ILQ589827 IVK589827:IVM589827 JFG589827:JFI589827 JPC589827:JPE589827 JYY589827:JZA589827 KIU589827:KIW589827 KSQ589827:KSS589827 LCM589827:LCO589827 LMI589827:LMK589827 LWE589827:LWG589827 MGA589827:MGC589827 MPW589827:MPY589827 MZS589827:MZU589827 NJO589827:NJQ589827 NTK589827:NTM589827 ODG589827:ODI589827 ONC589827:ONE589827 OWY589827:OXA589827 PGU589827:PGW589827 PQQ589827:PQS589827 QAM589827:QAO589827 QKI589827:QKK589827 QUE589827:QUG589827 REA589827:REC589827 RNW589827:RNY589827 RXS589827:RXU589827 SHO589827:SHQ589827 SRK589827:SRM589827 TBG589827:TBI589827 TLC589827:TLE589827 TUY589827:TVA589827 UEU589827:UEW589827 UOQ589827:UOS589827 UYM589827:UYO589827 VII589827:VIK589827 VSE589827:VSG589827 WCA589827:WCC589827 WLW589827:WLY589827 WVS589827:WVU589827 G655363:J655363 JG655363:JI655363 TC655363:TE655363 ACY655363:ADA655363 AMU655363:AMW655363 AWQ655363:AWS655363 BGM655363:BGO655363 BQI655363:BQK655363 CAE655363:CAG655363 CKA655363:CKC655363 CTW655363:CTY655363 DDS655363:DDU655363 DNO655363:DNQ655363 DXK655363:DXM655363 EHG655363:EHI655363 ERC655363:ERE655363 FAY655363:FBA655363 FKU655363:FKW655363 FUQ655363:FUS655363 GEM655363:GEO655363 GOI655363:GOK655363 GYE655363:GYG655363 HIA655363:HIC655363 HRW655363:HRY655363 IBS655363:IBU655363 ILO655363:ILQ655363 IVK655363:IVM655363 JFG655363:JFI655363 JPC655363:JPE655363 JYY655363:JZA655363 KIU655363:KIW655363 KSQ655363:KSS655363 LCM655363:LCO655363 LMI655363:LMK655363 LWE655363:LWG655363 MGA655363:MGC655363 MPW655363:MPY655363 MZS655363:MZU655363 NJO655363:NJQ655363 NTK655363:NTM655363 ODG655363:ODI655363 ONC655363:ONE655363 OWY655363:OXA655363 PGU655363:PGW655363 PQQ655363:PQS655363 QAM655363:QAO655363 QKI655363:QKK655363 QUE655363:QUG655363 REA655363:REC655363 RNW655363:RNY655363 RXS655363:RXU655363 SHO655363:SHQ655363 SRK655363:SRM655363 TBG655363:TBI655363 TLC655363:TLE655363 TUY655363:TVA655363 UEU655363:UEW655363 UOQ655363:UOS655363 UYM655363:UYO655363 VII655363:VIK655363 VSE655363:VSG655363 WCA655363:WCC655363 WLW655363:WLY655363 WVS655363:WVU655363 G720899:J720899 JG720899:JI720899 TC720899:TE720899 ACY720899:ADA720899 AMU720899:AMW720899 AWQ720899:AWS720899 BGM720899:BGO720899 BQI720899:BQK720899 CAE720899:CAG720899 CKA720899:CKC720899 CTW720899:CTY720899 DDS720899:DDU720899 DNO720899:DNQ720899 DXK720899:DXM720899 EHG720899:EHI720899 ERC720899:ERE720899 FAY720899:FBA720899 FKU720899:FKW720899 FUQ720899:FUS720899 GEM720899:GEO720899 GOI720899:GOK720899 GYE720899:GYG720899 HIA720899:HIC720899 HRW720899:HRY720899 IBS720899:IBU720899 ILO720899:ILQ720899 IVK720899:IVM720899 JFG720899:JFI720899 JPC720899:JPE720899 JYY720899:JZA720899 KIU720899:KIW720899 KSQ720899:KSS720899 LCM720899:LCO720899 LMI720899:LMK720899 LWE720899:LWG720899 MGA720899:MGC720899 MPW720899:MPY720899 MZS720899:MZU720899 NJO720899:NJQ720899 NTK720899:NTM720899 ODG720899:ODI720899 ONC720899:ONE720899 OWY720899:OXA720899 PGU720899:PGW720899 PQQ720899:PQS720899 QAM720899:QAO720899 QKI720899:QKK720899 QUE720899:QUG720899 REA720899:REC720899 RNW720899:RNY720899 RXS720899:RXU720899 SHO720899:SHQ720899 SRK720899:SRM720899 TBG720899:TBI720899 TLC720899:TLE720899 TUY720899:TVA720899 UEU720899:UEW720899 UOQ720899:UOS720899 UYM720899:UYO720899 VII720899:VIK720899 VSE720899:VSG720899 WCA720899:WCC720899 WLW720899:WLY720899 WVS720899:WVU720899 G786435:J786435 JG786435:JI786435 TC786435:TE786435 ACY786435:ADA786435 AMU786435:AMW786435 AWQ786435:AWS786435 BGM786435:BGO786435 BQI786435:BQK786435 CAE786435:CAG786435 CKA786435:CKC786435 CTW786435:CTY786435 DDS786435:DDU786435 DNO786435:DNQ786435 DXK786435:DXM786435 EHG786435:EHI786435 ERC786435:ERE786435 FAY786435:FBA786435 FKU786435:FKW786435 FUQ786435:FUS786435 GEM786435:GEO786435 GOI786435:GOK786435 GYE786435:GYG786435 HIA786435:HIC786435 HRW786435:HRY786435 IBS786435:IBU786435 ILO786435:ILQ786435 IVK786435:IVM786435 JFG786435:JFI786435 JPC786435:JPE786435 JYY786435:JZA786435 KIU786435:KIW786435 KSQ786435:KSS786435 LCM786435:LCO786435 LMI786435:LMK786435 LWE786435:LWG786435 MGA786435:MGC786435 MPW786435:MPY786435 MZS786435:MZU786435 NJO786435:NJQ786435 NTK786435:NTM786435 ODG786435:ODI786435 ONC786435:ONE786435 OWY786435:OXA786435 PGU786435:PGW786435 PQQ786435:PQS786435 QAM786435:QAO786435 QKI786435:QKK786435 QUE786435:QUG786435 REA786435:REC786435 RNW786435:RNY786435 RXS786435:RXU786435 SHO786435:SHQ786435 SRK786435:SRM786435 TBG786435:TBI786435 TLC786435:TLE786435 TUY786435:TVA786435 UEU786435:UEW786435 UOQ786435:UOS786435 UYM786435:UYO786435 VII786435:VIK786435 VSE786435:VSG786435 WCA786435:WCC786435 WLW786435:WLY786435 WVS786435:WVU786435 G851971:J851971 JG851971:JI851971 TC851971:TE851971 ACY851971:ADA851971 AMU851971:AMW851971 AWQ851971:AWS851971 BGM851971:BGO851971 BQI851971:BQK851971 CAE851971:CAG851971 CKA851971:CKC851971 CTW851971:CTY851971 DDS851971:DDU851971 DNO851971:DNQ851971 DXK851971:DXM851971 EHG851971:EHI851971 ERC851971:ERE851971 FAY851971:FBA851971 FKU851971:FKW851971 FUQ851971:FUS851971 GEM851971:GEO851971 GOI851971:GOK851971 GYE851971:GYG851971 HIA851971:HIC851971 HRW851971:HRY851971 IBS851971:IBU851971 ILO851971:ILQ851971 IVK851971:IVM851971 JFG851971:JFI851971 JPC851971:JPE851971 JYY851971:JZA851971 KIU851971:KIW851971 KSQ851971:KSS851971 LCM851971:LCO851971 LMI851971:LMK851971 LWE851971:LWG851971 MGA851971:MGC851971 MPW851971:MPY851971 MZS851971:MZU851971 NJO851971:NJQ851971 NTK851971:NTM851971 ODG851971:ODI851971 ONC851971:ONE851971 OWY851971:OXA851971 PGU851971:PGW851971 PQQ851971:PQS851971 QAM851971:QAO851971 QKI851971:QKK851971 QUE851971:QUG851971 REA851971:REC851971 RNW851971:RNY851971 RXS851971:RXU851971 SHO851971:SHQ851971 SRK851971:SRM851971 TBG851971:TBI851971 TLC851971:TLE851971 TUY851971:TVA851971 UEU851971:UEW851971 UOQ851971:UOS851971 UYM851971:UYO851971 VII851971:VIK851971 VSE851971:VSG851971 WCA851971:WCC851971 WLW851971:WLY851971 WVS851971:WVU851971 G917507:J917507 JG917507:JI917507 TC917507:TE917507 ACY917507:ADA917507 AMU917507:AMW917507 AWQ917507:AWS917507 BGM917507:BGO917507 BQI917507:BQK917507 CAE917507:CAG917507 CKA917507:CKC917507 CTW917507:CTY917507 DDS917507:DDU917507 DNO917507:DNQ917507 DXK917507:DXM917507 EHG917507:EHI917507 ERC917507:ERE917507 FAY917507:FBA917507 FKU917507:FKW917507 FUQ917507:FUS917507 GEM917507:GEO917507 GOI917507:GOK917507 GYE917507:GYG917507 HIA917507:HIC917507 HRW917507:HRY917507 IBS917507:IBU917507 ILO917507:ILQ917507 IVK917507:IVM917507 JFG917507:JFI917507 JPC917507:JPE917507 JYY917507:JZA917507 KIU917507:KIW917507 KSQ917507:KSS917507 LCM917507:LCO917507 LMI917507:LMK917507 LWE917507:LWG917507 MGA917507:MGC917507 MPW917507:MPY917507 MZS917507:MZU917507 NJO917507:NJQ917507 NTK917507:NTM917507 ODG917507:ODI917507 ONC917507:ONE917507 OWY917507:OXA917507 PGU917507:PGW917507 PQQ917507:PQS917507 QAM917507:QAO917507 QKI917507:QKK917507 QUE917507:QUG917507 REA917507:REC917507 RNW917507:RNY917507 RXS917507:RXU917507 SHO917507:SHQ917507 SRK917507:SRM917507 TBG917507:TBI917507 TLC917507:TLE917507 TUY917507:TVA917507 UEU917507:UEW917507 UOQ917507:UOS917507 UYM917507:UYO917507 VII917507:VIK917507 VSE917507:VSG917507 WCA917507:WCC917507 WLW917507:WLY917507 WVS917507:WVU917507 G983043:J983043 JG983043:JI983043 TC983043:TE983043 ACY983043:ADA983043 AMU983043:AMW983043 AWQ983043:AWS983043 BGM983043:BGO983043 BQI983043:BQK983043 CAE983043:CAG983043 CKA983043:CKC983043 CTW983043:CTY983043 DDS983043:DDU983043 DNO983043:DNQ983043 DXK983043:DXM983043 EHG983043:EHI983043 ERC983043:ERE983043 FAY983043:FBA983043 FKU983043:FKW983043 FUQ983043:FUS983043 GEM983043:GEO983043 GOI983043:GOK983043 GYE983043:GYG983043 HIA983043:HIC983043 HRW983043:HRY983043 IBS983043:IBU983043 ILO983043:ILQ983043 IVK983043:IVM983043 JFG983043:JFI983043 JPC983043:JPE983043 JYY983043:JZA983043 KIU983043:KIW983043 KSQ983043:KSS983043 LCM983043:LCO983043 LMI983043:LMK983043 LWE983043:LWG983043 MGA983043:MGC983043 MPW983043:MPY983043 MZS983043:MZU983043 NJO983043:NJQ983043 NTK983043:NTM983043 ODG983043:ODI983043 ONC983043:ONE983043 OWY983043:OXA983043 PGU983043:PGW983043 PQQ983043:PQS983043 QAM983043:QAO983043 QKI983043:QKK983043 QUE983043:QUG983043 REA983043:REC983043 RNW983043:RNY983043 RXS983043:RXU983043 SHO983043:SHQ983043 SRK983043:SRM983043 TBG983043:TBI983043 TLC983043:TLE983043 TUY983043:TVA983043 UEU983043:UEW983043 UOQ983043:UOS983043 UYM983043:UYO983043 VII983043:VIK983043 VSE983043:VSG983043 WCA983043:WCC983043 WLW983043:WLY983043 G3:J3"/>
    <dataValidation allowBlank="1" showInputMessage="1" showErrorMessage="1" prompt="Enter Time intervals in this column under this heading. Use heading filters to find specific entries" sqref="A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A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A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A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A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A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A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A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A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A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A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A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A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A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A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A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C3:F3 JD3:JF3 SZ3:TB3 ACV3:ACX3 AMR3:AMT3 AWN3:AWP3 BGJ3:BGL3 BQF3:BQH3 CAB3:CAD3 CJX3:CJZ3 CTT3:CTV3 DDP3:DDR3 DNL3:DNN3 DXH3:DXJ3 EHD3:EHF3 EQZ3:ERB3 FAV3:FAX3 FKR3:FKT3 FUN3:FUP3 GEJ3:GEL3 GOF3:GOH3 GYB3:GYD3 HHX3:HHZ3 HRT3:HRV3 IBP3:IBR3 ILL3:ILN3 IVH3:IVJ3 JFD3:JFF3 JOZ3:JPB3 JYV3:JYX3 KIR3:KIT3 KSN3:KSP3 LCJ3:LCL3 LMF3:LMH3 LWB3:LWD3 MFX3:MFZ3 MPT3:MPV3 MZP3:MZR3 NJL3:NJN3 NTH3:NTJ3 ODD3:ODF3 OMZ3:ONB3 OWV3:OWX3 PGR3:PGT3 PQN3:PQP3 QAJ3:QAL3 QKF3:QKH3 QUB3:QUD3 RDX3:RDZ3 RNT3:RNV3 RXP3:RXR3 SHL3:SHN3 SRH3:SRJ3 TBD3:TBF3 TKZ3:TLB3 TUV3:TUX3 UER3:UET3 UON3:UOP3 UYJ3:UYL3 VIF3:VIH3 VSB3:VSD3 WBX3:WBZ3 WLT3:WLV3 WVP3:WVR3 C65539:F65539 JD65539:JF65539 SZ65539:TB65539 ACV65539:ACX65539 AMR65539:AMT65539 AWN65539:AWP65539 BGJ65539:BGL65539 BQF65539:BQH65539 CAB65539:CAD65539 CJX65539:CJZ65539 CTT65539:CTV65539 DDP65539:DDR65539 DNL65539:DNN65539 DXH65539:DXJ65539 EHD65539:EHF65539 EQZ65539:ERB65539 FAV65539:FAX65539 FKR65539:FKT65539 FUN65539:FUP65539 GEJ65539:GEL65539 GOF65539:GOH65539 GYB65539:GYD65539 HHX65539:HHZ65539 HRT65539:HRV65539 IBP65539:IBR65539 ILL65539:ILN65539 IVH65539:IVJ65539 JFD65539:JFF65539 JOZ65539:JPB65539 JYV65539:JYX65539 KIR65539:KIT65539 KSN65539:KSP65539 LCJ65539:LCL65539 LMF65539:LMH65539 LWB65539:LWD65539 MFX65539:MFZ65539 MPT65539:MPV65539 MZP65539:MZR65539 NJL65539:NJN65539 NTH65539:NTJ65539 ODD65539:ODF65539 OMZ65539:ONB65539 OWV65539:OWX65539 PGR65539:PGT65539 PQN65539:PQP65539 QAJ65539:QAL65539 QKF65539:QKH65539 QUB65539:QUD65539 RDX65539:RDZ65539 RNT65539:RNV65539 RXP65539:RXR65539 SHL65539:SHN65539 SRH65539:SRJ65539 TBD65539:TBF65539 TKZ65539:TLB65539 TUV65539:TUX65539 UER65539:UET65539 UON65539:UOP65539 UYJ65539:UYL65539 VIF65539:VIH65539 VSB65539:VSD65539 WBX65539:WBZ65539 WLT65539:WLV65539 WVP65539:WVR65539 C131075:F131075 JD131075:JF131075 SZ131075:TB131075 ACV131075:ACX131075 AMR131075:AMT131075 AWN131075:AWP131075 BGJ131075:BGL131075 BQF131075:BQH131075 CAB131075:CAD131075 CJX131075:CJZ131075 CTT131075:CTV131075 DDP131075:DDR131075 DNL131075:DNN131075 DXH131075:DXJ131075 EHD131075:EHF131075 EQZ131075:ERB131075 FAV131075:FAX131075 FKR131075:FKT131075 FUN131075:FUP131075 GEJ131075:GEL131075 GOF131075:GOH131075 GYB131075:GYD131075 HHX131075:HHZ131075 HRT131075:HRV131075 IBP131075:IBR131075 ILL131075:ILN131075 IVH131075:IVJ131075 JFD131075:JFF131075 JOZ131075:JPB131075 JYV131075:JYX131075 KIR131075:KIT131075 KSN131075:KSP131075 LCJ131075:LCL131075 LMF131075:LMH131075 LWB131075:LWD131075 MFX131075:MFZ131075 MPT131075:MPV131075 MZP131075:MZR131075 NJL131075:NJN131075 NTH131075:NTJ131075 ODD131075:ODF131075 OMZ131075:ONB131075 OWV131075:OWX131075 PGR131075:PGT131075 PQN131075:PQP131075 QAJ131075:QAL131075 QKF131075:QKH131075 QUB131075:QUD131075 RDX131075:RDZ131075 RNT131075:RNV131075 RXP131075:RXR131075 SHL131075:SHN131075 SRH131075:SRJ131075 TBD131075:TBF131075 TKZ131075:TLB131075 TUV131075:TUX131075 UER131075:UET131075 UON131075:UOP131075 UYJ131075:UYL131075 VIF131075:VIH131075 VSB131075:VSD131075 WBX131075:WBZ131075 WLT131075:WLV131075 WVP131075:WVR131075 C196611:F196611 JD196611:JF196611 SZ196611:TB196611 ACV196611:ACX196611 AMR196611:AMT196611 AWN196611:AWP196611 BGJ196611:BGL196611 BQF196611:BQH196611 CAB196611:CAD196611 CJX196611:CJZ196611 CTT196611:CTV196611 DDP196611:DDR196611 DNL196611:DNN196611 DXH196611:DXJ196611 EHD196611:EHF196611 EQZ196611:ERB196611 FAV196611:FAX196611 FKR196611:FKT196611 FUN196611:FUP196611 GEJ196611:GEL196611 GOF196611:GOH196611 GYB196611:GYD196611 HHX196611:HHZ196611 HRT196611:HRV196611 IBP196611:IBR196611 ILL196611:ILN196611 IVH196611:IVJ196611 JFD196611:JFF196611 JOZ196611:JPB196611 JYV196611:JYX196611 KIR196611:KIT196611 KSN196611:KSP196611 LCJ196611:LCL196611 LMF196611:LMH196611 LWB196611:LWD196611 MFX196611:MFZ196611 MPT196611:MPV196611 MZP196611:MZR196611 NJL196611:NJN196611 NTH196611:NTJ196611 ODD196611:ODF196611 OMZ196611:ONB196611 OWV196611:OWX196611 PGR196611:PGT196611 PQN196611:PQP196611 QAJ196611:QAL196611 QKF196611:QKH196611 QUB196611:QUD196611 RDX196611:RDZ196611 RNT196611:RNV196611 RXP196611:RXR196611 SHL196611:SHN196611 SRH196611:SRJ196611 TBD196611:TBF196611 TKZ196611:TLB196611 TUV196611:TUX196611 UER196611:UET196611 UON196611:UOP196611 UYJ196611:UYL196611 VIF196611:VIH196611 VSB196611:VSD196611 WBX196611:WBZ196611 WLT196611:WLV196611 WVP196611:WVR196611 C262147:F262147 JD262147:JF262147 SZ262147:TB262147 ACV262147:ACX262147 AMR262147:AMT262147 AWN262147:AWP262147 BGJ262147:BGL262147 BQF262147:BQH262147 CAB262147:CAD262147 CJX262147:CJZ262147 CTT262147:CTV262147 DDP262147:DDR262147 DNL262147:DNN262147 DXH262147:DXJ262147 EHD262147:EHF262147 EQZ262147:ERB262147 FAV262147:FAX262147 FKR262147:FKT262147 FUN262147:FUP262147 GEJ262147:GEL262147 GOF262147:GOH262147 GYB262147:GYD262147 HHX262147:HHZ262147 HRT262147:HRV262147 IBP262147:IBR262147 ILL262147:ILN262147 IVH262147:IVJ262147 JFD262147:JFF262147 JOZ262147:JPB262147 JYV262147:JYX262147 KIR262147:KIT262147 KSN262147:KSP262147 LCJ262147:LCL262147 LMF262147:LMH262147 LWB262147:LWD262147 MFX262147:MFZ262147 MPT262147:MPV262147 MZP262147:MZR262147 NJL262147:NJN262147 NTH262147:NTJ262147 ODD262147:ODF262147 OMZ262147:ONB262147 OWV262147:OWX262147 PGR262147:PGT262147 PQN262147:PQP262147 QAJ262147:QAL262147 QKF262147:QKH262147 QUB262147:QUD262147 RDX262147:RDZ262147 RNT262147:RNV262147 RXP262147:RXR262147 SHL262147:SHN262147 SRH262147:SRJ262147 TBD262147:TBF262147 TKZ262147:TLB262147 TUV262147:TUX262147 UER262147:UET262147 UON262147:UOP262147 UYJ262147:UYL262147 VIF262147:VIH262147 VSB262147:VSD262147 WBX262147:WBZ262147 WLT262147:WLV262147 WVP262147:WVR262147 C327683:F327683 JD327683:JF327683 SZ327683:TB327683 ACV327683:ACX327683 AMR327683:AMT327683 AWN327683:AWP327683 BGJ327683:BGL327683 BQF327683:BQH327683 CAB327683:CAD327683 CJX327683:CJZ327683 CTT327683:CTV327683 DDP327683:DDR327683 DNL327683:DNN327683 DXH327683:DXJ327683 EHD327683:EHF327683 EQZ327683:ERB327683 FAV327683:FAX327683 FKR327683:FKT327683 FUN327683:FUP327683 GEJ327683:GEL327683 GOF327683:GOH327683 GYB327683:GYD327683 HHX327683:HHZ327683 HRT327683:HRV327683 IBP327683:IBR327683 ILL327683:ILN327683 IVH327683:IVJ327683 JFD327683:JFF327683 JOZ327683:JPB327683 JYV327683:JYX327683 KIR327683:KIT327683 KSN327683:KSP327683 LCJ327683:LCL327683 LMF327683:LMH327683 LWB327683:LWD327683 MFX327683:MFZ327683 MPT327683:MPV327683 MZP327683:MZR327683 NJL327683:NJN327683 NTH327683:NTJ327683 ODD327683:ODF327683 OMZ327683:ONB327683 OWV327683:OWX327683 PGR327683:PGT327683 PQN327683:PQP327683 QAJ327683:QAL327683 QKF327683:QKH327683 QUB327683:QUD327683 RDX327683:RDZ327683 RNT327683:RNV327683 RXP327683:RXR327683 SHL327683:SHN327683 SRH327683:SRJ327683 TBD327683:TBF327683 TKZ327683:TLB327683 TUV327683:TUX327683 UER327683:UET327683 UON327683:UOP327683 UYJ327683:UYL327683 VIF327683:VIH327683 VSB327683:VSD327683 WBX327683:WBZ327683 WLT327683:WLV327683 WVP327683:WVR327683 C393219:F393219 JD393219:JF393219 SZ393219:TB393219 ACV393219:ACX393219 AMR393219:AMT393219 AWN393219:AWP393219 BGJ393219:BGL393219 BQF393219:BQH393219 CAB393219:CAD393219 CJX393219:CJZ393219 CTT393219:CTV393219 DDP393219:DDR393219 DNL393219:DNN393219 DXH393219:DXJ393219 EHD393219:EHF393219 EQZ393219:ERB393219 FAV393219:FAX393219 FKR393219:FKT393219 FUN393219:FUP393219 GEJ393219:GEL393219 GOF393219:GOH393219 GYB393219:GYD393219 HHX393219:HHZ393219 HRT393219:HRV393219 IBP393219:IBR393219 ILL393219:ILN393219 IVH393219:IVJ393219 JFD393219:JFF393219 JOZ393219:JPB393219 JYV393219:JYX393219 KIR393219:KIT393219 KSN393219:KSP393219 LCJ393219:LCL393219 LMF393219:LMH393219 LWB393219:LWD393219 MFX393219:MFZ393219 MPT393219:MPV393219 MZP393219:MZR393219 NJL393219:NJN393219 NTH393219:NTJ393219 ODD393219:ODF393219 OMZ393219:ONB393219 OWV393219:OWX393219 PGR393219:PGT393219 PQN393219:PQP393219 QAJ393219:QAL393219 QKF393219:QKH393219 QUB393219:QUD393219 RDX393219:RDZ393219 RNT393219:RNV393219 RXP393219:RXR393219 SHL393219:SHN393219 SRH393219:SRJ393219 TBD393219:TBF393219 TKZ393219:TLB393219 TUV393219:TUX393219 UER393219:UET393219 UON393219:UOP393219 UYJ393219:UYL393219 VIF393219:VIH393219 VSB393219:VSD393219 WBX393219:WBZ393219 WLT393219:WLV393219 WVP393219:WVR393219 C458755:F458755 JD458755:JF458755 SZ458755:TB458755 ACV458755:ACX458755 AMR458755:AMT458755 AWN458755:AWP458755 BGJ458755:BGL458755 BQF458755:BQH458755 CAB458755:CAD458755 CJX458755:CJZ458755 CTT458755:CTV458755 DDP458755:DDR458755 DNL458755:DNN458755 DXH458755:DXJ458755 EHD458755:EHF458755 EQZ458755:ERB458755 FAV458755:FAX458755 FKR458755:FKT458755 FUN458755:FUP458755 GEJ458755:GEL458755 GOF458755:GOH458755 GYB458755:GYD458755 HHX458755:HHZ458755 HRT458755:HRV458755 IBP458755:IBR458755 ILL458755:ILN458755 IVH458755:IVJ458755 JFD458755:JFF458755 JOZ458755:JPB458755 JYV458755:JYX458755 KIR458755:KIT458755 KSN458755:KSP458755 LCJ458755:LCL458755 LMF458755:LMH458755 LWB458755:LWD458755 MFX458755:MFZ458755 MPT458755:MPV458755 MZP458755:MZR458755 NJL458755:NJN458755 NTH458755:NTJ458755 ODD458755:ODF458755 OMZ458755:ONB458755 OWV458755:OWX458755 PGR458755:PGT458755 PQN458755:PQP458755 QAJ458755:QAL458755 QKF458755:QKH458755 QUB458755:QUD458755 RDX458755:RDZ458755 RNT458755:RNV458755 RXP458755:RXR458755 SHL458755:SHN458755 SRH458755:SRJ458755 TBD458755:TBF458755 TKZ458755:TLB458755 TUV458755:TUX458755 UER458755:UET458755 UON458755:UOP458755 UYJ458755:UYL458755 VIF458755:VIH458755 VSB458755:VSD458755 WBX458755:WBZ458755 WLT458755:WLV458755 WVP458755:WVR458755 C524291:F524291 JD524291:JF524291 SZ524291:TB524291 ACV524291:ACX524291 AMR524291:AMT524291 AWN524291:AWP524291 BGJ524291:BGL524291 BQF524291:BQH524291 CAB524291:CAD524291 CJX524291:CJZ524291 CTT524291:CTV524291 DDP524291:DDR524291 DNL524291:DNN524291 DXH524291:DXJ524291 EHD524291:EHF524291 EQZ524291:ERB524291 FAV524291:FAX524291 FKR524291:FKT524291 FUN524291:FUP524291 GEJ524291:GEL524291 GOF524291:GOH524291 GYB524291:GYD524291 HHX524291:HHZ524291 HRT524291:HRV524291 IBP524291:IBR524291 ILL524291:ILN524291 IVH524291:IVJ524291 JFD524291:JFF524291 JOZ524291:JPB524291 JYV524291:JYX524291 KIR524291:KIT524291 KSN524291:KSP524291 LCJ524291:LCL524291 LMF524291:LMH524291 LWB524291:LWD524291 MFX524291:MFZ524291 MPT524291:MPV524291 MZP524291:MZR524291 NJL524291:NJN524291 NTH524291:NTJ524291 ODD524291:ODF524291 OMZ524291:ONB524291 OWV524291:OWX524291 PGR524291:PGT524291 PQN524291:PQP524291 QAJ524291:QAL524291 QKF524291:QKH524291 QUB524291:QUD524291 RDX524291:RDZ524291 RNT524291:RNV524291 RXP524291:RXR524291 SHL524291:SHN524291 SRH524291:SRJ524291 TBD524291:TBF524291 TKZ524291:TLB524291 TUV524291:TUX524291 UER524291:UET524291 UON524291:UOP524291 UYJ524291:UYL524291 VIF524291:VIH524291 VSB524291:VSD524291 WBX524291:WBZ524291 WLT524291:WLV524291 WVP524291:WVR524291 C589827:F589827 JD589827:JF589827 SZ589827:TB589827 ACV589827:ACX589827 AMR589827:AMT589827 AWN589827:AWP589827 BGJ589827:BGL589827 BQF589827:BQH589827 CAB589827:CAD589827 CJX589827:CJZ589827 CTT589827:CTV589827 DDP589827:DDR589827 DNL589827:DNN589827 DXH589827:DXJ589827 EHD589827:EHF589827 EQZ589827:ERB589827 FAV589827:FAX589827 FKR589827:FKT589827 FUN589827:FUP589827 GEJ589827:GEL589827 GOF589827:GOH589827 GYB589827:GYD589827 HHX589827:HHZ589827 HRT589827:HRV589827 IBP589827:IBR589827 ILL589827:ILN589827 IVH589827:IVJ589827 JFD589827:JFF589827 JOZ589827:JPB589827 JYV589827:JYX589827 KIR589827:KIT589827 KSN589827:KSP589827 LCJ589827:LCL589827 LMF589827:LMH589827 LWB589827:LWD589827 MFX589827:MFZ589827 MPT589827:MPV589827 MZP589827:MZR589827 NJL589827:NJN589827 NTH589827:NTJ589827 ODD589827:ODF589827 OMZ589827:ONB589827 OWV589827:OWX589827 PGR589827:PGT589827 PQN589827:PQP589827 QAJ589827:QAL589827 QKF589827:QKH589827 QUB589827:QUD589827 RDX589827:RDZ589827 RNT589827:RNV589827 RXP589827:RXR589827 SHL589827:SHN589827 SRH589827:SRJ589827 TBD589827:TBF589827 TKZ589827:TLB589827 TUV589827:TUX589827 UER589827:UET589827 UON589827:UOP589827 UYJ589827:UYL589827 VIF589827:VIH589827 VSB589827:VSD589827 WBX589827:WBZ589827 WLT589827:WLV589827 WVP589827:WVR589827 C655363:F655363 JD655363:JF655363 SZ655363:TB655363 ACV655363:ACX655363 AMR655363:AMT655363 AWN655363:AWP655363 BGJ655363:BGL655363 BQF655363:BQH655363 CAB655363:CAD655363 CJX655363:CJZ655363 CTT655363:CTV655363 DDP655363:DDR655363 DNL655363:DNN655363 DXH655363:DXJ655363 EHD655363:EHF655363 EQZ655363:ERB655363 FAV655363:FAX655363 FKR655363:FKT655363 FUN655363:FUP655363 GEJ655363:GEL655363 GOF655363:GOH655363 GYB655363:GYD655363 HHX655363:HHZ655363 HRT655363:HRV655363 IBP655363:IBR655363 ILL655363:ILN655363 IVH655363:IVJ655363 JFD655363:JFF655363 JOZ655363:JPB655363 JYV655363:JYX655363 KIR655363:KIT655363 KSN655363:KSP655363 LCJ655363:LCL655363 LMF655363:LMH655363 LWB655363:LWD655363 MFX655363:MFZ655363 MPT655363:MPV655363 MZP655363:MZR655363 NJL655363:NJN655363 NTH655363:NTJ655363 ODD655363:ODF655363 OMZ655363:ONB655363 OWV655363:OWX655363 PGR655363:PGT655363 PQN655363:PQP655363 QAJ655363:QAL655363 QKF655363:QKH655363 QUB655363:QUD655363 RDX655363:RDZ655363 RNT655363:RNV655363 RXP655363:RXR655363 SHL655363:SHN655363 SRH655363:SRJ655363 TBD655363:TBF655363 TKZ655363:TLB655363 TUV655363:TUX655363 UER655363:UET655363 UON655363:UOP655363 UYJ655363:UYL655363 VIF655363:VIH655363 VSB655363:VSD655363 WBX655363:WBZ655363 WLT655363:WLV655363 WVP655363:WVR655363 C720899:F720899 JD720899:JF720899 SZ720899:TB720899 ACV720899:ACX720899 AMR720899:AMT720899 AWN720899:AWP720899 BGJ720899:BGL720899 BQF720899:BQH720899 CAB720899:CAD720899 CJX720899:CJZ720899 CTT720899:CTV720899 DDP720899:DDR720899 DNL720899:DNN720899 DXH720899:DXJ720899 EHD720899:EHF720899 EQZ720899:ERB720899 FAV720899:FAX720899 FKR720899:FKT720899 FUN720899:FUP720899 GEJ720899:GEL720899 GOF720899:GOH720899 GYB720899:GYD720899 HHX720899:HHZ720899 HRT720899:HRV720899 IBP720899:IBR720899 ILL720899:ILN720899 IVH720899:IVJ720899 JFD720899:JFF720899 JOZ720899:JPB720899 JYV720899:JYX720899 KIR720899:KIT720899 KSN720899:KSP720899 LCJ720899:LCL720899 LMF720899:LMH720899 LWB720899:LWD720899 MFX720899:MFZ720899 MPT720899:MPV720899 MZP720899:MZR720899 NJL720899:NJN720899 NTH720899:NTJ720899 ODD720899:ODF720899 OMZ720899:ONB720899 OWV720899:OWX720899 PGR720899:PGT720899 PQN720899:PQP720899 QAJ720899:QAL720899 QKF720899:QKH720899 QUB720899:QUD720899 RDX720899:RDZ720899 RNT720899:RNV720899 RXP720899:RXR720899 SHL720899:SHN720899 SRH720899:SRJ720899 TBD720899:TBF720899 TKZ720899:TLB720899 TUV720899:TUX720899 UER720899:UET720899 UON720899:UOP720899 UYJ720899:UYL720899 VIF720899:VIH720899 VSB720899:VSD720899 WBX720899:WBZ720899 WLT720899:WLV720899 WVP720899:WVR720899 C786435:F786435 JD786435:JF786435 SZ786435:TB786435 ACV786435:ACX786435 AMR786435:AMT786435 AWN786435:AWP786435 BGJ786435:BGL786435 BQF786435:BQH786435 CAB786435:CAD786435 CJX786435:CJZ786435 CTT786435:CTV786435 DDP786435:DDR786435 DNL786435:DNN786435 DXH786435:DXJ786435 EHD786435:EHF786435 EQZ786435:ERB786435 FAV786435:FAX786435 FKR786435:FKT786435 FUN786435:FUP786435 GEJ786435:GEL786435 GOF786435:GOH786435 GYB786435:GYD786435 HHX786435:HHZ786435 HRT786435:HRV786435 IBP786435:IBR786435 ILL786435:ILN786435 IVH786435:IVJ786435 JFD786435:JFF786435 JOZ786435:JPB786435 JYV786435:JYX786435 KIR786435:KIT786435 KSN786435:KSP786435 LCJ786435:LCL786435 LMF786435:LMH786435 LWB786435:LWD786435 MFX786435:MFZ786435 MPT786435:MPV786435 MZP786435:MZR786435 NJL786435:NJN786435 NTH786435:NTJ786435 ODD786435:ODF786435 OMZ786435:ONB786435 OWV786435:OWX786435 PGR786435:PGT786435 PQN786435:PQP786435 QAJ786435:QAL786435 QKF786435:QKH786435 QUB786435:QUD786435 RDX786435:RDZ786435 RNT786435:RNV786435 RXP786435:RXR786435 SHL786435:SHN786435 SRH786435:SRJ786435 TBD786435:TBF786435 TKZ786435:TLB786435 TUV786435:TUX786435 UER786435:UET786435 UON786435:UOP786435 UYJ786435:UYL786435 VIF786435:VIH786435 VSB786435:VSD786435 WBX786435:WBZ786435 WLT786435:WLV786435 WVP786435:WVR786435 C851971:F851971 JD851971:JF851971 SZ851971:TB851971 ACV851971:ACX851971 AMR851971:AMT851971 AWN851971:AWP851971 BGJ851971:BGL851971 BQF851971:BQH851971 CAB851971:CAD851971 CJX851971:CJZ851971 CTT851971:CTV851971 DDP851971:DDR851971 DNL851971:DNN851971 DXH851971:DXJ851971 EHD851971:EHF851971 EQZ851971:ERB851971 FAV851971:FAX851971 FKR851971:FKT851971 FUN851971:FUP851971 GEJ851971:GEL851971 GOF851971:GOH851971 GYB851971:GYD851971 HHX851971:HHZ851971 HRT851971:HRV851971 IBP851971:IBR851971 ILL851971:ILN851971 IVH851971:IVJ851971 JFD851971:JFF851971 JOZ851971:JPB851971 JYV851971:JYX851971 KIR851971:KIT851971 KSN851971:KSP851971 LCJ851971:LCL851971 LMF851971:LMH851971 LWB851971:LWD851971 MFX851971:MFZ851971 MPT851971:MPV851971 MZP851971:MZR851971 NJL851971:NJN851971 NTH851971:NTJ851971 ODD851971:ODF851971 OMZ851971:ONB851971 OWV851971:OWX851971 PGR851971:PGT851971 PQN851971:PQP851971 QAJ851971:QAL851971 QKF851971:QKH851971 QUB851971:QUD851971 RDX851971:RDZ851971 RNT851971:RNV851971 RXP851971:RXR851971 SHL851971:SHN851971 SRH851971:SRJ851971 TBD851971:TBF851971 TKZ851971:TLB851971 TUV851971:TUX851971 UER851971:UET851971 UON851971:UOP851971 UYJ851971:UYL851971 VIF851971:VIH851971 VSB851971:VSD851971 WBX851971:WBZ851971 WLT851971:WLV851971 WVP851971:WVR851971 C917507:F917507 JD917507:JF917507 SZ917507:TB917507 ACV917507:ACX917507 AMR917507:AMT917507 AWN917507:AWP917507 BGJ917507:BGL917507 BQF917507:BQH917507 CAB917507:CAD917507 CJX917507:CJZ917507 CTT917507:CTV917507 DDP917507:DDR917507 DNL917507:DNN917507 DXH917507:DXJ917507 EHD917507:EHF917507 EQZ917507:ERB917507 FAV917507:FAX917507 FKR917507:FKT917507 FUN917507:FUP917507 GEJ917507:GEL917507 GOF917507:GOH917507 GYB917507:GYD917507 HHX917507:HHZ917507 HRT917507:HRV917507 IBP917507:IBR917507 ILL917507:ILN917507 IVH917507:IVJ917507 JFD917507:JFF917507 JOZ917507:JPB917507 JYV917507:JYX917507 KIR917507:KIT917507 KSN917507:KSP917507 LCJ917507:LCL917507 LMF917507:LMH917507 LWB917507:LWD917507 MFX917507:MFZ917507 MPT917507:MPV917507 MZP917507:MZR917507 NJL917507:NJN917507 NTH917507:NTJ917507 ODD917507:ODF917507 OMZ917507:ONB917507 OWV917507:OWX917507 PGR917507:PGT917507 PQN917507:PQP917507 QAJ917507:QAL917507 QKF917507:QKH917507 QUB917507:QUD917507 RDX917507:RDZ917507 RNT917507:RNV917507 RXP917507:RXR917507 SHL917507:SHN917507 SRH917507:SRJ917507 TBD917507:TBF917507 TKZ917507:TLB917507 TUV917507:TUX917507 UER917507:UET917507 UON917507:UOP917507 UYJ917507:UYL917507 VIF917507:VIH917507 VSB917507:VSD917507 WBX917507:WBZ917507 WLT917507:WLV917507 WVP917507:WVR917507 C983043:F983043 JD983043:JF983043 SZ983043:TB983043 ACV983043:ACX983043 AMR983043:AMT983043 AWN983043:AWP983043 BGJ983043:BGL983043 BQF983043:BQH983043 CAB983043:CAD983043 CJX983043:CJZ983043 CTT983043:CTV983043 DDP983043:DDR983043 DNL983043:DNN983043 DXH983043:DXJ983043 EHD983043:EHF983043 EQZ983043:ERB983043 FAV983043:FAX983043 FKR983043:FKT983043 FUN983043:FUP983043 GEJ983043:GEL983043 GOF983043:GOH983043 GYB983043:GYD983043 HHX983043:HHZ983043 HRT983043:HRV983043 IBP983043:IBR983043 ILL983043:ILN983043 IVH983043:IVJ983043 JFD983043:JFF983043 JOZ983043:JPB983043 JYV983043:JYX983043 KIR983043:KIT983043 KSN983043:KSP983043 LCJ983043:LCL983043 LMF983043:LMH983043 LWB983043:LWD983043 MFX983043:MFZ983043 MPT983043:MPV983043 MZP983043:MZR983043 NJL983043:NJN983043 NTH983043:NTJ983043 ODD983043:ODF983043 OMZ983043:ONB983043 OWV983043:OWX983043 PGR983043:PGT983043 PQN983043:PQP983043 QAJ983043:QAL983043 QKF983043:QKH983043 QUB983043:QUD983043 RDX983043:RDZ983043 RNT983043:RNV983043 RXP983043:RXR983043 SHL983043:SHN983043 SRH983043:SRJ983043 TBD983043:TBF983043 TKZ983043:TLB983043 TUV983043:TUX983043 UER983043:UET983043 UON983043:UOP983043 UYJ983043:UYL983043 VIF983043:VIH983043 VSB983043:VSD983043 WBX983043:WBZ983043 WLT983043:WLV983043 WVP983043:WVR983043"/>
    <dataValidation allowBlank="1" showInputMessage="1" showErrorMessage="1" prompt="Title of this worksheet is in this cell. Enter sponsoring company name in cell at right" sqref="A1:F1 JB1:JF1 SX1:TB1 ACT1:ACX1 AMP1:AMT1 AWL1:AWP1 BGH1:BGL1 BQD1:BQH1 BZZ1:CAD1 CJV1:CJZ1 CTR1:CTV1 DDN1:DDR1 DNJ1:DNN1 DXF1:DXJ1 EHB1:EHF1 EQX1:ERB1 FAT1:FAX1 FKP1:FKT1 FUL1:FUP1 GEH1:GEL1 GOD1:GOH1 GXZ1:GYD1 HHV1:HHZ1 HRR1:HRV1 IBN1:IBR1 ILJ1:ILN1 IVF1:IVJ1 JFB1:JFF1 JOX1:JPB1 JYT1:JYX1 KIP1:KIT1 KSL1:KSP1 LCH1:LCL1 LMD1:LMH1 LVZ1:LWD1 MFV1:MFZ1 MPR1:MPV1 MZN1:MZR1 NJJ1:NJN1 NTF1:NTJ1 ODB1:ODF1 OMX1:ONB1 OWT1:OWX1 PGP1:PGT1 PQL1:PQP1 QAH1:QAL1 QKD1:QKH1 QTZ1:QUD1 RDV1:RDZ1 RNR1:RNV1 RXN1:RXR1 SHJ1:SHN1 SRF1:SRJ1 TBB1:TBF1 TKX1:TLB1 TUT1:TUX1 UEP1:UET1 UOL1:UOP1 UYH1:UYL1 VID1:VIH1 VRZ1:VSD1 WBV1:WBZ1 WLR1:WLV1 WVN1:WVR1 A65537:F65537 JB65537:JF65537 SX65537:TB65537 ACT65537:ACX65537 AMP65537:AMT65537 AWL65537:AWP65537 BGH65537:BGL65537 BQD65537:BQH65537 BZZ65537:CAD65537 CJV65537:CJZ65537 CTR65537:CTV65537 DDN65537:DDR65537 DNJ65537:DNN65537 DXF65537:DXJ65537 EHB65537:EHF65537 EQX65537:ERB65537 FAT65537:FAX65537 FKP65537:FKT65537 FUL65537:FUP65537 GEH65537:GEL65537 GOD65537:GOH65537 GXZ65537:GYD65537 HHV65537:HHZ65537 HRR65537:HRV65537 IBN65537:IBR65537 ILJ65537:ILN65537 IVF65537:IVJ65537 JFB65537:JFF65537 JOX65537:JPB65537 JYT65537:JYX65537 KIP65537:KIT65537 KSL65537:KSP65537 LCH65537:LCL65537 LMD65537:LMH65537 LVZ65537:LWD65537 MFV65537:MFZ65537 MPR65537:MPV65537 MZN65537:MZR65537 NJJ65537:NJN65537 NTF65537:NTJ65537 ODB65537:ODF65537 OMX65537:ONB65537 OWT65537:OWX65537 PGP65537:PGT65537 PQL65537:PQP65537 QAH65537:QAL65537 QKD65537:QKH65537 QTZ65537:QUD65537 RDV65537:RDZ65537 RNR65537:RNV65537 RXN65537:RXR65537 SHJ65537:SHN65537 SRF65537:SRJ65537 TBB65537:TBF65537 TKX65537:TLB65537 TUT65537:TUX65537 UEP65537:UET65537 UOL65537:UOP65537 UYH65537:UYL65537 VID65537:VIH65537 VRZ65537:VSD65537 WBV65537:WBZ65537 WLR65537:WLV65537 WVN65537:WVR65537 A131073:F131073 JB131073:JF131073 SX131073:TB131073 ACT131073:ACX131073 AMP131073:AMT131073 AWL131073:AWP131073 BGH131073:BGL131073 BQD131073:BQH131073 BZZ131073:CAD131073 CJV131073:CJZ131073 CTR131073:CTV131073 DDN131073:DDR131073 DNJ131073:DNN131073 DXF131073:DXJ131073 EHB131073:EHF131073 EQX131073:ERB131073 FAT131073:FAX131073 FKP131073:FKT131073 FUL131073:FUP131073 GEH131073:GEL131073 GOD131073:GOH131073 GXZ131073:GYD131073 HHV131073:HHZ131073 HRR131073:HRV131073 IBN131073:IBR131073 ILJ131073:ILN131073 IVF131073:IVJ131073 JFB131073:JFF131073 JOX131073:JPB131073 JYT131073:JYX131073 KIP131073:KIT131073 KSL131073:KSP131073 LCH131073:LCL131073 LMD131073:LMH131073 LVZ131073:LWD131073 MFV131073:MFZ131073 MPR131073:MPV131073 MZN131073:MZR131073 NJJ131073:NJN131073 NTF131073:NTJ131073 ODB131073:ODF131073 OMX131073:ONB131073 OWT131073:OWX131073 PGP131073:PGT131073 PQL131073:PQP131073 QAH131073:QAL131073 QKD131073:QKH131073 QTZ131073:QUD131073 RDV131073:RDZ131073 RNR131073:RNV131073 RXN131073:RXR131073 SHJ131073:SHN131073 SRF131073:SRJ131073 TBB131073:TBF131073 TKX131073:TLB131073 TUT131073:TUX131073 UEP131073:UET131073 UOL131073:UOP131073 UYH131073:UYL131073 VID131073:VIH131073 VRZ131073:VSD131073 WBV131073:WBZ131073 WLR131073:WLV131073 WVN131073:WVR131073 A196609:F196609 JB196609:JF196609 SX196609:TB196609 ACT196609:ACX196609 AMP196609:AMT196609 AWL196609:AWP196609 BGH196609:BGL196609 BQD196609:BQH196609 BZZ196609:CAD196609 CJV196609:CJZ196609 CTR196609:CTV196609 DDN196609:DDR196609 DNJ196609:DNN196609 DXF196609:DXJ196609 EHB196609:EHF196609 EQX196609:ERB196609 FAT196609:FAX196609 FKP196609:FKT196609 FUL196609:FUP196609 GEH196609:GEL196609 GOD196609:GOH196609 GXZ196609:GYD196609 HHV196609:HHZ196609 HRR196609:HRV196609 IBN196609:IBR196609 ILJ196609:ILN196609 IVF196609:IVJ196609 JFB196609:JFF196609 JOX196609:JPB196609 JYT196609:JYX196609 KIP196609:KIT196609 KSL196609:KSP196609 LCH196609:LCL196609 LMD196609:LMH196609 LVZ196609:LWD196609 MFV196609:MFZ196609 MPR196609:MPV196609 MZN196609:MZR196609 NJJ196609:NJN196609 NTF196609:NTJ196609 ODB196609:ODF196609 OMX196609:ONB196609 OWT196609:OWX196609 PGP196609:PGT196609 PQL196609:PQP196609 QAH196609:QAL196609 QKD196609:QKH196609 QTZ196609:QUD196609 RDV196609:RDZ196609 RNR196609:RNV196609 RXN196609:RXR196609 SHJ196609:SHN196609 SRF196609:SRJ196609 TBB196609:TBF196609 TKX196609:TLB196609 TUT196609:TUX196609 UEP196609:UET196609 UOL196609:UOP196609 UYH196609:UYL196609 VID196609:VIH196609 VRZ196609:VSD196609 WBV196609:WBZ196609 WLR196609:WLV196609 WVN196609:WVR196609 A262145:F262145 JB262145:JF262145 SX262145:TB262145 ACT262145:ACX262145 AMP262145:AMT262145 AWL262145:AWP262145 BGH262145:BGL262145 BQD262145:BQH262145 BZZ262145:CAD262145 CJV262145:CJZ262145 CTR262145:CTV262145 DDN262145:DDR262145 DNJ262145:DNN262145 DXF262145:DXJ262145 EHB262145:EHF262145 EQX262145:ERB262145 FAT262145:FAX262145 FKP262145:FKT262145 FUL262145:FUP262145 GEH262145:GEL262145 GOD262145:GOH262145 GXZ262145:GYD262145 HHV262145:HHZ262145 HRR262145:HRV262145 IBN262145:IBR262145 ILJ262145:ILN262145 IVF262145:IVJ262145 JFB262145:JFF262145 JOX262145:JPB262145 JYT262145:JYX262145 KIP262145:KIT262145 KSL262145:KSP262145 LCH262145:LCL262145 LMD262145:LMH262145 LVZ262145:LWD262145 MFV262145:MFZ262145 MPR262145:MPV262145 MZN262145:MZR262145 NJJ262145:NJN262145 NTF262145:NTJ262145 ODB262145:ODF262145 OMX262145:ONB262145 OWT262145:OWX262145 PGP262145:PGT262145 PQL262145:PQP262145 QAH262145:QAL262145 QKD262145:QKH262145 QTZ262145:QUD262145 RDV262145:RDZ262145 RNR262145:RNV262145 RXN262145:RXR262145 SHJ262145:SHN262145 SRF262145:SRJ262145 TBB262145:TBF262145 TKX262145:TLB262145 TUT262145:TUX262145 UEP262145:UET262145 UOL262145:UOP262145 UYH262145:UYL262145 VID262145:VIH262145 VRZ262145:VSD262145 WBV262145:WBZ262145 WLR262145:WLV262145 WVN262145:WVR262145 A327681:F327681 JB327681:JF327681 SX327681:TB327681 ACT327681:ACX327681 AMP327681:AMT327681 AWL327681:AWP327681 BGH327681:BGL327681 BQD327681:BQH327681 BZZ327681:CAD327681 CJV327681:CJZ327681 CTR327681:CTV327681 DDN327681:DDR327681 DNJ327681:DNN327681 DXF327681:DXJ327681 EHB327681:EHF327681 EQX327681:ERB327681 FAT327681:FAX327681 FKP327681:FKT327681 FUL327681:FUP327681 GEH327681:GEL327681 GOD327681:GOH327681 GXZ327681:GYD327681 HHV327681:HHZ327681 HRR327681:HRV327681 IBN327681:IBR327681 ILJ327681:ILN327681 IVF327681:IVJ327681 JFB327681:JFF327681 JOX327681:JPB327681 JYT327681:JYX327681 KIP327681:KIT327681 KSL327681:KSP327681 LCH327681:LCL327681 LMD327681:LMH327681 LVZ327681:LWD327681 MFV327681:MFZ327681 MPR327681:MPV327681 MZN327681:MZR327681 NJJ327681:NJN327681 NTF327681:NTJ327681 ODB327681:ODF327681 OMX327681:ONB327681 OWT327681:OWX327681 PGP327681:PGT327681 PQL327681:PQP327681 QAH327681:QAL327681 QKD327681:QKH327681 QTZ327681:QUD327681 RDV327681:RDZ327681 RNR327681:RNV327681 RXN327681:RXR327681 SHJ327681:SHN327681 SRF327681:SRJ327681 TBB327681:TBF327681 TKX327681:TLB327681 TUT327681:TUX327681 UEP327681:UET327681 UOL327681:UOP327681 UYH327681:UYL327681 VID327681:VIH327681 VRZ327681:VSD327681 WBV327681:WBZ327681 WLR327681:WLV327681 WVN327681:WVR327681 A393217:F393217 JB393217:JF393217 SX393217:TB393217 ACT393217:ACX393217 AMP393217:AMT393217 AWL393217:AWP393217 BGH393217:BGL393217 BQD393217:BQH393217 BZZ393217:CAD393217 CJV393217:CJZ393217 CTR393217:CTV393217 DDN393217:DDR393217 DNJ393217:DNN393217 DXF393217:DXJ393217 EHB393217:EHF393217 EQX393217:ERB393217 FAT393217:FAX393217 FKP393217:FKT393217 FUL393217:FUP393217 GEH393217:GEL393217 GOD393217:GOH393217 GXZ393217:GYD393217 HHV393217:HHZ393217 HRR393217:HRV393217 IBN393217:IBR393217 ILJ393217:ILN393217 IVF393217:IVJ393217 JFB393217:JFF393217 JOX393217:JPB393217 JYT393217:JYX393217 KIP393217:KIT393217 KSL393217:KSP393217 LCH393217:LCL393217 LMD393217:LMH393217 LVZ393217:LWD393217 MFV393217:MFZ393217 MPR393217:MPV393217 MZN393217:MZR393217 NJJ393217:NJN393217 NTF393217:NTJ393217 ODB393217:ODF393217 OMX393217:ONB393217 OWT393217:OWX393217 PGP393217:PGT393217 PQL393217:PQP393217 QAH393217:QAL393217 QKD393217:QKH393217 QTZ393217:QUD393217 RDV393217:RDZ393217 RNR393217:RNV393217 RXN393217:RXR393217 SHJ393217:SHN393217 SRF393217:SRJ393217 TBB393217:TBF393217 TKX393217:TLB393217 TUT393217:TUX393217 UEP393217:UET393217 UOL393217:UOP393217 UYH393217:UYL393217 VID393217:VIH393217 VRZ393217:VSD393217 WBV393217:WBZ393217 WLR393217:WLV393217 WVN393217:WVR393217 A458753:F458753 JB458753:JF458753 SX458753:TB458753 ACT458753:ACX458753 AMP458753:AMT458753 AWL458753:AWP458753 BGH458753:BGL458753 BQD458753:BQH458753 BZZ458753:CAD458753 CJV458753:CJZ458753 CTR458753:CTV458753 DDN458753:DDR458753 DNJ458753:DNN458753 DXF458753:DXJ458753 EHB458753:EHF458753 EQX458753:ERB458753 FAT458753:FAX458753 FKP458753:FKT458753 FUL458753:FUP458753 GEH458753:GEL458753 GOD458753:GOH458753 GXZ458753:GYD458753 HHV458753:HHZ458753 HRR458753:HRV458753 IBN458753:IBR458753 ILJ458753:ILN458753 IVF458753:IVJ458753 JFB458753:JFF458753 JOX458753:JPB458753 JYT458753:JYX458753 KIP458753:KIT458753 KSL458753:KSP458753 LCH458753:LCL458753 LMD458753:LMH458753 LVZ458753:LWD458753 MFV458753:MFZ458753 MPR458753:MPV458753 MZN458753:MZR458753 NJJ458753:NJN458753 NTF458753:NTJ458753 ODB458753:ODF458753 OMX458753:ONB458753 OWT458753:OWX458753 PGP458753:PGT458753 PQL458753:PQP458753 QAH458753:QAL458753 QKD458753:QKH458753 QTZ458753:QUD458753 RDV458753:RDZ458753 RNR458753:RNV458753 RXN458753:RXR458753 SHJ458753:SHN458753 SRF458753:SRJ458753 TBB458753:TBF458753 TKX458753:TLB458753 TUT458753:TUX458753 UEP458753:UET458753 UOL458753:UOP458753 UYH458753:UYL458753 VID458753:VIH458753 VRZ458753:VSD458753 WBV458753:WBZ458753 WLR458753:WLV458753 WVN458753:WVR458753 A524289:F524289 JB524289:JF524289 SX524289:TB524289 ACT524289:ACX524289 AMP524289:AMT524289 AWL524289:AWP524289 BGH524289:BGL524289 BQD524289:BQH524289 BZZ524289:CAD524289 CJV524289:CJZ524289 CTR524289:CTV524289 DDN524289:DDR524289 DNJ524289:DNN524289 DXF524289:DXJ524289 EHB524289:EHF524289 EQX524289:ERB524289 FAT524289:FAX524289 FKP524289:FKT524289 FUL524289:FUP524289 GEH524289:GEL524289 GOD524289:GOH524289 GXZ524289:GYD524289 HHV524289:HHZ524289 HRR524289:HRV524289 IBN524289:IBR524289 ILJ524289:ILN524289 IVF524289:IVJ524289 JFB524289:JFF524289 JOX524289:JPB524289 JYT524289:JYX524289 KIP524289:KIT524289 KSL524289:KSP524289 LCH524289:LCL524289 LMD524289:LMH524289 LVZ524289:LWD524289 MFV524289:MFZ524289 MPR524289:MPV524289 MZN524289:MZR524289 NJJ524289:NJN524289 NTF524289:NTJ524289 ODB524289:ODF524289 OMX524289:ONB524289 OWT524289:OWX524289 PGP524289:PGT524289 PQL524289:PQP524289 QAH524289:QAL524289 QKD524289:QKH524289 QTZ524289:QUD524289 RDV524289:RDZ524289 RNR524289:RNV524289 RXN524289:RXR524289 SHJ524289:SHN524289 SRF524289:SRJ524289 TBB524289:TBF524289 TKX524289:TLB524289 TUT524289:TUX524289 UEP524289:UET524289 UOL524289:UOP524289 UYH524289:UYL524289 VID524289:VIH524289 VRZ524289:VSD524289 WBV524289:WBZ524289 WLR524289:WLV524289 WVN524289:WVR524289 A589825:F589825 JB589825:JF589825 SX589825:TB589825 ACT589825:ACX589825 AMP589825:AMT589825 AWL589825:AWP589825 BGH589825:BGL589825 BQD589825:BQH589825 BZZ589825:CAD589825 CJV589825:CJZ589825 CTR589825:CTV589825 DDN589825:DDR589825 DNJ589825:DNN589825 DXF589825:DXJ589825 EHB589825:EHF589825 EQX589825:ERB589825 FAT589825:FAX589825 FKP589825:FKT589825 FUL589825:FUP589825 GEH589825:GEL589825 GOD589825:GOH589825 GXZ589825:GYD589825 HHV589825:HHZ589825 HRR589825:HRV589825 IBN589825:IBR589825 ILJ589825:ILN589825 IVF589825:IVJ589825 JFB589825:JFF589825 JOX589825:JPB589825 JYT589825:JYX589825 KIP589825:KIT589825 KSL589825:KSP589825 LCH589825:LCL589825 LMD589825:LMH589825 LVZ589825:LWD589825 MFV589825:MFZ589825 MPR589825:MPV589825 MZN589825:MZR589825 NJJ589825:NJN589825 NTF589825:NTJ589825 ODB589825:ODF589825 OMX589825:ONB589825 OWT589825:OWX589825 PGP589825:PGT589825 PQL589825:PQP589825 QAH589825:QAL589825 QKD589825:QKH589825 QTZ589825:QUD589825 RDV589825:RDZ589825 RNR589825:RNV589825 RXN589825:RXR589825 SHJ589825:SHN589825 SRF589825:SRJ589825 TBB589825:TBF589825 TKX589825:TLB589825 TUT589825:TUX589825 UEP589825:UET589825 UOL589825:UOP589825 UYH589825:UYL589825 VID589825:VIH589825 VRZ589825:VSD589825 WBV589825:WBZ589825 WLR589825:WLV589825 WVN589825:WVR589825 A655361:F655361 JB655361:JF655361 SX655361:TB655361 ACT655361:ACX655361 AMP655361:AMT655361 AWL655361:AWP655361 BGH655361:BGL655361 BQD655361:BQH655361 BZZ655361:CAD655361 CJV655361:CJZ655361 CTR655361:CTV655361 DDN655361:DDR655361 DNJ655361:DNN655361 DXF655361:DXJ655361 EHB655361:EHF655361 EQX655361:ERB655361 FAT655361:FAX655361 FKP655361:FKT655361 FUL655361:FUP655361 GEH655361:GEL655361 GOD655361:GOH655361 GXZ655361:GYD655361 HHV655361:HHZ655361 HRR655361:HRV655361 IBN655361:IBR655361 ILJ655361:ILN655361 IVF655361:IVJ655361 JFB655361:JFF655361 JOX655361:JPB655361 JYT655361:JYX655361 KIP655361:KIT655361 KSL655361:KSP655361 LCH655361:LCL655361 LMD655361:LMH655361 LVZ655361:LWD655361 MFV655361:MFZ655361 MPR655361:MPV655361 MZN655361:MZR655361 NJJ655361:NJN655361 NTF655361:NTJ655361 ODB655361:ODF655361 OMX655361:ONB655361 OWT655361:OWX655361 PGP655361:PGT655361 PQL655361:PQP655361 QAH655361:QAL655361 QKD655361:QKH655361 QTZ655361:QUD655361 RDV655361:RDZ655361 RNR655361:RNV655361 RXN655361:RXR655361 SHJ655361:SHN655361 SRF655361:SRJ655361 TBB655361:TBF655361 TKX655361:TLB655361 TUT655361:TUX655361 UEP655361:UET655361 UOL655361:UOP655361 UYH655361:UYL655361 VID655361:VIH655361 VRZ655361:VSD655361 WBV655361:WBZ655361 WLR655361:WLV655361 WVN655361:WVR655361 A720897:F720897 JB720897:JF720897 SX720897:TB720897 ACT720897:ACX720897 AMP720897:AMT720897 AWL720897:AWP720897 BGH720897:BGL720897 BQD720897:BQH720897 BZZ720897:CAD720897 CJV720897:CJZ720897 CTR720897:CTV720897 DDN720897:DDR720897 DNJ720897:DNN720897 DXF720897:DXJ720897 EHB720897:EHF720897 EQX720897:ERB720897 FAT720897:FAX720897 FKP720897:FKT720897 FUL720897:FUP720897 GEH720897:GEL720897 GOD720897:GOH720897 GXZ720897:GYD720897 HHV720897:HHZ720897 HRR720897:HRV720897 IBN720897:IBR720897 ILJ720897:ILN720897 IVF720897:IVJ720897 JFB720897:JFF720897 JOX720897:JPB720897 JYT720897:JYX720897 KIP720897:KIT720897 KSL720897:KSP720897 LCH720897:LCL720897 LMD720897:LMH720897 LVZ720897:LWD720897 MFV720897:MFZ720897 MPR720897:MPV720897 MZN720897:MZR720897 NJJ720897:NJN720897 NTF720897:NTJ720897 ODB720897:ODF720897 OMX720897:ONB720897 OWT720897:OWX720897 PGP720897:PGT720897 PQL720897:PQP720897 QAH720897:QAL720897 QKD720897:QKH720897 QTZ720897:QUD720897 RDV720897:RDZ720897 RNR720897:RNV720897 RXN720897:RXR720897 SHJ720897:SHN720897 SRF720897:SRJ720897 TBB720897:TBF720897 TKX720897:TLB720897 TUT720897:TUX720897 UEP720897:UET720897 UOL720897:UOP720897 UYH720897:UYL720897 VID720897:VIH720897 VRZ720897:VSD720897 WBV720897:WBZ720897 WLR720897:WLV720897 WVN720897:WVR720897 A786433:F786433 JB786433:JF786433 SX786433:TB786433 ACT786433:ACX786433 AMP786433:AMT786433 AWL786433:AWP786433 BGH786433:BGL786433 BQD786433:BQH786433 BZZ786433:CAD786433 CJV786433:CJZ786433 CTR786433:CTV786433 DDN786433:DDR786433 DNJ786433:DNN786433 DXF786433:DXJ786433 EHB786433:EHF786433 EQX786433:ERB786433 FAT786433:FAX786433 FKP786433:FKT786433 FUL786433:FUP786433 GEH786433:GEL786433 GOD786433:GOH786433 GXZ786433:GYD786433 HHV786433:HHZ786433 HRR786433:HRV786433 IBN786433:IBR786433 ILJ786433:ILN786433 IVF786433:IVJ786433 JFB786433:JFF786433 JOX786433:JPB786433 JYT786433:JYX786433 KIP786433:KIT786433 KSL786433:KSP786433 LCH786433:LCL786433 LMD786433:LMH786433 LVZ786433:LWD786433 MFV786433:MFZ786433 MPR786433:MPV786433 MZN786433:MZR786433 NJJ786433:NJN786433 NTF786433:NTJ786433 ODB786433:ODF786433 OMX786433:ONB786433 OWT786433:OWX786433 PGP786433:PGT786433 PQL786433:PQP786433 QAH786433:QAL786433 QKD786433:QKH786433 QTZ786433:QUD786433 RDV786433:RDZ786433 RNR786433:RNV786433 RXN786433:RXR786433 SHJ786433:SHN786433 SRF786433:SRJ786433 TBB786433:TBF786433 TKX786433:TLB786433 TUT786433:TUX786433 UEP786433:UET786433 UOL786433:UOP786433 UYH786433:UYL786433 VID786433:VIH786433 VRZ786433:VSD786433 WBV786433:WBZ786433 WLR786433:WLV786433 WVN786433:WVR786433 A851969:F851969 JB851969:JF851969 SX851969:TB851969 ACT851969:ACX851969 AMP851969:AMT851969 AWL851969:AWP851969 BGH851969:BGL851969 BQD851969:BQH851969 BZZ851969:CAD851969 CJV851969:CJZ851969 CTR851969:CTV851969 DDN851969:DDR851969 DNJ851969:DNN851969 DXF851969:DXJ851969 EHB851969:EHF851969 EQX851969:ERB851969 FAT851969:FAX851969 FKP851969:FKT851969 FUL851969:FUP851969 GEH851969:GEL851969 GOD851969:GOH851969 GXZ851969:GYD851969 HHV851969:HHZ851969 HRR851969:HRV851969 IBN851969:IBR851969 ILJ851969:ILN851969 IVF851969:IVJ851969 JFB851969:JFF851969 JOX851969:JPB851969 JYT851969:JYX851969 KIP851969:KIT851969 KSL851969:KSP851969 LCH851969:LCL851969 LMD851969:LMH851969 LVZ851969:LWD851969 MFV851969:MFZ851969 MPR851969:MPV851969 MZN851969:MZR851969 NJJ851969:NJN851969 NTF851969:NTJ851969 ODB851969:ODF851969 OMX851969:ONB851969 OWT851969:OWX851969 PGP851969:PGT851969 PQL851969:PQP851969 QAH851969:QAL851969 QKD851969:QKH851969 QTZ851969:QUD851969 RDV851969:RDZ851969 RNR851969:RNV851969 RXN851969:RXR851969 SHJ851969:SHN851969 SRF851969:SRJ851969 TBB851969:TBF851969 TKX851969:TLB851969 TUT851969:TUX851969 UEP851969:UET851969 UOL851969:UOP851969 UYH851969:UYL851969 VID851969:VIH851969 VRZ851969:VSD851969 WBV851969:WBZ851969 WLR851969:WLV851969 WVN851969:WVR851969 A917505:F917505 JB917505:JF917505 SX917505:TB917505 ACT917505:ACX917505 AMP917505:AMT917505 AWL917505:AWP917505 BGH917505:BGL917505 BQD917505:BQH917505 BZZ917505:CAD917505 CJV917505:CJZ917505 CTR917505:CTV917505 DDN917505:DDR917505 DNJ917505:DNN917505 DXF917505:DXJ917505 EHB917505:EHF917505 EQX917505:ERB917505 FAT917505:FAX917505 FKP917505:FKT917505 FUL917505:FUP917505 GEH917505:GEL917505 GOD917505:GOH917505 GXZ917505:GYD917505 HHV917505:HHZ917505 HRR917505:HRV917505 IBN917505:IBR917505 ILJ917505:ILN917505 IVF917505:IVJ917505 JFB917505:JFF917505 JOX917505:JPB917505 JYT917505:JYX917505 KIP917505:KIT917505 KSL917505:KSP917505 LCH917505:LCL917505 LMD917505:LMH917505 LVZ917505:LWD917505 MFV917505:MFZ917505 MPR917505:MPV917505 MZN917505:MZR917505 NJJ917505:NJN917505 NTF917505:NTJ917505 ODB917505:ODF917505 OMX917505:ONB917505 OWT917505:OWX917505 PGP917505:PGT917505 PQL917505:PQP917505 QAH917505:QAL917505 QKD917505:QKH917505 QTZ917505:QUD917505 RDV917505:RDZ917505 RNR917505:RNV917505 RXN917505:RXR917505 SHJ917505:SHN917505 SRF917505:SRJ917505 TBB917505:TBF917505 TKX917505:TLB917505 TUT917505:TUX917505 UEP917505:UET917505 UOL917505:UOP917505 UYH917505:UYL917505 VID917505:VIH917505 VRZ917505:VSD917505 WBV917505:WBZ917505 WLR917505:WLV917505 WVN917505:WVR917505 A983041:F983041 JB983041:JF983041 SX983041:TB983041 ACT983041:ACX983041 AMP983041:AMT983041 AWL983041:AWP983041 BGH983041:BGL983041 BQD983041:BQH983041 BZZ983041:CAD983041 CJV983041:CJZ983041 CTR983041:CTV983041 DDN983041:DDR983041 DNJ983041:DNN983041 DXF983041:DXJ983041 EHB983041:EHF983041 EQX983041:ERB983041 FAT983041:FAX983041 FKP983041:FKT983041 FUL983041:FUP983041 GEH983041:GEL983041 GOD983041:GOH983041 GXZ983041:GYD983041 HHV983041:HHZ983041 HRR983041:HRV983041 IBN983041:IBR983041 ILJ983041:ILN983041 IVF983041:IVJ983041 JFB983041:JFF983041 JOX983041:JPB983041 JYT983041:JYX983041 KIP983041:KIT983041 KSL983041:KSP983041 LCH983041:LCL983041 LMD983041:LMH983041 LVZ983041:LWD983041 MFV983041:MFZ983041 MPR983041:MPV983041 MZN983041:MZR983041 NJJ983041:NJN983041 NTF983041:NTJ983041 ODB983041:ODF983041 OMX983041:ONB983041 OWT983041:OWX983041 PGP983041:PGT983041 PQL983041:PQP983041 QAH983041:QAL983041 QKD983041:QKH983041 QTZ983041:QUD983041 RDV983041:RDZ983041 RNR983041:RNV983041 RXN983041:RXR983041 SHJ983041:SHN983041 SRF983041:SRJ983041 TBB983041:TBF983041 TKX983041:TLB983041 TUT983041:TUX983041 UEP983041:UET983041 UOL983041:UOP983041 UYH983041:UYL983041 VID983041:VIH983041 VRZ983041:VSD983041 WBV983041:WBZ983041 WLR983041:WLV983041 WVN983041:WVR983041"/>
    <dataValidation allowBlank="1" showInputMessage="1" showErrorMessage="1" prompt="Enter Location 4 for each time interval in column B, in this column under this heading" sqref="WVY983043:WWM983043 JM3:KA3 TI3:TW3 ADE3:ADS3 ANA3:ANO3 AWW3:AXK3 BGS3:BHG3 BQO3:BRC3 CAK3:CAY3 CKG3:CKU3 CUC3:CUQ3 DDY3:DEM3 DNU3:DOI3 DXQ3:DYE3 EHM3:EIA3 ERI3:ERW3 FBE3:FBS3 FLA3:FLO3 FUW3:FVK3 GES3:GFG3 GOO3:GPC3 GYK3:GYY3 HIG3:HIU3 HSC3:HSQ3 IBY3:ICM3 ILU3:IMI3 IVQ3:IWE3 JFM3:JGA3 JPI3:JPW3 JZE3:JZS3 KJA3:KJO3 KSW3:KTK3 LCS3:LDG3 LMO3:LNC3 LWK3:LWY3 MGG3:MGU3 MQC3:MQQ3 MZY3:NAM3 NJU3:NKI3 NTQ3:NUE3 ODM3:OEA3 ONI3:ONW3 OXE3:OXS3 PHA3:PHO3 PQW3:PRK3 QAS3:QBG3 QKO3:QLC3 QUK3:QUY3 REG3:REU3 ROC3:ROQ3 RXY3:RYM3 SHU3:SII3 SRQ3:SSE3 TBM3:TCA3 TLI3:TLW3 TVE3:TVS3 UFA3:UFO3 UOW3:UPK3 UYS3:UZG3 VIO3:VJC3 VSK3:VSY3 WCG3:WCU3 WMC3:WMQ3 WVY3:WWM3 N65539:AD65539 JM65539:KA65539 TI65539:TW65539 ADE65539:ADS65539 ANA65539:ANO65539 AWW65539:AXK65539 BGS65539:BHG65539 BQO65539:BRC65539 CAK65539:CAY65539 CKG65539:CKU65539 CUC65539:CUQ65539 DDY65539:DEM65539 DNU65539:DOI65539 DXQ65539:DYE65539 EHM65539:EIA65539 ERI65539:ERW65539 FBE65539:FBS65539 FLA65539:FLO65539 FUW65539:FVK65539 GES65539:GFG65539 GOO65539:GPC65539 GYK65539:GYY65539 HIG65539:HIU65539 HSC65539:HSQ65539 IBY65539:ICM65539 ILU65539:IMI65539 IVQ65539:IWE65539 JFM65539:JGA65539 JPI65539:JPW65539 JZE65539:JZS65539 KJA65539:KJO65539 KSW65539:KTK65539 LCS65539:LDG65539 LMO65539:LNC65539 LWK65539:LWY65539 MGG65539:MGU65539 MQC65539:MQQ65539 MZY65539:NAM65539 NJU65539:NKI65539 NTQ65539:NUE65539 ODM65539:OEA65539 ONI65539:ONW65539 OXE65539:OXS65539 PHA65539:PHO65539 PQW65539:PRK65539 QAS65539:QBG65539 QKO65539:QLC65539 QUK65539:QUY65539 REG65539:REU65539 ROC65539:ROQ65539 RXY65539:RYM65539 SHU65539:SII65539 SRQ65539:SSE65539 TBM65539:TCA65539 TLI65539:TLW65539 TVE65539:TVS65539 UFA65539:UFO65539 UOW65539:UPK65539 UYS65539:UZG65539 VIO65539:VJC65539 VSK65539:VSY65539 WCG65539:WCU65539 WMC65539:WMQ65539 WVY65539:WWM65539 N131075:AD131075 JM131075:KA131075 TI131075:TW131075 ADE131075:ADS131075 ANA131075:ANO131075 AWW131075:AXK131075 BGS131075:BHG131075 BQO131075:BRC131075 CAK131075:CAY131075 CKG131075:CKU131075 CUC131075:CUQ131075 DDY131075:DEM131075 DNU131075:DOI131075 DXQ131075:DYE131075 EHM131075:EIA131075 ERI131075:ERW131075 FBE131075:FBS131075 FLA131075:FLO131075 FUW131075:FVK131075 GES131075:GFG131075 GOO131075:GPC131075 GYK131075:GYY131075 HIG131075:HIU131075 HSC131075:HSQ131075 IBY131075:ICM131075 ILU131075:IMI131075 IVQ131075:IWE131075 JFM131075:JGA131075 JPI131075:JPW131075 JZE131075:JZS131075 KJA131075:KJO131075 KSW131075:KTK131075 LCS131075:LDG131075 LMO131075:LNC131075 LWK131075:LWY131075 MGG131075:MGU131075 MQC131075:MQQ131075 MZY131075:NAM131075 NJU131075:NKI131075 NTQ131075:NUE131075 ODM131075:OEA131075 ONI131075:ONW131075 OXE131075:OXS131075 PHA131075:PHO131075 PQW131075:PRK131075 QAS131075:QBG131075 QKO131075:QLC131075 QUK131075:QUY131075 REG131075:REU131075 ROC131075:ROQ131075 RXY131075:RYM131075 SHU131075:SII131075 SRQ131075:SSE131075 TBM131075:TCA131075 TLI131075:TLW131075 TVE131075:TVS131075 UFA131075:UFO131075 UOW131075:UPK131075 UYS131075:UZG131075 VIO131075:VJC131075 VSK131075:VSY131075 WCG131075:WCU131075 WMC131075:WMQ131075 WVY131075:WWM131075 N196611:AD196611 JM196611:KA196611 TI196611:TW196611 ADE196611:ADS196611 ANA196611:ANO196611 AWW196611:AXK196611 BGS196611:BHG196611 BQO196611:BRC196611 CAK196611:CAY196611 CKG196611:CKU196611 CUC196611:CUQ196611 DDY196611:DEM196611 DNU196611:DOI196611 DXQ196611:DYE196611 EHM196611:EIA196611 ERI196611:ERW196611 FBE196611:FBS196611 FLA196611:FLO196611 FUW196611:FVK196611 GES196611:GFG196611 GOO196611:GPC196611 GYK196611:GYY196611 HIG196611:HIU196611 HSC196611:HSQ196611 IBY196611:ICM196611 ILU196611:IMI196611 IVQ196611:IWE196611 JFM196611:JGA196611 JPI196611:JPW196611 JZE196611:JZS196611 KJA196611:KJO196611 KSW196611:KTK196611 LCS196611:LDG196611 LMO196611:LNC196611 LWK196611:LWY196611 MGG196611:MGU196611 MQC196611:MQQ196611 MZY196611:NAM196611 NJU196611:NKI196611 NTQ196611:NUE196611 ODM196611:OEA196611 ONI196611:ONW196611 OXE196611:OXS196611 PHA196611:PHO196611 PQW196611:PRK196611 QAS196611:QBG196611 QKO196611:QLC196611 QUK196611:QUY196611 REG196611:REU196611 ROC196611:ROQ196611 RXY196611:RYM196611 SHU196611:SII196611 SRQ196611:SSE196611 TBM196611:TCA196611 TLI196611:TLW196611 TVE196611:TVS196611 UFA196611:UFO196611 UOW196611:UPK196611 UYS196611:UZG196611 VIO196611:VJC196611 VSK196611:VSY196611 WCG196611:WCU196611 WMC196611:WMQ196611 WVY196611:WWM196611 N262147:AD262147 JM262147:KA262147 TI262147:TW262147 ADE262147:ADS262147 ANA262147:ANO262147 AWW262147:AXK262147 BGS262147:BHG262147 BQO262147:BRC262147 CAK262147:CAY262147 CKG262147:CKU262147 CUC262147:CUQ262147 DDY262147:DEM262147 DNU262147:DOI262147 DXQ262147:DYE262147 EHM262147:EIA262147 ERI262147:ERW262147 FBE262147:FBS262147 FLA262147:FLO262147 FUW262147:FVK262147 GES262147:GFG262147 GOO262147:GPC262147 GYK262147:GYY262147 HIG262147:HIU262147 HSC262147:HSQ262147 IBY262147:ICM262147 ILU262147:IMI262147 IVQ262147:IWE262147 JFM262147:JGA262147 JPI262147:JPW262147 JZE262147:JZS262147 KJA262147:KJO262147 KSW262147:KTK262147 LCS262147:LDG262147 LMO262147:LNC262147 LWK262147:LWY262147 MGG262147:MGU262147 MQC262147:MQQ262147 MZY262147:NAM262147 NJU262147:NKI262147 NTQ262147:NUE262147 ODM262147:OEA262147 ONI262147:ONW262147 OXE262147:OXS262147 PHA262147:PHO262147 PQW262147:PRK262147 QAS262147:QBG262147 QKO262147:QLC262147 QUK262147:QUY262147 REG262147:REU262147 ROC262147:ROQ262147 RXY262147:RYM262147 SHU262147:SII262147 SRQ262147:SSE262147 TBM262147:TCA262147 TLI262147:TLW262147 TVE262147:TVS262147 UFA262147:UFO262147 UOW262147:UPK262147 UYS262147:UZG262147 VIO262147:VJC262147 VSK262147:VSY262147 WCG262147:WCU262147 WMC262147:WMQ262147 WVY262147:WWM262147 N327683:AD327683 JM327683:KA327683 TI327683:TW327683 ADE327683:ADS327683 ANA327683:ANO327683 AWW327683:AXK327683 BGS327683:BHG327683 BQO327683:BRC327683 CAK327683:CAY327683 CKG327683:CKU327683 CUC327683:CUQ327683 DDY327683:DEM327683 DNU327683:DOI327683 DXQ327683:DYE327683 EHM327683:EIA327683 ERI327683:ERW327683 FBE327683:FBS327683 FLA327683:FLO327683 FUW327683:FVK327683 GES327683:GFG327683 GOO327683:GPC327683 GYK327683:GYY327683 HIG327683:HIU327683 HSC327683:HSQ327683 IBY327683:ICM327683 ILU327683:IMI327683 IVQ327683:IWE327683 JFM327683:JGA327683 JPI327683:JPW327683 JZE327683:JZS327683 KJA327683:KJO327683 KSW327683:KTK327683 LCS327683:LDG327683 LMO327683:LNC327683 LWK327683:LWY327683 MGG327683:MGU327683 MQC327683:MQQ327683 MZY327683:NAM327683 NJU327683:NKI327683 NTQ327683:NUE327683 ODM327683:OEA327683 ONI327683:ONW327683 OXE327683:OXS327683 PHA327683:PHO327683 PQW327683:PRK327683 QAS327683:QBG327683 QKO327683:QLC327683 QUK327683:QUY327683 REG327683:REU327683 ROC327683:ROQ327683 RXY327683:RYM327683 SHU327683:SII327683 SRQ327683:SSE327683 TBM327683:TCA327683 TLI327683:TLW327683 TVE327683:TVS327683 UFA327683:UFO327683 UOW327683:UPK327683 UYS327683:UZG327683 VIO327683:VJC327683 VSK327683:VSY327683 WCG327683:WCU327683 WMC327683:WMQ327683 WVY327683:WWM327683 N393219:AD393219 JM393219:KA393219 TI393219:TW393219 ADE393219:ADS393219 ANA393219:ANO393219 AWW393219:AXK393219 BGS393219:BHG393219 BQO393219:BRC393219 CAK393219:CAY393219 CKG393219:CKU393219 CUC393219:CUQ393219 DDY393219:DEM393219 DNU393219:DOI393219 DXQ393219:DYE393219 EHM393219:EIA393219 ERI393219:ERW393219 FBE393219:FBS393219 FLA393219:FLO393219 FUW393219:FVK393219 GES393219:GFG393219 GOO393219:GPC393219 GYK393219:GYY393219 HIG393219:HIU393219 HSC393219:HSQ393219 IBY393219:ICM393219 ILU393219:IMI393219 IVQ393219:IWE393219 JFM393219:JGA393219 JPI393219:JPW393219 JZE393219:JZS393219 KJA393219:KJO393219 KSW393219:KTK393219 LCS393219:LDG393219 LMO393219:LNC393219 LWK393219:LWY393219 MGG393219:MGU393219 MQC393219:MQQ393219 MZY393219:NAM393219 NJU393219:NKI393219 NTQ393219:NUE393219 ODM393219:OEA393219 ONI393219:ONW393219 OXE393219:OXS393219 PHA393219:PHO393219 PQW393219:PRK393219 QAS393219:QBG393219 QKO393219:QLC393219 QUK393219:QUY393219 REG393219:REU393219 ROC393219:ROQ393219 RXY393219:RYM393219 SHU393219:SII393219 SRQ393219:SSE393219 TBM393219:TCA393219 TLI393219:TLW393219 TVE393219:TVS393219 UFA393219:UFO393219 UOW393219:UPK393219 UYS393219:UZG393219 VIO393219:VJC393219 VSK393219:VSY393219 WCG393219:WCU393219 WMC393219:WMQ393219 WVY393219:WWM393219 N458755:AD458755 JM458755:KA458755 TI458755:TW458755 ADE458755:ADS458755 ANA458755:ANO458755 AWW458755:AXK458755 BGS458755:BHG458755 BQO458755:BRC458755 CAK458755:CAY458755 CKG458755:CKU458755 CUC458755:CUQ458755 DDY458755:DEM458755 DNU458755:DOI458755 DXQ458755:DYE458755 EHM458755:EIA458755 ERI458755:ERW458755 FBE458755:FBS458755 FLA458755:FLO458755 FUW458755:FVK458755 GES458755:GFG458755 GOO458755:GPC458755 GYK458755:GYY458755 HIG458755:HIU458755 HSC458755:HSQ458755 IBY458755:ICM458755 ILU458755:IMI458755 IVQ458755:IWE458755 JFM458755:JGA458755 JPI458755:JPW458755 JZE458755:JZS458755 KJA458755:KJO458755 KSW458755:KTK458755 LCS458755:LDG458755 LMO458755:LNC458755 LWK458755:LWY458755 MGG458755:MGU458755 MQC458755:MQQ458755 MZY458755:NAM458755 NJU458755:NKI458755 NTQ458755:NUE458755 ODM458755:OEA458755 ONI458755:ONW458755 OXE458755:OXS458755 PHA458755:PHO458755 PQW458755:PRK458755 QAS458755:QBG458755 QKO458755:QLC458755 QUK458755:QUY458755 REG458755:REU458755 ROC458755:ROQ458755 RXY458755:RYM458755 SHU458755:SII458755 SRQ458755:SSE458755 TBM458755:TCA458755 TLI458755:TLW458755 TVE458755:TVS458755 UFA458755:UFO458755 UOW458755:UPK458755 UYS458755:UZG458755 VIO458755:VJC458755 VSK458755:VSY458755 WCG458755:WCU458755 WMC458755:WMQ458755 WVY458755:WWM458755 N524291:AD524291 JM524291:KA524291 TI524291:TW524291 ADE524291:ADS524291 ANA524291:ANO524291 AWW524291:AXK524291 BGS524291:BHG524291 BQO524291:BRC524291 CAK524291:CAY524291 CKG524291:CKU524291 CUC524291:CUQ524291 DDY524291:DEM524291 DNU524291:DOI524291 DXQ524291:DYE524291 EHM524291:EIA524291 ERI524291:ERW524291 FBE524291:FBS524291 FLA524291:FLO524291 FUW524291:FVK524291 GES524291:GFG524291 GOO524291:GPC524291 GYK524291:GYY524291 HIG524291:HIU524291 HSC524291:HSQ524291 IBY524291:ICM524291 ILU524291:IMI524291 IVQ524291:IWE524291 JFM524291:JGA524291 JPI524291:JPW524291 JZE524291:JZS524291 KJA524291:KJO524291 KSW524291:KTK524291 LCS524291:LDG524291 LMO524291:LNC524291 LWK524291:LWY524291 MGG524291:MGU524291 MQC524291:MQQ524291 MZY524291:NAM524291 NJU524291:NKI524291 NTQ524291:NUE524291 ODM524291:OEA524291 ONI524291:ONW524291 OXE524291:OXS524291 PHA524291:PHO524291 PQW524291:PRK524291 QAS524291:QBG524291 QKO524291:QLC524291 QUK524291:QUY524291 REG524291:REU524291 ROC524291:ROQ524291 RXY524291:RYM524291 SHU524291:SII524291 SRQ524291:SSE524291 TBM524291:TCA524291 TLI524291:TLW524291 TVE524291:TVS524291 UFA524291:UFO524291 UOW524291:UPK524291 UYS524291:UZG524291 VIO524291:VJC524291 VSK524291:VSY524291 WCG524291:WCU524291 WMC524291:WMQ524291 WVY524291:WWM524291 N589827:AD589827 JM589827:KA589827 TI589827:TW589827 ADE589827:ADS589827 ANA589827:ANO589827 AWW589827:AXK589827 BGS589827:BHG589827 BQO589827:BRC589827 CAK589827:CAY589827 CKG589827:CKU589827 CUC589827:CUQ589827 DDY589827:DEM589827 DNU589827:DOI589827 DXQ589827:DYE589827 EHM589827:EIA589827 ERI589827:ERW589827 FBE589827:FBS589827 FLA589827:FLO589827 FUW589827:FVK589827 GES589827:GFG589827 GOO589827:GPC589827 GYK589827:GYY589827 HIG589827:HIU589827 HSC589827:HSQ589827 IBY589827:ICM589827 ILU589827:IMI589827 IVQ589827:IWE589827 JFM589827:JGA589827 JPI589827:JPW589827 JZE589827:JZS589827 KJA589827:KJO589827 KSW589827:KTK589827 LCS589827:LDG589827 LMO589827:LNC589827 LWK589827:LWY589827 MGG589827:MGU589827 MQC589827:MQQ589827 MZY589827:NAM589827 NJU589827:NKI589827 NTQ589827:NUE589827 ODM589827:OEA589827 ONI589827:ONW589827 OXE589827:OXS589827 PHA589827:PHO589827 PQW589827:PRK589827 QAS589827:QBG589827 QKO589827:QLC589827 QUK589827:QUY589827 REG589827:REU589827 ROC589827:ROQ589827 RXY589827:RYM589827 SHU589827:SII589827 SRQ589827:SSE589827 TBM589827:TCA589827 TLI589827:TLW589827 TVE589827:TVS589827 UFA589827:UFO589827 UOW589827:UPK589827 UYS589827:UZG589827 VIO589827:VJC589827 VSK589827:VSY589827 WCG589827:WCU589827 WMC589827:WMQ589827 WVY589827:WWM589827 N655363:AD655363 JM655363:KA655363 TI655363:TW655363 ADE655363:ADS655363 ANA655363:ANO655363 AWW655363:AXK655363 BGS655363:BHG655363 BQO655363:BRC655363 CAK655363:CAY655363 CKG655363:CKU655363 CUC655363:CUQ655363 DDY655363:DEM655363 DNU655363:DOI655363 DXQ655363:DYE655363 EHM655363:EIA655363 ERI655363:ERW655363 FBE655363:FBS655363 FLA655363:FLO655363 FUW655363:FVK655363 GES655363:GFG655363 GOO655363:GPC655363 GYK655363:GYY655363 HIG655363:HIU655363 HSC655363:HSQ655363 IBY655363:ICM655363 ILU655363:IMI655363 IVQ655363:IWE655363 JFM655363:JGA655363 JPI655363:JPW655363 JZE655363:JZS655363 KJA655363:KJO655363 KSW655363:KTK655363 LCS655363:LDG655363 LMO655363:LNC655363 LWK655363:LWY655363 MGG655363:MGU655363 MQC655363:MQQ655363 MZY655363:NAM655363 NJU655363:NKI655363 NTQ655363:NUE655363 ODM655363:OEA655363 ONI655363:ONW655363 OXE655363:OXS655363 PHA655363:PHO655363 PQW655363:PRK655363 QAS655363:QBG655363 QKO655363:QLC655363 QUK655363:QUY655363 REG655363:REU655363 ROC655363:ROQ655363 RXY655363:RYM655363 SHU655363:SII655363 SRQ655363:SSE655363 TBM655363:TCA655363 TLI655363:TLW655363 TVE655363:TVS655363 UFA655363:UFO655363 UOW655363:UPK655363 UYS655363:UZG655363 VIO655363:VJC655363 VSK655363:VSY655363 WCG655363:WCU655363 WMC655363:WMQ655363 WVY655363:WWM655363 N720899:AD720899 JM720899:KA720899 TI720899:TW720899 ADE720899:ADS720899 ANA720899:ANO720899 AWW720899:AXK720899 BGS720899:BHG720899 BQO720899:BRC720899 CAK720899:CAY720899 CKG720899:CKU720899 CUC720899:CUQ720899 DDY720899:DEM720899 DNU720899:DOI720899 DXQ720899:DYE720899 EHM720899:EIA720899 ERI720899:ERW720899 FBE720899:FBS720899 FLA720899:FLO720899 FUW720899:FVK720899 GES720899:GFG720899 GOO720899:GPC720899 GYK720899:GYY720899 HIG720899:HIU720899 HSC720899:HSQ720899 IBY720899:ICM720899 ILU720899:IMI720899 IVQ720899:IWE720899 JFM720899:JGA720899 JPI720899:JPW720899 JZE720899:JZS720899 KJA720899:KJO720899 KSW720899:KTK720899 LCS720899:LDG720899 LMO720899:LNC720899 LWK720899:LWY720899 MGG720899:MGU720899 MQC720899:MQQ720899 MZY720899:NAM720899 NJU720899:NKI720899 NTQ720899:NUE720899 ODM720899:OEA720899 ONI720899:ONW720899 OXE720899:OXS720899 PHA720899:PHO720899 PQW720899:PRK720899 QAS720899:QBG720899 QKO720899:QLC720899 QUK720899:QUY720899 REG720899:REU720899 ROC720899:ROQ720899 RXY720899:RYM720899 SHU720899:SII720899 SRQ720899:SSE720899 TBM720899:TCA720899 TLI720899:TLW720899 TVE720899:TVS720899 UFA720899:UFO720899 UOW720899:UPK720899 UYS720899:UZG720899 VIO720899:VJC720899 VSK720899:VSY720899 WCG720899:WCU720899 WMC720899:WMQ720899 WVY720899:WWM720899 N786435:AD786435 JM786435:KA786435 TI786435:TW786435 ADE786435:ADS786435 ANA786435:ANO786435 AWW786435:AXK786435 BGS786435:BHG786435 BQO786435:BRC786435 CAK786435:CAY786435 CKG786435:CKU786435 CUC786435:CUQ786435 DDY786435:DEM786435 DNU786435:DOI786435 DXQ786435:DYE786435 EHM786435:EIA786435 ERI786435:ERW786435 FBE786435:FBS786435 FLA786435:FLO786435 FUW786435:FVK786435 GES786435:GFG786435 GOO786435:GPC786435 GYK786435:GYY786435 HIG786435:HIU786435 HSC786435:HSQ786435 IBY786435:ICM786435 ILU786435:IMI786435 IVQ786435:IWE786435 JFM786435:JGA786435 JPI786435:JPW786435 JZE786435:JZS786435 KJA786435:KJO786435 KSW786435:KTK786435 LCS786435:LDG786435 LMO786435:LNC786435 LWK786435:LWY786435 MGG786435:MGU786435 MQC786435:MQQ786435 MZY786435:NAM786435 NJU786435:NKI786435 NTQ786435:NUE786435 ODM786435:OEA786435 ONI786435:ONW786435 OXE786435:OXS786435 PHA786435:PHO786435 PQW786435:PRK786435 QAS786435:QBG786435 QKO786435:QLC786435 QUK786435:QUY786435 REG786435:REU786435 ROC786435:ROQ786435 RXY786435:RYM786435 SHU786435:SII786435 SRQ786435:SSE786435 TBM786435:TCA786435 TLI786435:TLW786435 TVE786435:TVS786435 UFA786435:UFO786435 UOW786435:UPK786435 UYS786435:UZG786435 VIO786435:VJC786435 VSK786435:VSY786435 WCG786435:WCU786435 WMC786435:WMQ786435 WVY786435:WWM786435 N851971:AD851971 JM851971:KA851971 TI851971:TW851971 ADE851971:ADS851971 ANA851971:ANO851971 AWW851971:AXK851971 BGS851971:BHG851971 BQO851971:BRC851971 CAK851971:CAY851971 CKG851971:CKU851971 CUC851971:CUQ851971 DDY851971:DEM851971 DNU851971:DOI851971 DXQ851971:DYE851971 EHM851971:EIA851971 ERI851971:ERW851971 FBE851971:FBS851971 FLA851971:FLO851971 FUW851971:FVK851971 GES851971:GFG851971 GOO851971:GPC851971 GYK851971:GYY851971 HIG851971:HIU851971 HSC851971:HSQ851971 IBY851971:ICM851971 ILU851971:IMI851971 IVQ851971:IWE851971 JFM851971:JGA851971 JPI851971:JPW851971 JZE851971:JZS851971 KJA851971:KJO851971 KSW851971:KTK851971 LCS851971:LDG851971 LMO851971:LNC851971 LWK851971:LWY851971 MGG851971:MGU851971 MQC851971:MQQ851971 MZY851971:NAM851971 NJU851971:NKI851971 NTQ851971:NUE851971 ODM851971:OEA851971 ONI851971:ONW851971 OXE851971:OXS851971 PHA851971:PHO851971 PQW851971:PRK851971 QAS851971:QBG851971 QKO851971:QLC851971 QUK851971:QUY851971 REG851971:REU851971 ROC851971:ROQ851971 RXY851971:RYM851971 SHU851971:SII851971 SRQ851971:SSE851971 TBM851971:TCA851971 TLI851971:TLW851971 TVE851971:TVS851971 UFA851971:UFO851971 UOW851971:UPK851971 UYS851971:UZG851971 VIO851971:VJC851971 VSK851971:VSY851971 WCG851971:WCU851971 WMC851971:WMQ851971 WVY851971:WWM851971 N917507:AD917507 JM917507:KA917507 TI917507:TW917507 ADE917507:ADS917507 ANA917507:ANO917507 AWW917507:AXK917507 BGS917507:BHG917507 BQO917507:BRC917507 CAK917507:CAY917507 CKG917507:CKU917507 CUC917507:CUQ917507 DDY917507:DEM917507 DNU917507:DOI917507 DXQ917507:DYE917507 EHM917507:EIA917507 ERI917507:ERW917507 FBE917507:FBS917507 FLA917507:FLO917507 FUW917507:FVK917507 GES917507:GFG917507 GOO917507:GPC917507 GYK917507:GYY917507 HIG917507:HIU917507 HSC917507:HSQ917507 IBY917507:ICM917507 ILU917507:IMI917507 IVQ917507:IWE917507 JFM917507:JGA917507 JPI917507:JPW917507 JZE917507:JZS917507 KJA917507:KJO917507 KSW917507:KTK917507 LCS917507:LDG917507 LMO917507:LNC917507 LWK917507:LWY917507 MGG917507:MGU917507 MQC917507:MQQ917507 MZY917507:NAM917507 NJU917507:NKI917507 NTQ917507:NUE917507 ODM917507:OEA917507 ONI917507:ONW917507 OXE917507:OXS917507 PHA917507:PHO917507 PQW917507:PRK917507 QAS917507:QBG917507 QKO917507:QLC917507 QUK917507:QUY917507 REG917507:REU917507 ROC917507:ROQ917507 RXY917507:RYM917507 SHU917507:SII917507 SRQ917507:SSE917507 TBM917507:TCA917507 TLI917507:TLW917507 TVE917507:TVS917507 UFA917507:UFO917507 UOW917507:UPK917507 UYS917507:UZG917507 VIO917507:VJC917507 VSK917507:VSY917507 WCG917507:WCU917507 WMC917507:WMQ917507 WVY917507:WWM917507 N983043:AD983043 JM983043:KA983043 TI983043:TW983043 ADE983043:ADS983043 ANA983043:ANO983043 AWW983043:AXK983043 BGS983043:BHG983043 BQO983043:BRC983043 CAK983043:CAY983043 CKG983043:CKU983043 CUC983043:CUQ983043 DDY983043:DEM983043 DNU983043:DOI983043 DXQ983043:DYE983043 EHM983043:EIA983043 ERI983043:ERW983043 FBE983043:FBS983043 FLA983043:FLO983043 FUW983043:FVK983043 GES983043:GFG983043 GOO983043:GPC983043 GYK983043:GYY983043 HIG983043:HIU983043 HSC983043:HSQ983043 IBY983043:ICM983043 ILU983043:IMI983043 IVQ983043:IWE983043 JFM983043:JGA983043 JPI983043:JPW983043 JZE983043:JZS983043 KJA983043:KJO983043 KSW983043:KTK983043 LCS983043:LDG983043 LMO983043:LNC983043 LWK983043:LWY983043 MGG983043:MGU983043 MQC983043:MQQ983043 MZY983043:NAM983043 NJU983043:NKI983043 NTQ983043:NUE983043 ODM983043:OEA983043 ONI983043:ONW983043 OXE983043:OXS983043 PHA983043:PHO983043 PQW983043:PRK983043 QAS983043:QBG983043 QKO983043:QLC983043 QUK983043:QUY983043 REG983043:REU983043 ROC983043:ROQ983043 RXY983043:RYM983043 SHU983043:SII983043 SRQ983043:SSE983043 TBM983043:TCA983043 TLI983043:TLW983043 TVE983043:TVS983043 UFA983043:UFO983043 UOW983043:UPK983043 UYS983043:UZG983043 VIO983043:VJC983043 VSK983043:VSY983043 WCG983043:WCU983043 WMC983043:WMQ983043 N3:AD3"/>
    <dataValidation type="list" allowBlank="1" showInputMessage="1" showErrorMessage="1" prompt="Enter Time intervals in this column under this heading. Use heading filters to find specific entries" sqref="B3">
      <formula1>$AJ$4:$AJ$15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abSelected="1" topLeftCell="A13" zoomScale="150" zoomScaleNormal="150" workbookViewId="0">
      <selection activeCell="L25" sqref="L25"/>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14" t="str">
        <f>Parameters!B1</f>
        <v>IEEE 802.11 WIRELESS LOCAL AREA NETWORKS SESSION #191</v>
      </c>
      <c r="B1" s="515"/>
      <c r="C1" s="515"/>
      <c r="D1" s="515"/>
      <c r="E1" s="515"/>
      <c r="F1" s="515"/>
      <c r="G1" s="515"/>
      <c r="H1" s="515"/>
      <c r="I1" s="515"/>
    </row>
    <row r="2" spans="1:9" ht="25.15" customHeight="1" x14ac:dyDescent="0.4">
      <c r="A2" s="514" t="str">
        <f>Parameters!B2</f>
        <v>Teleconference</v>
      </c>
      <c r="B2" s="515"/>
      <c r="C2" s="515"/>
      <c r="D2" s="515"/>
      <c r="E2" s="515"/>
      <c r="F2" s="515"/>
      <c r="G2" s="515"/>
      <c r="H2" s="515"/>
      <c r="I2" s="515"/>
    </row>
    <row r="3" spans="1:9" ht="25.15" customHeight="1" x14ac:dyDescent="0.4">
      <c r="A3" s="514" t="str">
        <f>Parameters!B3</f>
        <v>January 17-25, 2022</v>
      </c>
      <c r="B3" s="515"/>
      <c r="C3" s="515"/>
      <c r="D3" s="515"/>
      <c r="E3" s="515"/>
      <c r="F3" s="515"/>
      <c r="G3" s="515"/>
      <c r="H3" s="515"/>
      <c r="I3" s="515"/>
    </row>
    <row r="4" spans="1:9" ht="18" customHeight="1" x14ac:dyDescent="0.25">
      <c r="A4" s="516" t="s">
        <v>270</v>
      </c>
      <c r="B4" s="515"/>
      <c r="C4" s="515"/>
      <c r="D4" s="515"/>
      <c r="E4" s="515"/>
      <c r="F4" s="515"/>
      <c r="G4" s="515"/>
      <c r="H4" s="515"/>
      <c r="I4" s="515"/>
    </row>
    <row r="5" spans="1:9" ht="18" customHeight="1" x14ac:dyDescent="0.25">
      <c r="A5" s="516" t="s">
        <v>73</v>
      </c>
      <c r="B5" s="515"/>
      <c r="C5" s="515"/>
      <c r="D5" s="515"/>
      <c r="E5" s="515"/>
      <c r="F5" s="515"/>
      <c r="G5" s="515"/>
      <c r="H5" s="515"/>
      <c r="I5" s="515"/>
    </row>
    <row r="6" spans="1:9" ht="18" customHeight="1" x14ac:dyDescent="0.25">
      <c r="A6" s="516" t="s">
        <v>271</v>
      </c>
      <c r="B6" s="515"/>
      <c r="C6" s="515"/>
      <c r="D6" s="515"/>
      <c r="E6" s="515"/>
      <c r="F6" s="515"/>
      <c r="G6" s="515"/>
      <c r="H6" s="515"/>
      <c r="I6" s="515"/>
    </row>
    <row r="7" spans="1:9" ht="18" customHeight="1" x14ac:dyDescent="0.25">
      <c r="A7" s="516" t="s">
        <v>408</v>
      </c>
      <c r="B7" s="515"/>
      <c r="C7" s="515"/>
      <c r="D7" s="515"/>
      <c r="E7" s="515"/>
      <c r="F7" s="515"/>
      <c r="G7" s="515"/>
      <c r="H7" s="515"/>
      <c r="I7" s="515"/>
    </row>
    <row r="8" spans="1:9" ht="30" customHeight="1" x14ac:dyDescent="0.4">
      <c r="A8" s="517" t="str">
        <f>"Agenda R" &amp; Parameters!$B$8</f>
        <v>Agenda R2</v>
      </c>
      <c r="B8" s="518"/>
      <c r="C8" s="518"/>
      <c r="D8" s="518"/>
      <c r="E8" s="518"/>
      <c r="F8" s="518"/>
      <c r="G8" s="518"/>
      <c r="H8" s="518"/>
      <c r="I8" s="518"/>
    </row>
    <row r="12" spans="1:9" ht="15.75" x14ac:dyDescent="0.25">
      <c r="A12" s="519" t="s">
        <v>514</v>
      </c>
      <c r="B12" s="520"/>
      <c r="C12" s="520"/>
      <c r="D12" s="520"/>
      <c r="E12" s="520"/>
      <c r="F12" s="520"/>
      <c r="G12" s="520"/>
      <c r="H12" s="520"/>
      <c r="I12" s="520"/>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360</v>
      </c>
      <c r="D16" s="86"/>
      <c r="E16" s="86" t="s">
        <v>88</v>
      </c>
      <c r="F16" s="135">
        <f>H15</f>
        <v>0.37638888888888888</v>
      </c>
      <c r="G16" s="96">
        <v>2</v>
      </c>
      <c r="H16" s="135">
        <f t="shared" si="0"/>
        <v>0.37777777777777777</v>
      </c>
      <c r="I16" s="106"/>
    </row>
    <row r="17" spans="1:9" ht="15" x14ac:dyDescent="0.2">
      <c r="A17" s="77" t="s">
        <v>89</v>
      </c>
      <c r="B17" s="86" t="s">
        <v>85</v>
      </c>
      <c r="C17" s="86" t="s">
        <v>279</v>
      </c>
      <c r="D17" s="161" t="s">
        <v>256</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257</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316</v>
      </c>
      <c r="D25" s="161" t="s">
        <v>283</v>
      </c>
      <c r="E25" s="86" t="s">
        <v>147</v>
      </c>
      <c r="F25" s="138">
        <f>H24</f>
        <v>0.38472222222222219</v>
      </c>
      <c r="G25" s="99">
        <v>2</v>
      </c>
      <c r="H25" s="138">
        <f>F25+TIME(0,G25,0)</f>
        <v>0.38611111111111107</v>
      </c>
      <c r="I25" s="110"/>
    </row>
    <row r="26" spans="1:9" ht="18.399999999999999" customHeight="1" x14ac:dyDescent="0.2">
      <c r="A26" s="80" t="s">
        <v>317</v>
      </c>
      <c r="B26" s="89" t="s">
        <v>85</v>
      </c>
      <c r="C26" s="89" t="s">
        <v>320</v>
      </c>
      <c r="D26" s="161" t="s">
        <v>283</v>
      </c>
      <c r="E26" s="86" t="s">
        <v>147</v>
      </c>
      <c r="F26" s="138">
        <f>H25</f>
        <v>0.38611111111111107</v>
      </c>
      <c r="G26" s="99">
        <v>2</v>
      </c>
      <c r="H26" s="138">
        <f t="shared" ref="H26:H36" si="1">F26+TIME(0,G26,0)</f>
        <v>0.38749999999999996</v>
      </c>
      <c r="I26" s="109"/>
    </row>
    <row r="27" spans="1:9" ht="18.95" customHeight="1" x14ac:dyDescent="0.2">
      <c r="A27" s="80" t="s">
        <v>318</v>
      </c>
      <c r="B27" s="89" t="s">
        <v>85</v>
      </c>
      <c r="C27" s="89" t="s">
        <v>475</v>
      </c>
      <c r="D27" s="161" t="s">
        <v>283</v>
      </c>
      <c r="E27" s="86" t="s">
        <v>147</v>
      </c>
      <c r="F27" s="138">
        <f t="shared" ref="F27:F36" si="2">H26</f>
        <v>0.38749999999999996</v>
      </c>
      <c r="G27" s="99">
        <v>1</v>
      </c>
      <c r="H27" s="138">
        <f t="shared" si="1"/>
        <v>0.3881944444444444</v>
      </c>
      <c r="I27" s="109"/>
    </row>
    <row r="28" spans="1:9" ht="15" x14ac:dyDescent="0.2">
      <c r="A28" s="80" t="s">
        <v>319</v>
      </c>
      <c r="B28" s="89" t="s">
        <v>85</v>
      </c>
      <c r="C28" s="89" t="s">
        <v>476</v>
      </c>
      <c r="D28" s="207" t="s">
        <v>321</v>
      </c>
      <c r="E28" s="86" t="s">
        <v>147</v>
      </c>
      <c r="F28" s="138">
        <f t="shared" si="2"/>
        <v>0.3881944444444444</v>
      </c>
      <c r="G28" s="99">
        <v>2</v>
      </c>
      <c r="H28" s="138">
        <f t="shared" si="1"/>
        <v>0.38958333333333328</v>
      </c>
      <c r="I28" s="109"/>
    </row>
    <row r="29" spans="1:9" ht="18.399999999999999" customHeight="1" x14ac:dyDescent="0.2">
      <c r="A29" s="80" t="s">
        <v>322</v>
      </c>
      <c r="B29" s="89" t="s">
        <v>85</v>
      </c>
      <c r="C29" s="89" t="s">
        <v>323</v>
      </c>
      <c r="D29" s="161" t="s">
        <v>283</v>
      </c>
      <c r="E29" s="86" t="s">
        <v>147</v>
      </c>
      <c r="F29" s="138">
        <f t="shared" si="2"/>
        <v>0.38958333333333328</v>
      </c>
      <c r="G29" s="99">
        <v>1</v>
      </c>
      <c r="H29" s="138">
        <f t="shared" si="1"/>
        <v>0.39027777777777772</v>
      </c>
      <c r="I29" s="109"/>
    </row>
    <row r="30" spans="1:9" ht="18" customHeight="1" x14ac:dyDescent="0.2">
      <c r="A30" s="80" t="s">
        <v>324</v>
      </c>
      <c r="B30" s="89" t="s">
        <v>85</v>
      </c>
      <c r="C30" s="89" t="s">
        <v>325</v>
      </c>
      <c r="D30" s="161" t="s">
        <v>283</v>
      </c>
      <c r="E30" s="86" t="s">
        <v>147</v>
      </c>
      <c r="F30" s="138">
        <f t="shared" si="2"/>
        <v>0.39027777777777772</v>
      </c>
      <c r="G30" s="99">
        <v>1</v>
      </c>
      <c r="H30" s="138">
        <f t="shared" si="1"/>
        <v>0.39097222222222217</v>
      </c>
      <c r="I30" s="109"/>
    </row>
    <row r="31" spans="1:9" ht="15.4" customHeight="1" x14ac:dyDescent="0.2">
      <c r="A31" s="80" t="s">
        <v>326</v>
      </c>
      <c r="B31" s="89" t="s">
        <v>85</v>
      </c>
      <c r="C31" s="89" t="s">
        <v>327</v>
      </c>
      <c r="D31" s="161" t="s">
        <v>283</v>
      </c>
      <c r="E31" s="86" t="s">
        <v>147</v>
      </c>
      <c r="F31" s="138">
        <f t="shared" si="2"/>
        <v>0.39097222222222217</v>
      </c>
      <c r="G31" s="99">
        <v>1</v>
      </c>
      <c r="H31" s="138">
        <f t="shared" si="1"/>
        <v>0.39166666666666661</v>
      </c>
      <c r="I31" s="109"/>
    </row>
    <row r="32" spans="1:9" ht="16.7" customHeight="1" x14ac:dyDescent="0.2">
      <c r="A32" s="80" t="s">
        <v>328</v>
      </c>
      <c r="B32" s="89" t="s">
        <v>85</v>
      </c>
      <c r="C32" s="89" t="s">
        <v>329</v>
      </c>
      <c r="D32" s="161" t="s">
        <v>283</v>
      </c>
      <c r="E32" s="86" t="s">
        <v>147</v>
      </c>
      <c r="F32" s="138">
        <f t="shared" si="2"/>
        <v>0.39166666666666661</v>
      </c>
      <c r="G32" s="99">
        <v>2</v>
      </c>
      <c r="H32" s="138">
        <f t="shared" si="1"/>
        <v>0.39305555555555549</v>
      </c>
      <c r="I32" s="109"/>
    </row>
    <row r="33" spans="1:9" ht="15.4" customHeight="1" x14ac:dyDescent="0.2">
      <c r="A33" s="80" t="s">
        <v>330</v>
      </c>
      <c r="B33" s="89" t="s">
        <v>85</v>
      </c>
      <c r="C33" s="89" t="s">
        <v>331</v>
      </c>
      <c r="D33" s="161" t="s">
        <v>283</v>
      </c>
      <c r="E33" s="86" t="s">
        <v>147</v>
      </c>
      <c r="F33" s="138">
        <f t="shared" si="2"/>
        <v>0.39305555555555549</v>
      </c>
      <c r="G33" s="99">
        <v>1</v>
      </c>
      <c r="H33" s="138">
        <f t="shared" si="1"/>
        <v>0.39374999999999993</v>
      </c>
      <c r="I33" s="109"/>
    </row>
    <row r="34" spans="1:9" ht="16.350000000000001" customHeight="1" x14ac:dyDescent="0.2">
      <c r="A34" s="80" t="s">
        <v>332</v>
      </c>
      <c r="B34" s="89" t="s">
        <v>85</v>
      </c>
      <c r="C34" s="89" t="s">
        <v>333</v>
      </c>
      <c r="D34" s="161" t="s">
        <v>283</v>
      </c>
      <c r="E34" s="86" t="s">
        <v>147</v>
      </c>
      <c r="F34" s="150">
        <f t="shared" si="2"/>
        <v>0.39374999999999993</v>
      </c>
      <c r="G34" s="151">
        <v>1</v>
      </c>
      <c r="H34" s="150">
        <f t="shared" si="1"/>
        <v>0.39444444444444438</v>
      </c>
      <c r="I34" s="152"/>
    </row>
    <row r="35" spans="1:9" ht="15.4" customHeight="1" x14ac:dyDescent="0.2">
      <c r="A35" s="80" t="s">
        <v>334</v>
      </c>
      <c r="B35" s="89" t="s">
        <v>85</v>
      </c>
      <c r="C35" s="89" t="s">
        <v>335</v>
      </c>
      <c r="D35" s="161" t="s">
        <v>283</v>
      </c>
      <c r="E35" s="86" t="s">
        <v>147</v>
      </c>
      <c r="F35" s="150">
        <f t="shared" si="2"/>
        <v>0.39444444444444438</v>
      </c>
      <c r="G35" s="151">
        <v>1</v>
      </c>
      <c r="H35" s="150">
        <f t="shared" si="1"/>
        <v>0.39513888888888882</v>
      </c>
      <c r="I35" s="152"/>
    </row>
    <row r="36" spans="1:9" ht="15.95" customHeight="1" x14ac:dyDescent="0.2">
      <c r="A36" s="80" t="s">
        <v>336</v>
      </c>
      <c r="B36" s="89"/>
      <c r="C36" s="89"/>
      <c r="D36" s="93"/>
      <c r="E36" s="89"/>
      <c r="F36" s="138">
        <f t="shared" si="2"/>
        <v>0.39513888888888882</v>
      </c>
      <c r="G36" s="99">
        <v>0</v>
      </c>
      <c r="H36" s="138">
        <f t="shared" si="1"/>
        <v>0.39513888888888882</v>
      </c>
      <c r="I36" s="109"/>
    </row>
    <row r="37" spans="1:9" ht="15.75" x14ac:dyDescent="0.25">
      <c r="A37" s="79" t="s">
        <v>337</v>
      </c>
      <c r="B37" s="88"/>
      <c r="C37" s="90" t="s">
        <v>108</v>
      </c>
      <c r="D37" s="90"/>
      <c r="E37" s="88"/>
      <c r="F37" s="137"/>
      <c r="G37" s="98"/>
      <c r="H37" s="137"/>
      <c r="I37" s="108"/>
    </row>
    <row r="38" spans="1:9" ht="28.5" x14ac:dyDescent="0.2">
      <c r="A38" s="80" t="s">
        <v>338</v>
      </c>
      <c r="B38" s="89" t="s">
        <v>85</v>
      </c>
      <c r="C38" s="89" t="s">
        <v>109</v>
      </c>
      <c r="D38" s="161" t="s">
        <v>256</v>
      </c>
      <c r="E38" s="89" t="s">
        <v>104</v>
      </c>
      <c r="F38" s="138">
        <f>H36</f>
        <v>0.39513888888888882</v>
      </c>
      <c r="G38" s="99">
        <v>2</v>
      </c>
      <c r="H38" s="138">
        <f>F38+TIME(0,G38,0)</f>
        <v>0.3965277777777777</v>
      </c>
      <c r="I38" s="109"/>
    </row>
    <row r="39" spans="1:9" ht="30" x14ac:dyDescent="0.25">
      <c r="A39" s="79" t="s">
        <v>339</v>
      </c>
      <c r="B39" s="86" t="s">
        <v>85</v>
      </c>
      <c r="C39" s="90" t="s">
        <v>130</v>
      </c>
      <c r="D39" s="161" t="s">
        <v>256</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256</v>
      </c>
      <c r="E43" s="86" t="s">
        <v>104</v>
      </c>
      <c r="F43" s="135">
        <f>H40</f>
        <v>0.39722222222222214</v>
      </c>
      <c r="G43" s="96">
        <v>1</v>
      </c>
      <c r="H43" s="135">
        <f t="shared" ref="H43:H51" si="3">F43+TIME(0,G43,0)</f>
        <v>0.39791666666666659</v>
      </c>
      <c r="I43" s="106"/>
    </row>
    <row r="44" spans="1:9" ht="30" x14ac:dyDescent="0.2">
      <c r="A44" s="77" t="s">
        <v>116</v>
      </c>
      <c r="B44" s="86" t="s">
        <v>85</v>
      </c>
      <c r="C44" s="86" t="s">
        <v>474</v>
      </c>
      <c r="D44" s="161" t="s">
        <v>256</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258</v>
      </c>
      <c r="E45" s="86" t="s">
        <v>118</v>
      </c>
      <c r="F45" s="135">
        <f t="shared" si="4"/>
        <v>0.39930555555555547</v>
      </c>
      <c r="G45" s="96">
        <v>5</v>
      </c>
      <c r="H45" s="135">
        <f t="shared" si="3"/>
        <v>0.40277777777777768</v>
      </c>
      <c r="I45" s="106"/>
    </row>
    <row r="46" spans="1:9" ht="15" x14ac:dyDescent="0.2">
      <c r="A46" s="77" t="s">
        <v>119</v>
      </c>
      <c r="B46" s="86" t="s">
        <v>85</v>
      </c>
      <c r="C46" s="86" t="s">
        <v>120</v>
      </c>
      <c r="D46" s="161" t="s">
        <v>258</v>
      </c>
      <c r="E46" s="86" t="s">
        <v>118</v>
      </c>
      <c r="F46" s="135">
        <f t="shared" si="4"/>
        <v>0.40277777777777768</v>
      </c>
      <c r="G46" s="96">
        <v>0</v>
      </c>
      <c r="H46" s="135">
        <f t="shared" si="3"/>
        <v>0.40277777777777768</v>
      </c>
      <c r="I46" s="106"/>
    </row>
    <row r="47" spans="1:9" ht="15" x14ac:dyDescent="0.2">
      <c r="A47" s="77" t="s">
        <v>121</v>
      </c>
      <c r="B47" s="86" t="s">
        <v>85</v>
      </c>
      <c r="C47" s="86" t="s">
        <v>124</v>
      </c>
      <c r="D47" s="161" t="s">
        <v>258</v>
      </c>
      <c r="E47" s="86" t="s">
        <v>118</v>
      </c>
      <c r="F47" s="135">
        <f t="shared" si="4"/>
        <v>0.40277777777777768</v>
      </c>
      <c r="G47" s="96">
        <v>0</v>
      </c>
      <c r="H47" s="135">
        <f t="shared" si="3"/>
        <v>0.40277777777777768</v>
      </c>
      <c r="I47" s="106"/>
    </row>
    <row r="48" spans="1:9" ht="15" x14ac:dyDescent="0.2">
      <c r="A48" s="77" t="s">
        <v>123</v>
      </c>
      <c r="B48" s="86" t="s">
        <v>85</v>
      </c>
      <c r="C48" s="86" t="s">
        <v>126</v>
      </c>
      <c r="D48" s="161" t="s">
        <v>258</v>
      </c>
      <c r="E48" s="86" t="s">
        <v>118</v>
      </c>
      <c r="F48" s="135">
        <f t="shared" si="4"/>
        <v>0.40277777777777768</v>
      </c>
      <c r="G48" s="96">
        <v>3</v>
      </c>
      <c r="H48" s="135">
        <f t="shared" si="3"/>
        <v>0.40486111111111101</v>
      </c>
      <c r="I48" s="106"/>
    </row>
    <row r="49" spans="1:9" ht="15" x14ac:dyDescent="0.2">
      <c r="A49" s="77" t="s">
        <v>125</v>
      </c>
      <c r="B49" s="86" t="s">
        <v>85</v>
      </c>
      <c r="C49" s="86" t="s">
        <v>286</v>
      </c>
      <c r="D49" s="161" t="s">
        <v>258</v>
      </c>
      <c r="E49" s="86" t="s">
        <v>118</v>
      </c>
      <c r="F49" s="135">
        <f t="shared" si="4"/>
        <v>0.40486111111111101</v>
      </c>
      <c r="G49" s="96">
        <v>0</v>
      </c>
      <c r="H49" s="135">
        <f t="shared" si="3"/>
        <v>0.40486111111111101</v>
      </c>
      <c r="I49" s="106"/>
    </row>
    <row r="50" spans="1:9" ht="15" x14ac:dyDescent="0.2">
      <c r="A50" s="77" t="s">
        <v>127</v>
      </c>
      <c r="B50" s="86" t="s">
        <v>85</v>
      </c>
      <c r="C50" s="86" t="s">
        <v>129</v>
      </c>
      <c r="D50" s="161" t="s">
        <v>258</v>
      </c>
      <c r="E50" s="86" t="s">
        <v>118</v>
      </c>
      <c r="F50" s="135">
        <f t="shared" si="4"/>
        <v>0.40486111111111101</v>
      </c>
      <c r="G50" s="96">
        <v>0</v>
      </c>
      <c r="H50" s="135">
        <f t="shared" si="3"/>
        <v>0.40486111111111101</v>
      </c>
      <c r="I50" s="106"/>
    </row>
    <row r="51" spans="1:9" ht="15" x14ac:dyDescent="0.2">
      <c r="A51" s="78" t="s">
        <v>128</v>
      </c>
      <c r="B51" s="87"/>
      <c r="C51" s="87"/>
      <c r="D51" s="451" t="s">
        <v>258</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256</v>
      </c>
      <c r="E55" s="89" t="s">
        <v>104</v>
      </c>
      <c r="F55" s="138">
        <f>H51</f>
        <v>0.40486111111111101</v>
      </c>
      <c r="G55" s="99">
        <v>1</v>
      </c>
      <c r="H55" s="138">
        <f t="shared" ref="H55:H64" si="5">F55+TIME(0,G55,0)</f>
        <v>0.40555555555555545</v>
      </c>
      <c r="I55" s="111"/>
    </row>
    <row r="56" spans="1:9" ht="14.25" x14ac:dyDescent="0.2">
      <c r="A56" s="80" t="s">
        <v>137</v>
      </c>
      <c r="B56" s="89" t="s">
        <v>85</v>
      </c>
      <c r="C56" s="89" t="s">
        <v>361</v>
      </c>
      <c r="D56" s="161" t="s">
        <v>256</v>
      </c>
      <c r="E56" s="89" t="s">
        <v>104</v>
      </c>
      <c r="F56" s="138">
        <f t="shared" ref="F56:F64" si="6">H55</f>
        <v>0.40555555555555545</v>
      </c>
      <c r="G56" s="99">
        <v>2</v>
      </c>
      <c r="H56" s="138">
        <f t="shared" si="5"/>
        <v>0.40694444444444433</v>
      </c>
      <c r="I56" s="111"/>
    </row>
    <row r="57" spans="1:9" ht="14.25" x14ac:dyDescent="0.2">
      <c r="A57" s="80" t="s">
        <v>138</v>
      </c>
      <c r="B57" s="89" t="s">
        <v>85</v>
      </c>
      <c r="C57" s="89" t="s">
        <v>276</v>
      </c>
      <c r="D57" s="161" t="s">
        <v>256</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256</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256</v>
      </c>
      <c r="E59" s="89" t="s">
        <v>104</v>
      </c>
      <c r="F59" s="138">
        <f t="shared" si="6"/>
        <v>0.40833333333333321</v>
      </c>
      <c r="G59" s="99">
        <v>2</v>
      </c>
      <c r="H59" s="138">
        <f t="shared" si="5"/>
        <v>0.4097222222222221</v>
      </c>
      <c r="I59" s="111"/>
    </row>
    <row r="60" spans="1:9" ht="14.25" x14ac:dyDescent="0.2">
      <c r="A60" s="80" t="s">
        <v>143</v>
      </c>
      <c r="B60" s="89" t="s">
        <v>85</v>
      </c>
      <c r="C60" s="89" t="s">
        <v>144</v>
      </c>
      <c r="D60" s="161" t="s">
        <v>256</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259</v>
      </c>
      <c r="E62" s="89" t="s">
        <v>345</v>
      </c>
      <c r="F62" s="138">
        <f t="shared" si="6"/>
        <v>0.41111111111111098</v>
      </c>
      <c r="G62" s="99">
        <v>3</v>
      </c>
      <c r="H62" s="138">
        <f t="shared" si="5"/>
        <v>0.41319444444444431</v>
      </c>
      <c r="I62" s="111"/>
    </row>
    <row r="63" spans="1:9" ht="14.25" x14ac:dyDescent="0.2">
      <c r="A63" s="80" t="s">
        <v>150</v>
      </c>
      <c r="B63" s="89" t="s">
        <v>85</v>
      </c>
      <c r="C63" s="89" t="s">
        <v>146</v>
      </c>
      <c r="D63" s="161" t="s">
        <v>259</v>
      </c>
      <c r="E63" s="89" t="s">
        <v>147</v>
      </c>
      <c r="F63" s="138">
        <f t="shared" si="6"/>
        <v>0.41319444444444431</v>
      </c>
      <c r="G63" s="99">
        <v>2</v>
      </c>
      <c r="H63" s="138">
        <f t="shared" si="5"/>
        <v>0.41458333333333319</v>
      </c>
      <c r="I63" s="111"/>
    </row>
    <row r="64" spans="1:9" ht="14.25" x14ac:dyDescent="0.2">
      <c r="A64" s="357" t="s">
        <v>152</v>
      </c>
      <c r="B64" s="116"/>
      <c r="C64" s="116"/>
      <c r="D64" s="118"/>
      <c r="E64" s="116"/>
      <c r="F64" s="355">
        <f t="shared" si="6"/>
        <v>0.41458333333333319</v>
      </c>
      <c r="G64" s="356">
        <v>0</v>
      </c>
      <c r="H64" s="355">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207</v>
      </c>
      <c r="D66" s="161" t="s">
        <v>259</v>
      </c>
      <c r="E66" s="89" t="s">
        <v>208</v>
      </c>
      <c r="F66" s="138">
        <f>H64</f>
        <v>0.41458333333333319</v>
      </c>
      <c r="G66" s="99">
        <v>3</v>
      </c>
      <c r="H66" s="138">
        <f t="shared" ref="H66:H71" si="7">F66+TIME(0,G66,0)</f>
        <v>0.41666666666666652</v>
      </c>
      <c r="I66" s="109"/>
    </row>
    <row r="67" spans="1:9" ht="14.25" x14ac:dyDescent="0.2">
      <c r="A67" s="80" t="s">
        <v>156</v>
      </c>
      <c r="B67" s="89" t="s">
        <v>85</v>
      </c>
      <c r="C67" s="89" t="s">
        <v>253</v>
      </c>
      <c r="D67" s="161" t="s">
        <v>259</v>
      </c>
      <c r="E67" s="89" t="s">
        <v>163</v>
      </c>
      <c r="F67" s="138">
        <f>H66</f>
        <v>0.41666666666666652</v>
      </c>
      <c r="G67" s="99">
        <v>2</v>
      </c>
      <c r="H67" s="138">
        <f t="shared" si="7"/>
        <v>0.4180555555555554</v>
      </c>
      <c r="I67" s="109"/>
    </row>
    <row r="68" spans="1:9" ht="14.25" x14ac:dyDescent="0.2">
      <c r="A68" s="80" t="s">
        <v>158</v>
      </c>
      <c r="B68" s="89" t="s">
        <v>85</v>
      </c>
      <c r="C68" s="89" t="s">
        <v>157</v>
      </c>
      <c r="D68" s="161" t="s">
        <v>259</v>
      </c>
      <c r="E68" s="89" t="s">
        <v>118</v>
      </c>
      <c r="F68" s="138">
        <f>H67</f>
        <v>0.4180555555555554</v>
      </c>
      <c r="G68" s="99">
        <v>2</v>
      </c>
      <c r="H68" s="138">
        <f t="shared" si="7"/>
        <v>0.41944444444444429</v>
      </c>
      <c r="I68" s="109"/>
    </row>
    <row r="69" spans="1:9" ht="14.25" x14ac:dyDescent="0.2">
      <c r="A69" s="80" t="s">
        <v>159</v>
      </c>
      <c r="B69" s="89" t="s">
        <v>85</v>
      </c>
      <c r="C69" s="89" t="s">
        <v>160</v>
      </c>
      <c r="D69" s="161" t="s">
        <v>259</v>
      </c>
      <c r="E69" s="89" t="s">
        <v>285</v>
      </c>
      <c r="F69" s="138">
        <f>H68</f>
        <v>0.41944444444444429</v>
      </c>
      <c r="G69" s="99">
        <v>2</v>
      </c>
      <c r="H69" s="138">
        <f t="shared" si="7"/>
        <v>0.42083333333333317</v>
      </c>
      <c r="I69" s="109"/>
    </row>
    <row r="70" spans="1:9" ht="14.25" x14ac:dyDescent="0.2">
      <c r="A70" s="80" t="s">
        <v>161</v>
      </c>
      <c r="B70" s="89" t="s">
        <v>85</v>
      </c>
      <c r="C70" s="89" t="s">
        <v>162</v>
      </c>
      <c r="D70" s="161" t="s">
        <v>259</v>
      </c>
      <c r="E70" s="89" t="s">
        <v>163</v>
      </c>
      <c r="F70" s="138">
        <f>H69</f>
        <v>0.42083333333333317</v>
      </c>
      <c r="G70" s="99">
        <v>2</v>
      </c>
      <c r="H70" s="138">
        <f t="shared" si="7"/>
        <v>0.42222222222222205</v>
      </c>
      <c r="I70" s="109"/>
    </row>
    <row r="71" spans="1:9" ht="14.25" x14ac:dyDescent="0.2">
      <c r="A71" s="80" t="s">
        <v>237</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415</v>
      </c>
      <c r="D73" s="161" t="s">
        <v>259</v>
      </c>
      <c r="E73" s="89" t="s">
        <v>471</v>
      </c>
      <c r="F73" s="138">
        <f>H71</f>
        <v>0.42222222222222205</v>
      </c>
      <c r="G73" s="99">
        <v>2</v>
      </c>
      <c r="H73" s="138">
        <f t="shared" ref="H73:H77" si="8">F73+TIME(0,G73,0)</f>
        <v>0.42361111111111094</v>
      </c>
      <c r="I73" s="109"/>
    </row>
    <row r="74" spans="1:9" ht="14.25" x14ac:dyDescent="0.2">
      <c r="A74" s="80" t="s">
        <v>167</v>
      </c>
      <c r="B74" s="89" t="s">
        <v>85</v>
      </c>
      <c r="C74" s="89" t="s">
        <v>174</v>
      </c>
      <c r="D74" s="161" t="s">
        <v>259</v>
      </c>
      <c r="E74" s="89" t="s">
        <v>175</v>
      </c>
      <c r="F74" s="138">
        <f>H73</f>
        <v>0.42361111111111094</v>
      </c>
      <c r="G74" s="99">
        <v>2</v>
      </c>
      <c r="H74" s="138">
        <f t="shared" si="8"/>
        <v>0.42499999999999982</v>
      </c>
      <c r="I74" s="109"/>
    </row>
    <row r="75" spans="1:9" ht="14.25" x14ac:dyDescent="0.2">
      <c r="A75" s="80" t="s">
        <v>168</v>
      </c>
      <c r="B75" s="89" t="s">
        <v>85</v>
      </c>
      <c r="C75" s="89" t="s">
        <v>280</v>
      </c>
      <c r="D75" s="161" t="s">
        <v>259</v>
      </c>
      <c r="E75" s="149" t="s">
        <v>507</v>
      </c>
      <c r="F75" s="138">
        <f t="shared" ref="F75:F76" si="9">H74</f>
        <v>0.42499999999999982</v>
      </c>
      <c r="G75" s="99">
        <v>2</v>
      </c>
      <c r="H75" s="138">
        <f t="shared" si="8"/>
        <v>0.42638888888888871</v>
      </c>
      <c r="I75" s="109"/>
    </row>
    <row r="76" spans="1:9" ht="14.25" x14ac:dyDescent="0.2">
      <c r="A76" s="80" t="s">
        <v>169</v>
      </c>
      <c r="B76" s="89" t="s">
        <v>85</v>
      </c>
      <c r="C76" s="89" t="s">
        <v>293</v>
      </c>
      <c r="D76" s="161" t="s">
        <v>259</v>
      </c>
      <c r="E76" s="149" t="s">
        <v>294</v>
      </c>
      <c r="F76" s="138">
        <f t="shared" si="9"/>
        <v>0.42638888888888871</v>
      </c>
      <c r="G76" s="99">
        <v>2</v>
      </c>
      <c r="H76" s="138">
        <f t="shared" si="8"/>
        <v>0.42777777777777759</v>
      </c>
      <c r="I76" s="109"/>
    </row>
    <row r="77" spans="1:9" ht="14.25" x14ac:dyDescent="0.2">
      <c r="A77" s="80" t="s">
        <v>170</v>
      </c>
      <c r="B77" s="89" t="s">
        <v>85</v>
      </c>
      <c r="C77" s="89" t="s">
        <v>295</v>
      </c>
      <c r="D77" s="161" t="s">
        <v>259</v>
      </c>
      <c r="E77" s="149" t="s">
        <v>272</v>
      </c>
      <c r="F77" s="138">
        <f t="shared" ref="F77:F82" si="10">H76</f>
        <v>0.42777777777777759</v>
      </c>
      <c r="G77" s="99">
        <v>2</v>
      </c>
      <c r="H77" s="138">
        <f t="shared" si="8"/>
        <v>0.42916666666666647</v>
      </c>
      <c r="I77" s="109"/>
    </row>
    <row r="78" spans="1:9" s="62" customFormat="1" ht="14.25" x14ac:dyDescent="0.2">
      <c r="A78" s="170" t="s">
        <v>171</v>
      </c>
      <c r="B78" s="89" t="s">
        <v>85</v>
      </c>
      <c r="C78" s="89" t="s">
        <v>298</v>
      </c>
      <c r="D78" s="161" t="s">
        <v>259</v>
      </c>
      <c r="E78" s="149" t="s">
        <v>299</v>
      </c>
      <c r="F78" s="138">
        <f t="shared" si="10"/>
        <v>0.42916666666666647</v>
      </c>
      <c r="G78" s="99">
        <v>2</v>
      </c>
      <c r="H78" s="138">
        <f t="shared" ref="H78:H82" si="11">F78+TIME(0,G78,0)</f>
        <v>0.43055555555555536</v>
      </c>
      <c r="I78" s="109"/>
    </row>
    <row r="79" spans="1:9" s="62" customFormat="1" ht="14.25" x14ac:dyDescent="0.2">
      <c r="A79" s="170" t="s">
        <v>172</v>
      </c>
      <c r="B79" s="89" t="s">
        <v>85</v>
      </c>
      <c r="C79" s="89" t="s">
        <v>386</v>
      </c>
      <c r="D79" s="161" t="s">
        <v>259</v>
      </c>
      <c r="E79" s="149" t="s">
        <v>315</v>
      </c>
      <c r="F79" s="138">
        <f t="shared" si="10"/>
        <v>0.43055555555555536</v>
      </c>
      <c r="G79" s="99">
        <v>2</v>
      </c>
      <c r="H79" s="138">
        <f t="shared" si="11"/>
        <v>0.43194444444444424</v>
      </c>
      <c r="I79" s="109"/>
    </row>
    <row r="80" spans="1:9" s="62" customFormat="1" ht="14.25" x14ac:dyDescent="0.2">
      <c r="A80" s="170" t="s">
        <v>173</v>
      </c>
      <c r="B80" s="89" t="s">
        <v>85</v>
      </c>
      <c r="C80" s="149" t="s">
        <v>418</v>
      </c>
      <c r="D80" s="161" t="s">
        <v>259</v>
      </c>
      <c r="E80" s="149" t="s">
        <v>208</v>
      </c>
      <c r="F80" s="138">
        <f t="shared" si="10"/>
        <v>0.43194444444444424</v>
      </c>
      <c r="G80" s="99">
        <v>2</v>
      </c>
      <c r="H80" s="138">
        <f t="shared" si="11"/>
        <v>0.43333333333333313</v>
      </c>
      <c r="I80" s="109"/>
    </row>
    <row r="81" spans="1:9" s="62" customFormat="1" ht="14.25" x14ac:dyDescent="0.2">
      <c r="A81" s="170" t="s">
        <v>297</v>
      </c>
      <c r="B81" s="89" t="s">
        <v>85</v>
      </c>
      <c r="C81" s="149" t="s">
        <v>417</v>
      </c>
      <c r="D81" s="161" t="s">
        <v>259</v>
      </c>
      <c r="E81" s="149" t="s">
        <v>472</v>
      </c>
      <c r="F81" s="138">
        <f t="shared" si="10"/>
        <v>0.43333333333333313</v>
      </c>
      <c r="G81" s="99">
        <v>2</v>
      </c>
      <c r="H81" s="138">
        <f t="shared" si="11"/>
        <v>0.43472222222222201</v>
      </c>
      <c r="I81" s="109"/>
    </row>
    <row r="82" spans="1:9" s="62" customFormat="1" ht="14.25" x14ac:dyDescent="0.2">
      <c r="A82" s="170" t="s">
        <v>416</v>
      </c>
      <c r="B82" s="89" t="s">
        <v>85</v>
      </c>
      <c r="C82" s="149"/>
      <c r="D82" s="161" t="s">
        <v>259</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340</v>
      </c>
      <c r="D84" s="161"/>
      <c r="E84" s="88"/>
      <c r="F84" s="137"/>
      <c r="G84" s="98"/>
      <c r="H84" s="137"/>
      <c r="I84" s="108"/>
    </row>
    <row r="85" spans="1:9" ht="20.25" customHeight="1" x14ac:dyDescent="0.2">
      <c r="A85" s="170" t="s">
        <v>177</v>
      </c>
      <c r="B85" s="89" t="s">
        <v>85</v>
      </c>
      <c r="C85" s="149" t="s">
        <v>343</v>
      </c>
      <c r="D85" s="161" t="s">
        <v>259</v>
      </c>
      <c r="E85" s="149" t="s">
        <v>346</v>
      </c>
      <c r="F85" s="150">
        <f>H82</f>
        <v>0.43472222222222201</v>
      </c>
      <c r="G85" s="151">
        <v>2</v>
      </c>
      <c r="H85" s="150">
        <f>F85+TIME(0,G85,0)</f>
        <v>0.43611111111111089</v>
      </c>
      <c r="I85" s="109"/>
    </row>
    <row r="86" spans="1:9" s="62" customFormat="1" ht="14.25" x14ac:dyDescent="0.2">
      <c r="A86" s="191" t="s">
        <v>242</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348</v>
      </c>
      <c r="B88" s="85"/>
      <c r="C88" s="85" t="s">
        <v>191</v>
      </c>
      <c r="D88" s="157"/>
      <c r="E88" s="85"/>
      <c r="F88" s="134"/>
      <c r="G88" s="95"/>
      <c r="H88" s="134"/>
      <c r="I88" s="105"/>
    </row>
    <row r="89" spans="1:9" s="62" customFormat="1" ht="15.75" x14ac:dyDescent="0.25">
      <c r="A89" s="79" t="s">
        <v>349</v>
      </c>
      <c r="B89" s="88"/>
      <c r="C89" s="88" t="s">
        <v>420</v>
      </c>
      <c r="D89" s="90"/>
      <c r="E89" s="88"/>
      <c r="F89" s="137"/>
      <c r="G89" s="98"/>
      <c r="H89" s="137"/>
      <c r="I89" s="108"/>
    </row>
    <row r="90" spans="1:9" s="62" customFormat="1" ht="14.25" x14ac:dyDescent="0.2">
      <c r="A90" s="80" t="s">
        <v>350</v>
      </c>
      <c r="B90" s="89" t="s">
        <v>85</v>
      </c>
      <c r="C90" s="89" t="s">
        <v>193</v>
      </c>
      <c r="D90" s="161"/>
      <c r="E90" s="89" t="s">
        <v>194</v>
      </c>
      <c r="F90" s="138">
        <f>H86</f>
        <v>0.43611111111111089</v>
      </c>
      <c r="G90" s="99">
        <v>0</v>
      </c>
      <c r="H90" s="138">
        <f>F90+TIME(0,G90,0)</f>
        <v>0.43611111111111089</v>
      </c>
      <c r="I90" s="109"/>
    </row>
    <row r="91" spans="1:9" s="62" customFormat="1" ht="14.25" x14ac:dyDescent="0.2">
      <c r="A91" s="80" t="s">
        <v>351</v>
      </c>
      <c r="B91" s="89" t="s">
        <v>85</v>
      </c>
      <c r="C91" s="89" t="s">
        <v>195</v>
      </c>
      <c r="D91" s="161"/>
      <c r="E91" s="89" t="s">
        <v>277</v>
      </c>
      <c r="F91" s="138">
        <f>H90</f>
        <v>0.43611111111111089</v>
      </c>
      <c r="G91" s="99">
        <v>0</v>
      </c>
      <c r="H91" s="138">
        <f>F91+TIME(0,G91,0)</f>
        <v>0.43611111111111089</v>
      </c>
      <c r="I91" s="109"/>
    </row>
    <row r="92" spans="1:9" s="62" customFormat="1" ht="14.25" x14ac:dyDescent="0.2">
      <c r="A92" s="80" t="s">
        <v>352</v>
      </c>
      <c r="B92" s="89" t="s">
        <v>85</v>
      </c>
      <c r="C92" s="89" t="s">
        <v>303</v>
      </c>
      <c r="D92" s="161"/>
      <c r="E92" s="89" t="s">
        <v>304</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353</v>
      </c>
      <c r="B94" s="89" t="s">
        <v>85</v>
      </c>
      <c r="C94" s="89" t="s">
        <v>261</v>
      </c>
      <c r="D94" s="161" t="s">
        <v>553</v>
      </c>
      <c r="E94" s="89" t="s">
        <v>289</v>
      </c>
      <c r="F94" s="138">
        <f>H92</f>
        <v>0.43611111111111089</v>
      </c>
      <c r="G94" s="99">
        <v>3</v>
      </c>
      <c r="H94" s="138">
        <f>F94+TIME(0,G94,0)</f>
        <v>0.43819444444444422</v>
      </c>
      <c r="I94" s="109"/>
    </row>
    <row r="95" spans="1:9" s="62" customFormat="1" ht="13.9" customHeight="1" x14ac:dyDescent="0.2">
      <c r="A95" s="191" t="s">
        <v>354</v>
      </c>
      <c r="B95" s="149" t="s">
        <v>85</v>
      </c>
      <c r="C95" s="149" t="s">
        <v>288</v>
      </c>
      <c r="D95" s="161" t="s">
        <v>554</v>
      </c>
      <c r="E95" s="149" t="s">
        <v>305</v>
      </c>
      <c r="F95" s="150">
        <f>H94</f>
        <v>0.43819444444444422</v>
      </c>
      <c r="G95" s="151">
        <v>3</v>
      </c>
      <c r="H95" s="150">
        <f>F95+TIME(0,G95,0)</f>
        <v>0.44027777777777755</v>
      </c>
      <c r="I95" s="109"/>
    </row>
    <row r="96" spans="1:9" s="62" customFormat="1" ht="13.9" customHeight="1" x14ac:dyDescent="0.2">
      <c r="A96" s="191" t="s">
        <v>354</v>
      </c>
      <c r="B96" s="149" t="s">
        <v>85</v>
      </c>
      <c r="C96" s="149" t="s">
        <v>555</v>
      </c>
      <c r="D96" s="161" t="s">
        <v>552</v>
      </c>
      <c r="E96" s="149" t="s">
        <v>208</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355</v>
      </c>
      <c r="B98" s="85"/>
      <c r="C98" s="85" t="s">
        <v>179</v>
      </c>
      <c r="D98" s="85"/>
      <c r="E98" s="85"/>
      <c r="F98" s="134"/>
      <c r="G98" s="95"/>
      <c r="H98" s="134"/>
      <c r="I98" s="105"/>
    </row>
    <row r="99" spans="1:13" s="62" customFormat="1" ht="15" x14ac:dyDescent="0.2">
      <c r="A99" s="184" t="s">
        <v>211</v>
      </c>
      <c r="B99" s="149" t="s">
        <v>85</v>
      </c>
      <c r="C99" s="149" t="s">
        <v>506</v>
      </c>
      <c r="D99" s="161"/>
      <c r="E99" s="149" t="s">
        <v>104</v>
      </c>
      <c r="F99" s="150">
        <f>H95</f>
        <v>0.44027777777777755</v>
      </c>
      <c r="G99" s="151">
        <v>5</v>
      </c>
      <c r="H99" s="150">
        <f>F99+TIME(0,G99,0)</f>
        <v>0.44374999999999976</v>
      </c>
      <c r="I99" s="169"/>
      <c r="J99" s="33"/>
    </row>
    <row r="100" spans="1:13" s="62" customFormat="1" ht="14.25" x14ac:dyDescent="0.2">
      <c r="A100" s="184" t="s">
        <v>213</v>
      </c>
      <c r="B100" s="149" t="s">
        <v>91</v>
      </c>
      <c r="C100" s="149" t="s">
        <v>550</v>
      </c>
      <c r="D100" s="161"/>
      <c r="E100" s="149" t="s">
        <v>287</v>
      </c>
      <c r="F100" s="150">
        <f>H99</f>
        <v>0.44374999999999976</v>
      </c>
      <c r="G100" s="151">
        <v>3</v>
      </c>
      <c r="H100" s="150">
        <f>F100+TIME(0,G100,0)</f>
        <v>0.44583333333333308</v>
      </c>
      <c r="I100" s="179"/>
    </row>
    <row r="101" spans="1:13" s="62" customFormat="1" ht="14.25" x14ac:dyDescent="0.2">
      <c r="A101" s="182" t="s">
        <v>216</v>
      </c>
      <c r="B101" s="153"/>
      <c r="C101" s="153"/>
      <c r="D101" s="175"/>
      <c r="E101" s="153"/>
      <c r="F101" s="154">
        <f>H100</f>
        <v>0.44583333333333308</v>
      </c>
      <c r="G101" s="155">
        <v>0</v>
      </c>
      <c r="H101" s="154">
        <f>F101+TIME(0,G101,0)</f>
        <v>0.44583333333333308</v>
      </c>
      <c r="I101" s="183"/>
    </row>
    <row r="102" spans="1:13" s="62" customFormat="1" ht="15.75" x14ac:dyDescent="0.25">
      <c r="A102" s="81" t="s">
        <v>219</v>
      </c>
      <c r="B102" s="91"/>
      <c r="C102" s="91" t="s">
        <v>184</v>
      </c>
      <c r="D102" s="91"/>
      <c r="E102" s="91" t="s">
        <v>104</v>
      </c>
      <c r="F102" s="142">
        <f>H100</f>
        <v>0.44583333333333308</v>
      </c>
      <c r="G102" s="101">
        <v>1</v>
      </c>
      <c r="H102" s="142">
        <f>F102+TIME(0,G102,0)</f>
        <v>0.44652777777777752</v>
      </c>
      <c r="I102" s="180"/>
    </row>
    <row r="103" spans="1:13" s="62" customFormat="1" x14ac:dyDescent="0.2">
      <c r="A103" s="82"/>
      <c r="B103" s="82"/>
      <c r="C103" s="82" t="s">
        <v>185</v>
      </c>
      <c r="D103" s="82"/>
      <c r="E103" s="82"/>
      <c r="F103" s="143"/>
      <c r="G103" s="102">
        <f>(H103-H102) * 24 * 60</f>
        <v>17.000000000000341</v>
      </c>
      <c r="H103" s="143">
        <v>0.45833333333333331</v>
      </c>
      <c r="I103" s="211"/>
    </row>
    <row r="104" spans="1:13" s="62" customFormat="1" x14ac:dyDescent="0.2">
      <c r="A104" s="84"/>
      <c r="B104" s="84"/>
      <c r="C104" s="84"/>
      <c r="D104" s="84"/>
      <c r="E104" s="84"/>
      <c r="F104" s="145"/>
      <c r="G104" s="104"/>
      <c r="H104" s="145"/>
      <c r="I104" s="179"/>
    </row>
    <row r="105" spans="1:13" ht="15.75" x14ac:dyDescent="0.25">
      <c r="A105" s="519" t="s">
        <v>515</v>
      </c>
      <c r="B105" s="520"/>
      <c r="C105" s="520"/>
      <c r="D105" s="520"/>
      <c r="E105" s="520"/>
      <c r="F105" s="520"/>
      <c r="G105" s="520"/>
      <c r="H105" s="520"/>
      <c r="I105" s="520"/>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362</v>
      </c>
      <c r="D109" s="86"/>
      <c r="E109" s="86" t="s">
        <v>88</v>
      </c>
      <c r="F109" s="135">
        <f>H108</f>
        <v>0.37569444444444444</v>
      </c>
      <c r="G109" s="96">
        <v>1</v>
      </c>
      <c r="H109" s="135">
        <f>F109+TIME(0,G109,0)</f>
        <v>0.37638888888888888</v>
      </c>
      <c r="I109" s="106"/>
    </row>
    <row r="110" spans="1:13" ht="15" x14ac:dyDescent="0.2">
      <c r="A110" s="78" t="s">
        <v>89</v>
      </c>
      <c r="B110" s="87" t="s">
        <v>91</v>
      </c>
      <c r="C110" s="87" t="s">
        <v>363</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260</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260</v>
      </c>
      <c r="E114" s="86" t="s">
        <v>104</v>
      </c>
      <c r="F114" s="135">
        <f>H113</f>
        <v>0.37777777777777777</v>
      </c>
      <c r="G114" s="96">
        <v>1</v>
      </c>
      <c r="H114" s="135">
        <f t="shared" si="12"/>
        <v>0.37847222222222221</v>
      </c>
      <c r="I114" s="106"/>
    </row>
    <row r="115" spans="1:15" ht="15" x14ac:dyDescent="0.2">
      <c r="A115" s="77" t="s">
        <v>107</v>
      </c>
      <c r="B115" s="86" t="s">
        <v>85</v>
      </c>
      <c r="C115" s="86" t="s">
        <v>279</v>
      </c>
      <c r="D115" s="172" t="s">
        <v>260</v>
      </c>
      <c r="E115" s="86" t="s">
        <v>104</v>
      </c>
      <c r="F115" s="135">
        <f>H114</f>
        <v>0.37847222222222221</v>
      </c>
      <c r="G115" s="96">
        <v>1</v>
      </c>
      <c r="H115" s="135">
        <f t="shared" si="12"/>
        <v>0.37916666666666665</v>
      </c>
      <c r="I115" s="106"/>
    </row>
    <row r="116" spans="1:15" s="62" customFormat="1" ht="15" x14ac:dyDescent="0.2">
      <c r="A116" s="77" t="s">
        <v>110</v>
      </c>
      <c r="B116" s="86" t="s">
        <v>85</v>
      </c>
      <c r="C116" s="86" t="s">
        <v>495</v>
      </c>
      <c r="D116" s="172" t="s">
        <v>260</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
      <c r="A119" s="77" t="s">
        <v>201</v>
      </c>
      <c r="B119" s="86" t="s">
        <v>85</v>
      </c>
      <c r="C119" s="86" t="s">
        <v>199</v>
      </c>
      <c r="D119" s="172" t="s">
        <v>260</v>
      </c>
      <c r="E119" s="86" t="s">
        <v>104</v>
      </c>
      <c r="F119" s="135">
        <f t="shared" si="13"/>
        <v>0.38263888888888886</v>
      </c>
      <c r="G119" s="96">
        <v>1</v>
      </c>
      <c r="H119" s="135">
        <f t="shared" si="12"/>
        <v>0.3833333333333333</v>
      </c>
      <c r="I119" s="106"/>
    </row>
    <row r="120" spans="1:15" s="62" customFormat="1" ht="15" x14ac:dyDescent="0.2">
      <c r="A120" s="77" t="s">
        <v>227</v>
      </c>
      <c r="B120" s="86" t="s">
        <v>85</v>
      </c>
      <c r="C120" s="86" t="s">
        <v>200</v>
      </c>
      <c r="D120" s="172" t="s">
        <v>260</v>
      </c>
      <c r="E120" s="86" t="s">
        <v>104</v>
      </c>
      <c r="F120" s="135">
        <f t="shared" si="13"/>
        <v>0.3833333333333333</v>
      </c>
      <c r="G120" s="96">
        <v>1</v>
      </c>
      <c r="H120" s="135">
        <f t="shared" si="12"/>
        <v>0.38402777777777775</v>
      </c>
      <c r="I120" s="106"/>
    </row>
    <row r="121" spans="1:15" s="62" customFormat="1" ht="15" x14ac:dyDescent="0.2">
      <c r="A121" s="77" t="s">
        <v>369</v>
      </c>
      <c r="B121" s="86" t="s">
        <v>85</v>
      </c>
      <c r="C121" s="86" t="s">
        <v>202</v>
      </c>
      <c r="D121" s="172" t="s">
        <v>260</v>
      </c>
      <c r="E121" s="86" t="s">
        <v>104</v>
      </c>
      <c r="F121" s="135">
        <f t="shared" si="13"/>
        <v>0.38402777777777775</v>
      </c>
      <c r="G121" s="96">
        <v>1</v>
      </c>
      <c r="H121" s="135">
        <f t="shared" si="12"/>
        <v>0.38472222222222219</v>
      </c>
      <c r="I121" s="106"/>
    </row>
    <row r="122" spans="1:15" s="62" customFormat="1" ht="15" x14ac:dyDescent="0.2">
      <c r="A122" s="77" t="s">
        <v>370</v>
      </c>
      <c r="B122" s="86" t="s">
        <v>85</v>
      </c>
      <c r="C122" s="86" t="s">
        <v>278</v>
      </c>
      <c r="D122" s="172" t="s">
        <v>260</v>
      </c>
      <c r="E122" s="86" t="s">
        <v>104</v>
      </c>
      <c r="F122" s="135">
        <f t="shared" si="13"/>
        <v>0.38472222222222219</v>
      </c>
      <c r="G122" s="96">
        <v>1</v>
      </c>
      <c r="H122" s="135">
        <f t="shared" si="12"/>
        <v>0.38541666666666663</v>
      </c>
      <c r="I122" s="106"/>
    </row>
    <row r="123" spans="1:15" s="62" customFormat="1" ht="15" x14ac:dyDescent="0.2">
      <c r="A123" s="77" t="s">
        <v>371</v>
      </c>
      <c r="B123" s="86" t="s">
        <v>85</v>
      </c>
      <c r="C123" s="86" t="s">
        <v>381</v>
      </c>
      <c r="D123" s="172" t="s">
        <v>260</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372</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380</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203</v>
      </c>
      <c r="D127" s="157"/>
      <c r="E127" s="85"/>
      <c r="F127" s="134"/>
      <c r="G127" s="95"/>
      <c r="H127" s="134"/>
      <c r="I127" s="105"/>
    </row>
    <row r="128" spans="1:15" s="62" customFormat="1" ht="15.75" x14ac:dyDescent="0.25">
      <c r="A128" s="79" t="s">
        <v>114</v>
      </c>
      <c r="B128" s="88"/>
      <c r="C128" s="88" t="s">
        <v>204</v>
      </c>
      <c r="D128" s="90"/>
      <c r="E128" s="88"/>
      <c r="F128" s="137"/>
      <c r="G128" s="98"/>
      <c r="H128" s="137"/>
      <c r="I128" s="108"/>
    </row>
    <row r="129" spans="1:9" s="62" customFormat="1" ht="14.25" x14ac:dyDescent="0.2">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4.25" x14ac:dyDescent="0.2">
      <c r="A130" s="80" t="s">
        <v>231</v>
      </c>
      <c r="B130" s="89" t="s">
        <v>197</v>
      </c>
      <c r="C130" s="89" t="s">
        <v>379</v>
      </c>
      <c r="D130" s="161" t="s">
        <v>258</v>
      </c>
      <c r="E130" s="89" t="s">
        <v>118</v>
      </c>
      <c r="F130" s="138">
        <f t="shared" ref="F130:F135" si="17">H129</f>
        <v>0.39097222222222217</v>
      </c>
      <c r="G130" s="99">
        <v>10</v>
      </c>
      <c r="H130" s="138">
        <f t="shared" si="16"/>
        <v>0.39791666666666659</v>
      </c>
      <c r="I130" s="109"/>
    </row>
    <row r="131" spans="1:9" s="62" customFormat="1" ht="14.25" x14ac:dyDescent="0.2">
      <c r="A131" s="80" t="s">
        <v>232</v>
      </c>
      <c r="B131" s="89" t="s">
        <v>197</v>
      </c>
      <c r="C131" s="89" t="s">
        <v>373</v>
      </c>
      <c r="D131" s="185"/>
      <c r="E131" s="89" t="s">
        <v>118</v>
      </c>
      <c r="F131" s="138">
        <f t="shared" si="17"/>
        <v>0.39791666666666659</v>
      </c>
      <c r="G131" s="99">
        <v>10</v>
      </c>
      <c r="H131" s="138">
        <f t="shared" si="16"/>
        <v>0.40486111111111101</v>
      </c>
      <c r="I131" s="109"/>
    </row>
    <row r="132" spans="1:9" s="62" customFormat="1" ht="13.9" customHeight="1" x14ac:dyDescent="0.2">
      <c r="A132" s="80" t="s">
        <v>233</v>
      </c>
      <c r="B132" s="89" t="s">
        <v>85</v>
      </c>
      <c r="C132" s="89" t="s">
        <v>206</v>
      </c>
      <c r="D132" s="89"/>
      <c r="E132" s="89" t="s">
        <v>94</v>
      </c>
      <c r="F132" s="138">
        <f t="shared" si="17"/>
        <v>0.40486111111111101</v>
      </c>
      <c r="G132" s="99">
        <v>3</v>
      </c>
      <c r="H132" s="138">
        <f t="shared" si="16"/>
        <v>0.40694444444444433</v>
      </c>
      <c r="I132" s="109"/>
    </row>
    <row r="133" spans="1:9" s="62" customFormat="1" ht="14.25" x14ac:dyDescent="0.2">
      <c r="A133" s="80" t="s">
        <v>234</v>
      </c>
      <c r="B133" s="89" t="s">
        <v>85</v>
      </c>
      <c r="C133" s="89" t="s">
        <v>502</v>
      </c>
      <c r="D133" s="161" t="s">
        <v>383</v>
      </c>
      <c r="E133" s="89" t="s">
        <v>147</v>
      </c>
      <c r="F133" s="138">
        <f t="shared" si="17"/>
        <v>0.40694444444444433</v>
      </c>
      <c r="G133" s="99">
        <v>3</v>
      </c>
      <c r="H133" s="138">
        <f t="shared" si="16"/>
        <v>0.40902777777777766</v>
      </c>
      <c r="I133" s="109"/>
    </row>
    <row r="134" spans="1:9" s="62" customFormat="1" ht="14.25" x14ac:dyDescent="0.2">
      <c r="A134" s="80" t="s">
        <v>235</v>
      </c>
      <c r="B134" s="89" t="s">
        <v>85</v>
      </c>
      <c r="C134" s="89" t="s">
        <v>421</v>
      </c>
      <c r="D134" s="161" t="s">
        <v>383</v>
      </c>
      <c r="E134" s="89" t="s">
        <v>345</v>
      </c>
      <c r="F134" s="138">
        <f t="shared" si="17"/>
        <v>0.40902777777777766</v>
      </c>
      <c r="G134" s="99">
        <v>3</v>
      </c>
      <c r="H134" s="138">
        <f t="shared" si="16"/>
        <v>0.41111111111111098</v>
      </c>
      <c r="I134" s="109"/>
    </row>
    <row r="135" spans="1:9" s="62" customFormat="1" ht="13.9" customHeight="1" x14ac:dyDescent="0.2">
      <c r="A135" s="162" t="s">
        <v>236</v>
      </c>
      <c r="B135" s="149"/>
      <c r="C135" s="149"/>
      <c r="D135" s="149"/>
      <c r="E135" s="149"/>
      <c r="F135" s="150">
        <f t="shared" si="17"/>
        <v>0.41111111111111098</v>
      </c>
      <c r="G135" s="151">
        <v>0</v>
      </c>
      <c r="H135" s="150">
        <f t="shared" si="16"/>
        <v>0.41111111111111098</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422</v>
      </c>
      <c r="B137" s="89" t="s">
        <v>85</v>
      </c>
      <c r="C137" s="89" t="s">
        <v>207</v>
      </c>
      <c r="D137" s="161" t="s">
        <v>383</v>
      </c>
      <c r="E137" s="89" t="s">
        <v>208</v>
      </c>
      <c r="F137" s="138">
        <f>H135</f>
        <v>0.41111111111111098</v>
      </c>
      <c r="G137" s="99">
        <v>3</v>
      </c>
      <c r="H137" s="138">
        <f t="shared" ref="H137:H142" si="18">F137+TIME(0,G137,0)</f>
        <v>0.41319444444444431</v>
      </c>
      <c r="I137" s="109"/>
    </row>
    <row r="138" spans="1:9" s="62" customFormat="1" ht="13.9" customHeight="1" x14ac:dyDescent="0.2">
      <c r="A138" s="80" t="s">
        <v>423</v>
      </c>
      <c r="B138" s="89" t="s">
        <v>85</v>
      </c>
      <c r="C138" s="89" t="s">
        <v>253</v>
      </c>
      <c r="D138" s="161" t="s">
        <v>383</v>
      </c>
      <c r="E138" s="89" t="s">
        <v>163</v>
      </c>
      <c r="F138" s="138">
        <f>H137</f>
        <v>0.41319444444444431</v>
      </c>
      <c r="G138" s="99">
        <v>2</v>
      </c>
      <c r="H138" s="138">
        <f t="shared" si="18"/>
        <v>0.41458333333333319</v>
      </c>
      <c r="I138" s="109"/>
    </row>
    <row r="139" spans="1:9" s="2" customFormat="1" ht="14.25" x14ac:dyDescent="0.2">
      <c r="A139" s="80" t="s">
        <v>424</v>
      </c>
      <c r="B139" s="89" t="s">
        <v>85</v>
      </c>
      <c r="C139" s="89" t="s">
        <v>157</v>
      </c>
      <c r="D139" s="161" t="s">
        <v>383</v>
      </c>
      <c r="E139" s="89" t="s">
        <v>118</v>
      </c>
      <c r="F139" s="138">
        <f>H138</f>
        <v>0.41458333333333319</v>
      </c>
      <c r="G139" s="99">
        <v>2</v>
      </c>
      <c r="H139" s="138">
        <f t="shared" si="18"/>
        <v>0.41597222222222208</v>
      </c>
      <c r="I139" s="152"/>
    </row>
    <row r="140" spans="1:9" s="62" customFormat="1" ht="15.75" x14ac:dyDescent="0.25">
      <c r="A140" s="80" t="s">
        <v>425</v>
      </c>
      <c r="B140" s="89" t="s">
        <v>85</v>
      </c>
      <c r="C140" s="89" t="s">
        <v>160</v>
      </c>
      <c r="D140" s="161" t="s">
        <v>383</v>
      </c>
      <c r="E140" s="89" t="s">
        <v>285</v>
      </c>
      <c r="F140" s="138">
        <f>H139</f>
        <v>0.41597222222222208</v>
      </c>
      <c r="G140" s="99">
        <v>2</v>
      </c>
      <c r="H140" s="138">
        <f t="shared" si="18"/>
        <v>0.41736111111111096</v>
      </c>
      <c r="I140" s="108"/>
    </row>
    <row r="141" spans="1:9" s="62" customFormat="1" ht="14.25" x14ac:dyDescent="0.2">
      <c r="A141" s="80" t="s">
        <v>426</v>
      </c>
      <c r="B141" s="89" t="s">
        <v>85</v>
      </c>
      <c r="C141" s="89" t="s">
        <v>162</v>
      </c>
      <c r="D141" s="161" t="s">
        <v>383</v>
      </c>
      <c r="E141" s="89" t="s">
        <v>163</v>
      </c>
      <c r="F141" s="138">
        <f>H140</f>
        <v>0.41736111111111096</v>
      </c>
      <c r="G141" s="99">
        <v>2</v>
      </c>
      <c r="H141" s="138">
        <f t="shared" si="18"/>
        <v>0.41874999999999984</v>
      </c>
      <c r="I141" s="109"/>
    </row>
    <row r="142" spans="1:9" s="62" customFormat="1" ht="14.25" x14ac:dyDescent="0.2">
      <c r="A142" s="80" t="s">
        <v>427</v>
      </c>
      <c r="B142" s="89" t="s">
        <v>85</v>
      </c>
      <c r="C142" s="89"/>
      <c r="D142" s="161"/>
      <c r="E142" s="89"/>
      <c r="F142" s="138">
        <f>H141</f>
        <v>0.41874999999999984</v>
      </c>
      <c r="G142" s="99">
        <v>3</v>
      </c>
      <c r="H142" s="138">
        <f t="shared" si="18"/>
        <v>0.42083333333333317</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428</v>
      </c>
      <c r="B145" s="89" t="s">
        <v>85</v>
      </c>
      <c r="C145" s="89" t="s">
        <v>415</v>
      </c>
      <c r="D145" s="161" t="s">
        <v>383</v>
      </c>
      <c r="E145" s="89" t="s">
        <v>471</v>
      </c>
      <c r="F145" s="138">
        <f>H142</f>
        <v>0.42083333333333317</v>
      </c>
      <c r="G145" s="99">
        <v>2</v>
      </c>
      <c r="H145" s="138">
        <f t="shared" ref="H145:H149" si="19">F145+TIME(0,G145,0)</f>
        <v>0.42222222222222205</v>
      </c>
      <c r="I145" s="108"/>
    </row>
    <row r="146" spans="1:14" s="62" customFormat="1" ht="15.75" x14ac:dyDescent="0.25">
      <c r="A146" s="80" t="s">
        <v>429</v>
      </c>
      <c r="B146" s="89" t="s">
        <v>85</v>
      </c>
      <c r="C146" s="89" t="s">
        <v>174</v>
      </c>
      <c r="D146" s="161" t="s">
        <v>383</v>
      </c>
      <c r="E146" s="89" t="s">
        <v>175</v>
      </c>
      <c r="F146" s="138">
        <f>H145</f>
        <v>0.42222222222222205</v>
      </c>
      <c r="G146" s="99">
        <v>2</v>
      </c>
      <c r="H146" s="138">
        <f t="shared" si="19"/>
        <v>0.42361111111111094</v>
      </c>
      <c r="I146" s="108"/>
      <c r="J146" s="104"/>
    </row>
    <row r="147" spans="1:14" s="62" customFormat="1" ht="15.75" x14ac:dyDescent="0.25">
      <c r="A147" s="80" t="s">
        <v>430</v>
      </c>
      <c r="B147" s="89" t="s">
        <v>85</v>
      </c>
      <c r="C147" s="89" t="s">
        <v>280</v>
      </c>
      <c r="D147" s="161" t="s">
        <v>383</v>
      </c>
      <c r="E147" s="149" t="s">
        <v>507</v>
      </c>
      <c r="F147" s="138">
        <f t="shared" ref="F147:F154" si="20">H146</f>
        <v>0.42361111111111094</v>
      </c>
      <c r="G147" s="99">
        <v>2</v>
      </c>
      <c r="H147" s="138">
        <f t="shared" si="19"/>
        <v>0.42499999999999982</v>
      </c>
      <c r="I147" s="108"/>
      <c r="N147" s="89"/>
    </row>
    <row r="148" spans="1:14" s="62" customFormat="1" ht="15" x14ac:dyDescent="0.2">
      <c r="A148" s="80" t="s">
        <v>431</v>
      </c>
      <c r="B148" s="89" t="s">
        <v>85</v>
      </c>
      <c r="C148" s="89" t="s">
        <v>293</v>
      </c>
      <c r="D148" s="161" t="s">
        <v>383</v>
      </c>
      <c r="E148" s="149" t="s">
        <v>294</v>
      </c>
      <c r="F148" s="138">
        <f t="shared" si="20"/>
        <v>0.42499999999999982</v>
      </c>
      <c r="G148" s="99">
        <v>2</v>
      </c>
      <c r="H148" s="138">
        <f t="shared" si="19"/>
        <v>0.42638888888888871</v>
      </c>
      <c r="I148" s="106"/>
    </row>
    <row r="149" spans="1:14" s="2" customFormat="1" ht="14.25" x14ac:dyDescent="0.2">
      <c r="A149" s="80" t="s">
        <v>432</v>
      </c>
      <c r="B149" s="89" t="s">
        <v>85</v>
      </c>
      <c r="C149" s="89" t="s">
        <v>295</v>
      </c>
      <c r="D149" s="161" t="s">
        <v>383</v>
      </c>
      <c r="E149" s="149" t="s">
        <v>272</v>
      </c>
      <c r="F149" s="138">
        <f t="shared" si="20"/>
        <v>0.42638888888888871</v>
      </c>
      <c r="G149" s="99">
        <v>2</v>
      </c>
      <c r="H149" s="138">
        <f t="shared" si="19"/>
        <v>0.42777777777777759</v>
      </c>
      <c r="I149" s="111"/>
    </row>
    <row r="150" spans="1:14" s="62" customFormat="1" ht="14.25" x14ac:dyDescent="0.2">
      <c r="A150" s="170" t="s">
        <v>433</v>
      </c>
      <c r="B150" s="89" t="s">
        <v>85</v>
      </c>
      <c r="C150" s="89" t="s">
        <v>298</v>
      </c>
      <c r="D150" s="161" t="s">
        <v>383</v>
      </c>
      <c r="E150" s="149" t="s">
        <v>299</v>
      </c>
      <c r="F150" s="138">
        <f t="shared" si="20"/>
        <v>0.42777777777777759</v>
      </c>
      <c r="G150" s="99">
        <v>2</v>
      </c>
      <c r="H150" s="138">
        <f t="shared" ref="H150:H154" si="21">F150+TIME(0,G150,0)</f>
        <v>0.42916666666666647</v>
      </c>
      <c r="I150" s="109"/>
    </row>
    <row r="151" spans="1:14" s="62" customFormat="1" ht="14.25" x14ac:dyDescent="0.2">
      <c r="A151" s="170" t="s">
        <v>434</v>
      </c>
      <c r="B151" s="89" t="s">
        <v>85</v>
      </c>
      <c r="C151" s="89" t="s">
        <v>386</v>
      </c>
      <c r="D151" s="161" t="s">
        <v>383</v>
      </c>
      <c r="E151" s="149" t="s">
        <v>315</v>
      </c>
      <c r="F151" s="138">
        <f t="shared" si="20"/>
        <v>0.42916666666666647</v>
      </c>
      <c r="G151" s="99">
        <v>2</v>
      </c>
      <c r="H151" s="138">
        <f t="shared" si="21"/>
        <v>0.43055555555555536</v>
      </c>
      <c r="I151" s="152"/>
    </row>
    <row r="152" spans="1:14" s="2" customFormat="1" ht="15.75" x14ac:dyDescent="0.25">
      <c r="A152" s="170" t="s">
        <v>435</v>
      </c>
      <c r="B152" s="89" t="s">
        <v>85</v>
      </c>
      <c r="C152" s="149" t="s">
        <v>418</v>
      </c>
      <c r="D152" s="161" t="s">
        <v>383</v>
      </c>
      <c r="E152" s="149" t="s">
        <v>208</v>
      </c>
      <c r="F152" s="138">
        <f t="shared" si="20"/>
        <v>0.43055555555555536</v>
      </c>
      <c r="G152" s="99">
        <v>2</v>
      </c>
      <c r="H152" s="138">
        <f t="shared" si="21"/>
        <v>0.43194444444444424</v>
      </c>
      <c r="I152" s="108"/>
    </row>
    <row r="153" spans="1:14" s="62" customFormat="1" ht="14.25" x14ac:dyDescent="0.2">
      <c r="A153" s="170" t="s">
        <v>436</v>
      </c>
      <c r="B153" s="89" t="s">
        <v>85</v>
      </c>
      <c r="C153" s="149" t="s">
        <v>417</v>
      </c>
      <c r="D153" s="161" t="s">
        <v>383</v>
      </c>
      <c r="E153" s="149" t="s">
        <v>472</v>
      </c>
      <c r="F153" s="138">
        <f t="shared" si="20"/>
        <v>0.43194444444444424</v>
      </c>
      <c r="G153" s="99">
        <v>2</v>
      </c>
      <c r="H153" s="138">
        <f t="shared" si="21"/>
        <v>0.43333333333333313</v>
      </c>
      <c r="I153" s="152"/>
    </row>
    <row r="154" spans="1:14" s="62" customFormat="1" ht="14.25" x14ac:dyDescent="0.2">
      <c r="A154" s="170" t="s">
        <v>437</v>
      </c>
      <c r="B154" s="89" t="s">
        <v>85</v>
      </c>
      <c r="C154" s="89"/>
      <c r="D154" s="161"/>
      <c r="E154" s="149"/>
      <c r="F154" s="138">
        <f t="shared" si="20"/>
        <v>0.43333333333333313</v>
      </c>
      <c r="G154" s="99">
        <v>0</v>
      </c>
      <c r="H154" s="138">
        <f t="shared" si="21"/>
        <v>0.43333333333333313</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340</v>
      </c>
      <c r="D156" s="161"/>
      <c r="E156" s="88"/>
      <c r="F156" s="137"/>
      <c r="G156" s="98"/>
      <c r="H156" s="137"/>
      <c r="I156" s="109"/>
    </row>
    <row r="157" spans="1:14" s="62" customFormat="1" ht="19.5" customHeight="1" x14ac:dyDescent="0.2">
      <c r="A157" s="170" t="s">
        <v>438</v>
      </c>
      <c r="B157" s="89" t="s">
        <v>85</v>
      </c>
      <c r="C157" s="149" t="s">
        <v>343</v>
      </c>
      <c r="D157" s="161" t="s">
        <v>383</v>
      </c>
      <c r="E157" s="149" t="s">
        <v>346</v>
      </c>
      <c r="F157" s="150">
        <f>H154</f>
        <v>0.43333333333333313</v>
      </c>
      <c r="G157" s="151">
        <v>2</v>
      </c>
      <c r="H157" s="150">
        <f>F157+TIME(0,G157,0)</f>
        <v>0.43472222222222201</v>
      </c>
      <c r="I157" s="152"/>
    </row>
    <row r="158" spans="1:14" s="62" customFormat="1" ht="14.25" x14ac:dyDescent="0.2">
      <c r="A158" s="191" t="s">
        <v>439</v>
      </c>
      <c r="B158" s="149" t="s">
        <v>85</v>
      </c>
      <c r="C158" s="149"/>
      <c r="D158" s="161"/>
      <c r="E158" s="149"/>
      <c r="F158" s="150">
        <f>H157</f>
        <v>0.43472222222222201</v>
      </c>
      <c r="G158" s="151">
        <v>0</v>
      </c>
      <c r="H158" s="150">
        <f>F158+TIME(0,G158,0)</f>
        <v>0.43472222222222201</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3" t="s">
        <v>440</v>
      </c>
      <c r="B160" s="294"/>
      <c r="C160" s="294" t="s">
        <v>192</v>
      </c>
      <c r="D160" s="295"/>
      <c r="E160" s="294"/>
      <c r="F160" s="296"/>
      <c r="G160" s="297"/>
      <c r="H160" s="296"/>
      <c r="I160" s="105"/>
    </row>
    <row r="161" spans="1:9" s="62" customFormat="1" ht="14.25" x14ac:dyDescent="0.2">
      <c r="A161" s="80" t="s">
        <v>166</v>
      </c>
      <c r="B161" s="89" t="s">
        <v>85</v>
      </c>
      <c r="C161" s="89" t="s">
        <v>193</v>
      </c>
      <c r="D161" s="161"/>
      <c r="E161" s="89" t="s">
        <v>194</v>
      </c>
      <c r="F161" s="138">
        <f>H158</f>
        <v>0.43472222222222201</v>
      </c>
      <c r="G161" s="99">
        <v>3</v>
      </c>
      <c r="H161" s="138">
        <f>F161+TIME(0,G161,0)</f>
        <v>0.43680555555555534</v>
      </c>
      <c r="I161" s="152"/>
    </row>
    <row r="162" spans="1:9" s="62" customFormat="1" ht="14.25" x14ac:dyDescent="0.2">
      <c r="A162" s="80" t="s">
        <v>167</v>
      </c>
      <c r="B162" s="89" t="s">
        <v>85</v>
      </c>
      <c r="C162" s="89" t="s">
        <v>195</v>
      </c>
      <c r="D162" s="161"/>
      <c r="E162" s="89" t="s">
        <v>277</v>
      </c>
      <c r="F162" s="138">
        <f>H161</f>
        <v>0.43680555555555534</v>
      </c>
      <c r="G162" s="99">
        <v>10</v>
      </c>
      <c r="H162" s="138">
        <f>F162+TIME(0,G162,0)</f>
        <v>0.44374999999999976</v>
      </c>
      <c r="I162" s="152"/>
    </row>
    <row r="163" spans="1:9" s="62" customFormat="1" ht="14.25" x14ac:dyDescent="0.2">
      <c r="A163" s="80" t="s">
        <v>168</v>
      </c>
      <c r="B163" s="89" t="s">
        <v>85</v>
      </c>
      <c r="C163" s="89" t="s">
        <v>303</v>
      </c>
      <c r="D163" s="161"/>
      <c r="E163" s="89" t="s">
        <v>304</v>
      </c>
      <c r="F163" s="138">
        <f>H162</f>
        <v>0.44374999999999976</v>
      </c>
      <c r="G163" s="99">
        <v>3</v>
      </c>
      <c r="H163" s="138">
        <f>F163+TIME(0,G163,0)</f>
        <v>0.44583333333333308</v>
      </c>
      <c r="I163" s="152"/>
    </row>
    <row r="164" spans="1:9" s="62" customFormat="1" ht="14.25" x14ac:dyDescent="0.2">
      <c r="A164" s="84"/>
      <c r="B164" s="84"/>
      <c r="C164" s="84"/>
      <c r="D164" s="156"/>
      <c r="E164" s="84"/>
      <c r="F164" s="145"/>
      <c r="G164" s="104"/>
      <c r="H164" s="145"/>
      <c r="I164" s="152"/>
    </row>
    <row r="165" spans="1:9" s="62" customFormat="1" ht="15.75" x14ac:dyDescent="0.25">
      <c r="A165" s="76" t="s">
        <v>348</v>
      </c>
      <c r="B165" s="85"/>
      <c r="C165" s="85" t="s">
        <v>210</v>
      </c>
      <c r="D165" s="157"/>
      <c r="E165" s="85"/>
      <c r="F165" s="134"/>
      <c r="G165" s="95"/>
      <c r="H165" s="134"/>
      <c r="I165" s="105"/>
    </row>
    <row r="166" spans="1:9" s="62" customFormat="1" ht="15.75" x14ac:dyDescent="0.25">
      <c r="A166" s="79" t="s">
        <v>180</v>
      </c>
      <c r="B166" s="88"/>
      <c r="C166" s="88" t="s">
        <v>212</v>
      </c>
      <c r="D166" s="90"/>
      <c r="E166" s="88"/>
      <c r="F166" s="137"/>
      <c r="G166" s="98"/>
      <c r="H166" s="137"/>
      <c r="I166" s="152"/>
    </row>
    <row r="167" spans="1:9" s="62" customFormat="1" ht="18" customHeight="1" x14ac:dyDescent="0.2">
      <c r="A167" s="80" t="s">
        <v>350</v>
      </c>
      <c r="B167" s="89" t="s">
        <v>91</v>
      </c>
      <c r="C167" s="89" t="s">
        <v>341</v>
      </c>
      <c r="D167" s="161" t="s">
        <v>1</v>
      </c>
      <c r="E167" s="89" t="s">
        <v>104</v>
      </c>
      <c r="F167" s="138">
        <f>H163</f>
        <v>0.44583333333333308</v>
      </c>
      <c r="G167" s="99">
        <v>0</v>
      </c>
      <c r="H167" s="138">
        <f>F167+TIME(0,G167,0)</f>
        <v>0.44583333333333308</v>
      </c>
      <c r="I167" s="152"/>
    </row>
    <row r="168" spans="1:9" s="62" customFormat="1" ht="15" x14ac:dyDescent="0.2">
      <c r="A168" s="80" t="s">
        <v>351</v>
      </c>
      <c r="B168" s="89" t="s">
        <v>91</v>
      </c>
      <c r="C168" s="89" t="s">
        <v>441</v>
      </c>
      <c r="D168" s="161" t="s">
        <v>1</v>
      </c>
      <c r="E168" s="89" t="s">
        <v>104</v>
      </c>
      <c r="F168" s="138">
        <f>H167</f>
        <v>0.44583333333333308</v>
      </c>
      <c r="G168" s="99">
        <v>0</v>
      </c>
      <c r="H168" s="138">
        <f>F168+TIME(0,G168,0)</f>
        <v>0.44583333333333308</v>
      </c>
      <c r="I168" s="169"/>
    </row>
    <row r="169" spans="1:9" s="62" customFormat="1" ht="14.25" x14ac:dyDescent="0.2">
      <c r="A169" s="80" t="s">
        <v>352</v>
      </c>
      <c r="B169" s="89" t="s">
        <v>91</v>
      </c>
      <c r="C169" s="89" t="s">
        <v>255</v>
      </c>
      <c r="D169" s="161" t="s">
        <v>1</v>
      </c>
      <c r="E169" s="89" t="s">
        <v>147</v>
      </c>
      <c r="F169" s="138">
        <f>H168</f>
        <v>0.44583333333333308</v>
      </c>
      <c r="G169" s="99">
        <v>0</v>
      </c>
      <c r="H169" s="138">
        <f>F169+TIME(0,G169,0)</f>
        <v>0.44583333333333308</v>
      </c>
      <c r="I169" s="152"/>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214</v>
      </c>
      <c r="D171" s="90"/>
      <c r="E171" s="88"/>
      <c r="F171" s="137"/>
      <c r="G171" s="98"/>
      <c r="H171" s="137"/>
      <c r="I171" s="298"/>
    </row>
    <row r="172" spans="1:9" s="62" customFormat="1" ht="14.25" x14ac:dyDescent="0.2">
      <c r="A172" s="162" t="s">
        <v>353</v>
      </c>
      <c r="B172" s="149" t="s">
        <v>215</v>
      </c>
      <c r="C172" s="149" t="s">
        <v>238</v>
      </c>
      <c r="D172" s="161" t="s">
        <v>1</v>
      </c>
      <c r="E172" s="149" t="s">
        <v>287</v>
      </c>
      <c r="F172" s="150">
        <f>H169</f>
        <v>0.44583333333333308</v>
      </c>
      <c r="G172" s="151">
        <v>0</v>
      </c>
      <c r="H172" s="150">
        <f t="shared" ref="H172:H177" si="22">F172+TIME(0,G172,0)</f>
        <v>0.44583333333333308</v>
      </c>
      <c r="I172" s="152"/>
    </row>
    <row r="173" spans="1:9" s="62" customFormat="1" ht="15" x14ac:dyDescent="0.2">
      <c r="A173" s="80" t="s">
        <v>354</v>
      </c>
      <c r="B173" s="89" t="s">
        <v>91</v>
      </c>
      <c r="C173" s="89" t="s">
        <v>207</v>
      </c>
      <c r="D173" s="161" t="s">
        <v>1</v>
      </c>
      <c r="E173" s="89" t="s">
        <v>208</v>
      </c>
      <c r="F173" s="138">
        <f>H172</f>
        <v>0.44583333333333308</v>
      </c>
      <c r="G173" s="99">
        <v>0</v>
      </c>
      <c r="H173" s="138">
        <f t="shared" si="22"/>
        <v>0.44583333333333308</v>
      </c>
      <c r="I173" s="106"/>
    </row>
    <row r="174" spans="1:9" s="62" customFormat="1" ht="15" x14ac:dyDescent="0.2">
      <c r="A174" s="80" t="s">
        <v>442</v>
      </c>
      <c r="B174" s="89" t="s">
        <v>215</v>
      </c>
      <c r="C174" s="89" t="s">
        <v>253</v>
      </c>
      <c r="D174" s="161" t="s">
        <v>1</v>
      </c>
      <c r="E174" s="89" t="s">
        <v>163</v>
      </c>
      <c r="F174" s="138">
        <f>H173</f>
        <v>0.44583333333333308</v>
      </c>
      <c r="G174" s="99">
        <v>0</v>
      </c>
      <c r="H174" s="138">
        <f t="shared" si="22"/>
        <v>0.44583333333333308</v>
      </c>
      <c r="I174" s="106"/>
    </row>
    <row r="175" spans="1:9" s="62" customFormat="1" ht="15" x14ac:dyDescent="0.2">
      <c r="A175" s="162" t="s">
        <v>443</v>
      </c>
      <c r="B175" s="149" t="s">
        <v>215</v>
      </c>
      <c r="C175" s="149" t="s">
        <v>157</v>
      </c>
      <c r="D175" s="161" t="s">
        <v>1</v>
      </c>
      <c r="E175" s="149" t="s">
        <v>118</v>
      </c>
      <c r="F175" s="150">
        <f>H174</f>
        <v>0.44583333333333308</v>
      </c>
      <c r="G175" s="151">
        <v>0</v>
      </c>
      <c r="H175" s="150">
        <f t="shared" si="22"/>
        <v>0.44583333333333308</v>
      </c>
      <c r="I175" s="106"/>
    </row>
    <row r="176" spans="1:9" s="62" customFormat="1" ht="15" x14ac:dyDescent="0.2">
      <c r="A176" s="162" t="s">
        <v>444</v>
      </c>
      <c r="B176" s="149" t="s">
        <v>91</v>
      </c>
      <c r="C176" s="149" t="s">
        <v>160</v>
      </c>
      <c r="D176" s="161" t="s">
        <v>1</v>
      </c>
      <c r="E176" s="149" t="s">
        <v>285</v>
      </c>
      <c r="F176" s="150">
        <f>H175</f>
        <v>0.44583333333333308</v>
      </c>
      <c r="G176" s="151">
        <v>0</v>
      </c>
      <c r="H176" s="150">
        <f t="shared" si="22"/>
        <v>0.44583333333333308</v>
      </c>
      <c r="I176" s="106"/>
    </row>
    <row r="177" spans="1:9" s="62" customFormat="1" ht="15" x14ac:dyDescent="0.2">
      <c r="A177" s="162" t="s">
        <v>445</v>
      </c>
      <c r="B177" s="149" t="s">
        <v>215</v>
      </c>
      <c r="C177" s="149" t="s">
        <v>162</v>
      </c>
      <c r="D177" s="161" t="s">
        <v>1</v>
      </c>
      <c r="E177" s="149" t="s">
        <v>163</v>
      </c>
      <c r="F177" s="150">
        <f>H176</f>
        <v>0.44583333333333308</v>
      </c>
      <c r="G177" s="151">
        <v>0</v>
      </c>
      <c r="H177" s="150">
        <f t="shared" si="22"/>
        <v>0.44583333333333308</v>
      </c>
      <c r="I177" s="106"/>
    </row>
    <row r="178" spans="1:9" s="62" customFormat="1" ht="15.75" x14ac:dyDescent="0.25">
      <c r="A178" s="79" t="s">
        <v>182</v>
      </c>
      <c r="B178" s="88"/>
      <c r="C178" s="88" t="s">
        <v>217</v>
      </c>
      <c r="D178" s="90"/>
      <c r="E178" s="88"/>
      <c r="F178" s="137"/>
      <c r="G178" s="98"/>
      <c r="H178" s="137"/>
      <c r="I178" s="169"/>
    </row>
    <row r="179" spans="1:9" s="62" customFormat="1" ht="14.25" x14ac:dyDescent="0.2">
      <c r="A179" s="162" t="s">
        <v>446</v>
      </c>
      <c r="B179" s="149" t="s">
        <v>215</v>
      </c>
      <c r="C179" s="149" t="s">
        <v>465</v>
      </c>
      <c r="D179" s="161" t="s">
        <v>1</v>
      </c>
      <c r="E179" s="149" t="s">
        <v>471</v>
      </c>
      <c r="F179" s="150">
        <f>H177</f>
        <v>0.44583333333333308</v>
      </c>
      <c r="G179" s="151">
        <v>0</v>
      </c>
      <c r="H179" s="150">
        <f t="shared" ref="H179:H188" si="23">F179+TIME(0,G179,0)</f>
        <v>0.44583333333333308</v>
      </c>
      <c r="I179" s="179"/>
    </row>
    <row r="180" spans="1:9" s="62" customFormat="1" ht="14.25" x14ac:dyDescent="0.2">
      <c r="A180" s="162" t="s">
        <v>447</v>
      </c>
      <c r="B180" s="149" t="s">
        <v>91</v>
      </c>
      <c r="C180" s="149" t="s">
        <v>209</v>
      </c>
      <c r="D180" s="161" t="s">
        <v>1</v>
      </c>
      <c r="E180" s="149" t="s">
        <v>175</v>
      </c>
      <c r="F180" s="150">
        <f t="shared" ref="F180:F183" si="24">H179</f>
        <v>0.44583333333333308</v>
      </c>
      <c r="G180" s="151">
        <v>0</v>
      </c>
      <c r="H180" s="150">
        <f t="shared" si="23"/>
        <v>0.44583333333333308</v>
      </c>
      <c r="I180" s="152"/>
    </row>
    <row r="181" spans="1:9" s="62" customFormat="1" ht="14.25" x14ac:dyDescent="0.2">
      <c r="A181" s="162" t="s">
        <v>448</v>
      </c>
      <c r="B181" s="149" t="s">
        <v>215</v>
      </c>
      <c r="C181" s="149" t="s">
        <v>280</v>
      </c>
      <c r="D181" s="161" t="s">
        <v>1</v>
      </c>
      <c r="E181" s="150" t="s">
        <v>507</v>
      </c>
      <c r="F181" s="150">
        <f>H180</f>
        <v>0.44583333333333308</v>
      </c>
      <c r="G181" s="151">
        <v>0</v>
      </c>
      <c r="H181" s="150">
        <f t="shared" si="23"/>
        <v>0.44583333333333308</v>
      </c>
      <c r="I181" s="152"/>
    </row>
    <row r="182" spans="1:9" s="62" customFormat="1" ht="14.25" x14ac:dyDescent="0.2">
      <c r="A182" s="162" t="s">
        <v>449</v>
      </c>
      <c r="B182" s="149" t="s">
        <v>91</v>
      </c>
      <c r="C182" s="149" t="s">
        <v>293</v>
      </c>
      <c r="D182" s="161" t="s">
        <v>1</v>
      </c>
      <c r="E182" s="89" t="s">
        <v>294</v>
      </c>
      <c r="F182" s="150">
        <f t="shared" si="24"/>
        <v>0.44583333333333308</v>
      </c>
      <c r="G182" s="151">
        <v>0</v>
      </c>
      <c r="H182" s="150">
        <f t="shared" si="23"/>
        <v>0.44583333333333308</v>
      </c>
      <c r="I182" s="109"/>
    </row>
    <row r="183" spans="1:9" s="62" customFormat="1" ht="15" x14ac:dyDescent="0.2">
      <c r="A183" s="162" t="s">
        <v>450</v>
      </c>
      <c r="B183" s="149" t="s">
        <v>91</v>
      </c>
      <c r="C183" s="149" t="s">
        <v>295</v>
      </c>
      <c r="D183" s="161" t="s">
        <v>1</v>
      </c>
      <c r="E183" s="89" t="s">
        <v>272</v>
      </c>
      <c r="F183" s="150">
        <f t="shared" si="24"/>
        <v>0.44583333333333308</v>
      </c>
      <c r="G183" s="151">
        <v>0</v>
      </c>
      <c r="H183" s="150">
        <f t="shared" si="23"/>
        <v>0.44583333333333308</v>
      </c>
      <c r="I183" s="106"/>
    </row>
    <row r="184" spans="1:9" s="62" customFormat="1" ht="15" x14ac:dyDescent="0.2">
      <c r="A184" s="162" t="s">
        <v>451</v>
      </c>
      <c r="B184" s="149" t="s">
        <v>91</v>
      </c>
      <c r="C184" s="149" t="s">
        <v>298</v>
      </c>
      <c r="D184" s="161" t="s">
        <v>1</v>
      </c>
      <c r="E184" s="89" t="s">
        <v>299</v>
      </c>
      <c r="F184" s="150">
        <f>H183</f>
        <v>0.44583333333333308</v>
      </c>
      <c r="G184" s="151">
        <v>0</v>
      </c>
      <c r="H184" s="150">
        <f t="shared" si="23"/>
        <v>0.44583333333333308</v>
      </c>
      <c r="I184" s="106"/>
    </row>
    <row r="185" spans="1:9" s="62" customFormat="1" ht="14.25" x14ac:dyDescent="0.2">
      <c r="A185" s="162" t="s">
        <v>452</v>
      </c>
      <c r="B185" s="149" t="s">
        <v>91</v>
      </c>
      <c r="C185" s="149" t="s">
        <v>386</v>
      </c>
      <c r="D185" s="161" t="s">
        <v>1</v>
      </c>
      <c r="E185" s="89" t="s">
        <v>315</v>
      </c>
      <c r="F185" s="150">
        <f>H184</f>
        <v>0.44583333333333308</v>
      </c>
      <c r="G185" s="151">
        <v>0</v>
      </c>
      <c r="H185" s="150">
        <f>F185+TIME(0,G185,0)</f>
        <v>0.44583333333333308</v>
      </c>
      <c r="I185" s="152"/>
    </row>
    <row r="186" spans="1:9" s="62" customFormat="1" ht="14.25" x14ac:dyDescent="0.2">
      <c r="A186" s="162" t="s">
        <v>453</v>
      </c>
      <c r="B186" s="149" t="s">
        <v>91</v>
      </c>
      <c r="C186" s="149" t="s">
        <v>418</v>
      </c>
      <c r="D186" s="161" t="s">
        <v>1</v>
      </c>
      <c r="E186" s="89" t="s">
        <v>208</v>
      </c>
      <c r="F186" s="150">
        <f>H185</f>
        <v>0.44583333333333308</v>
      </c>
      <c r="G186" s="151">
        <v>0</v>
      </c>
      <c r="H186" s="150">
        <f t="shared" si="23"/>
        <v>0.44583333333333308</v>
      </c>
      <c r="I186" s="152"/>
    </row>
    <row r="187" spans="1:9" s="62" customFormat="1" ht="14.25" x14ac:dyDescent="0.2">
      <c r="A187" s="162" t="s">
        <v>454</v>
      </c>
      <c r="B187" s="149" t="s">
        <v>91</v>
      </c>
      <c r="C187" s="149" t="s">
        <v>417</v>
      </c>
      <c r="D187" s="161" t="s">
        <v>1</v>
      </c>
      <c r="E187" s="89" t="s">
        <v>472</v>
      </c>
      <c r="F187" s="150">
        <f>H185</f>
        <v>0.44583333333333308</v>
      </c>
      <c r="G187" s="151">
        <v>0</v>
      </c>
      <c r="H187" s="150">
        <f t="shared" si="23"/>
        <v>0.44583333333333308</v>
      </c>
      <c r="I187" s="152"/>
    </row>
    <row r="188" spans="1:9" s="62" customFormat="1" ht="14.25" x14ac:dyDescent="0.2">
      <c r="A188" s="162" t="s">
        <v>455</v>
      </c>
      <c r="B188" s="149"/>
      <c r="C188" s="149"/>
      <c r="D188" s="161"/>
      <c r="E188" s="89"/>
      <c r="F188" s="150">
        <f>H186</f>
        <v>0.44583333333333308</v>
      </c>
      <c r="G188" s="151">
        <v>0</v>
      </c>
      <c r="H188" s="150">
        <f t="shared" si="23"/>
        <v>0.44583333333333308</v>
      </c>
      <c r="I188" s="152"/>
    </row>
    <row r="189" spans="1:9" s="62" customFormat="1" ht="14.25" x14ac:dyDescent="0.2">
      <c r="A189" s="162"/>
      <c r="B189" s="149"/>
      <c r="C189" s="149"/>
      <c r="D189" s="161"/>
      <c r="E189" s="89"/>
      <c r="F189" s="150"/>
      <c r="G189" s="151"/>
      <c r="H189" s="150"/>
      <c r="I189" s="152"/>
    </row>
    <row r="190" spans="1:9" s="62" customFormat="1" ht="15.75" x14ac:dyDescent="0.25">
      <c r="A190" s="163" t="s">
        <v>254</v>
      </c>
      <c r="B190" s="164"/>
      <c r="C190" s="164" t="s">
        <v>218</v>
      </c>
      <c r="D190" s="165"/>
      <c r="E190" s="164"/>
      <c r="F190" s="166"/>
      <c r="G190" s="167"/>
      <c r="H190" s="166"/>
      <c r="I190" s="152"/>
    </row>
    <row r="191" spans="1:9" s="62" customFormat="1" ht="14.25" x14ac:dyDescent="0.2">
      <c r="A191" s="162" t="s">
        <v>466</v>
      </c>
      <c r="B191" s="84" t="s">
        <v>215</v>
      </c>
      <c r="C191" s="149"/>
      <c r="D191" s="161" t="s">
        <v>1</v>
      </c>
      <c r="E191" s="89"/>
      <c r="F191" s="201">
        <f>H188</f>
        <v>0.44583333333333308</v>
      </c>
      <c r="G191" s="202">
        <v>0</v>
      </c>
      <c r="H191" s="201">
        <f>F191+TIME(0,G191,0)</f>
        <v>0.44583333333333308</v>
      </c>
      <c r="I191" s="152"/>
    </row>
    <row r="192" spans="1:9" s="62" customFormat="1" ht="14.25" x14ac:dyDescent="0.2">
      <c r="A192" s="191" t="s">
        <v>456</v>
      </c>
      <c r="B192" s="149" t="s">
        <v>91</v>
      </c>
      <c r="C192" s="149"/>
      <c r="D192" s="161" t="s">
        <v>1</v>
      </c>
      <c r="E192" s="89"/>
      <c r="F192" s="150">
        <f>H191</f>
        <v>0.44583333333333308</v>
      </c>
      <c r="G192" s="151">
        <v>0</v>
      </c>
      <c r="H192" s="150">
        <f>F192+TIME(0,G192,0)</f>
        <v>0.44583333333333308</v>
      </c>
      <c r="I192" s="152"/>
    </row>
    <row r="193" spans="1:9" s="62" customFormat="1" ht="14.25" x14ac:dyDescent="0.2">
      <c r="A193" s="148" t="s">
        <v>457</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9"/>
    </row>
    <row r="195" spans="1:9" s="62" customFormat="1" ht="14.25" x14ac:dyDescent="0.2">
      <c r="A195" s="191" t="s">
        <v>211</v>
      </c>
      <c r="B195" s="89" t="s">
        <v>85</v>
      </c>
      <c r="C195" s="89"/>
      <c r="D195" s="161" t="s">
        <v>1</v>
      </c>
      <c r="E195" s="89"/>
      <c r="F195" s="150">
        <f>H192</f>
        <v>0.44583333333333308</v>
      </c>
      <c r="G195" s="151">
        <v>0</v>
      </c>
      <c r="H195" s="150">
        <f t="shared" ref="H195" si="25">F195+TIME(0,G195,0)</f>
        <v>0.44583333333333308</v>
      </c>
      <c r="I195" s="152"/>
    </row>
    <row r="196" spans="1:9" s="62" customFormat="1" ht="14.25" x14ac:dyDescent="0.2">
      <c r="A196" s="191" t="s">
        <v>213</v>
      </c>
      <c r="B196" s="89" t="s">
        <v>85</v>
      </c>
      <c r="C196" s="89"/>
      <c r="D196" s="161"/>
      <c r="E196" s="89"/>
      <c r="F196" s="150">
        <f>H195</f>
        <v>0.44583333333333308</v>
      </c>
      <c r="G196" s="151">
        <v>0</v>
      </c>
      <c r="H196" s="150">
        <f>F196+TIME(0,G196,0)</f>
        <v>0.44583333333333308</v>
      </c>
      <c r="I196" s="152"/>
    </row>
    <row r="197" spans="1:9" s="62" customFormat="1" ht="14.25" x14ac:dyDescent="0.2">
      <c r="A197" s="80" t="s">
        <v>216</v>
      </c>
      <c r="B197" s="89" t="s">
        <v>85</v>
      </c>
      <c r="C197" s="89"/>
      <c r="D197" s="172"/>
      <c r="E197" s="89"/>
      <c r="F197" s="138">
        <f>H196</f>
        <v>0.44583333333333308</v>
      </c>
      <c r="G197" s="99">
        <v>0</v>
      </c>
      <c r="H197" s="138">
        <f t="shared" ref="H197" si="26">F197+TIME(0,G197,0)</f>
        <v>0.44583333333333308</v>
      </c>
      <c r="I197" s="152"/>
    </row>
    <row r="198" spans="1:9" s="62" customFormat="1" ht="14.25" x14ac:dyDescent="0.2">
      <c r="A198" s="300"/>
      <c r="B198" s="300"/>
      <c r="C198" s="300"/>
      <c r="D198" s="301"/>
      <c r="E198" s="300"/>
      <c r="F198" s="302"/>
      <c r="G198" s="303"/>
      <c r="H198" s="302"/>
      <c r="I198" s="152"/>
    </row>
    <row r="199" spans="1:9" s="62" customFormat="1" ht="15.75" x14ac:dyDescent="0.25">
      <c r="A199" s="81" t="s">
        <v>219</v>
      </c>
      <c r="B199" s="91"/>
      <c r="C199" s="91" t="s">
        <v>220</v>
      </c>
      <c r="D199" s="159"/>
      <c r="E199" s="91"/>
      <c r="F199" s="142"/>
      <c r="G199" s="101"/>
      <c r="H199" s="142"/>
      <c r="I199" s="299"/>
    </row>
    <row r="200" spans="1:9" s="62" customFormat="1" ht="14.25" x14ac:dyDescent="0.2">
      <c r="A200" s="186" t="s">
        <v>458</v>
      </c>
      <c r="B200" s="160" t="s">
        <v>85</v>
      </c>
      <c r="C200" s="160" t="s">
        <v>221</v>
      </c>
      <c r="D200" s="172" t="s">
        <v>260</v>
      </c>
      <c r="E200" s="160" t="s">
        <v>104</v>
      </c>
      <c r="F200" s="187">
        <f>H197</f>
        <v>0.44583333333333308</v>
      </c>
      <c r="G200" s="188">
        <v>1</v>
      </c>
      <c r="H200" s="187">
        <f>F200+TIME(0,G200,0)</f>
        <v>0.44652777777777752</v>
      </c>
      <c r="I200" s="152"/>
    </row>
    <row r="201" spans="1:9" s="62" customFormat="1" ht="14.25" x14ac:dyDescent="0.2">
      <c r="A201" s="186" t="s">
        <v>459</v>
      </c>
      <c r="B201" s="160" t="s">
        <v>85</v>
      </c>
      <c r="C201" s="160" t="s">
        <v>122</v>
      </c>
      <c r="D201" s="172" t="s">
        <v>260</v>
      </c>
      <c r="E201" s="160" t="s">
        <v>104</v>
      </c>
      <c r="F201" s="187">
        <f>H200</f>
        <v>0.44652777777777752</v>
      </c>
      <c r="G201" s="188">
        <v>1</v>
      </c>
      <c r="H201" s="187">
        <f>F201+TIME(0,G201,0)</f>
        <v>0.44722222222222197</v>
      </c>
      <c r="I201" s="152"/>
    </row>
    <row r="202" spans="1:9" s="62" customFormat="1" ht="14.25" x14ac:dyDescent="0.2">
      <c r="A202" s="186" t="s">
        <v>460</v>
      </c>
      <c r="B202" s="160" t="s">
        <v>85</v>
      </c>
      <c r="C202" s="160" t="s">
        <v>98</v>
      </c>
      <c r="D202" s="172" t="s">
        <v>260</v>
      </c>
      <c r="E202" s="160" t="s">
        <v>104</v>
      </c>
      <c r="F202" s="187">
        <f>H201</f>
        <v>0.44722222222222197</v>
      </c>
      <c r="G202" s="188">
        <v>4</v>
      </c>
      <c r="H202" s="187">
        <f>F202+TIME(0,G202,0)</f>
        <v>0.44999999999999973</v>
      </c>
      <c r="I202" s="152"/>
    </row>
    <row r="203" spans="1:9" s="62" customFormat="1" ht="14.25" x14ac:dyDescent="0.2">
      <c r="A203" s="186" t="s">
        <v>461</v>
      </c>
      <c r="B203" s="160" t="s">
        <v>91</v>
      </c>
      <c r="C203" s="160" t="s">
        <v>222</v>
      </c>
      <c r="D203" s="160"/>
      <c r="E203" s="160" t="s">
        <v>104</v>
      </c>
      <c r="F203" s="187">
        <f>H202</f>
        <v>0.44999999999999973</v>
      </c>
      <c r="G203" s="188">
        <v>1</v>
      </c>
      <c r="H203" s="187">
        <f>F203+TIME(0,G203,0)</f>
        <v>0.45069444444444418</v>
      </c>
      <c r="I203" s="152"/>
    </row>
    <row r="204" spans="1:9" s="62" customFormat="1" x14ac:dyDescent="0.2">
      <c r="A204" s="176"/>
      <c r="B204" s="176"/>
      <c r="C204" s="176" t="s">
        <v>185</v>
      </c>
      <c r="D204" s="176"/>
      <c r="E204" s="176"/>
      <c r="F204" s="177"/>
      <c r="G204" s="178">
        <f>(H204-H203) * 24 * 60</f>
        <v>71.000000000000384</v>
      </c>
      <c r="H204" s="177">
        <v>0.5</v>
      </c>
      <c r="I204" s="181"/>
    </row>
    <row r="205" spans="1:9" ht="14.25" x14ac:dyDescent="0.2">
      <c r="D205" s="156"/>
      <c r="I205" s="304"/>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7:I7"/>
    <mergeCell ref="A8:I8"/>
    <mergeCell ref="A12:I12"/>
    <mergeCell ref="A105:I105"/>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7"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95" location="Links!B47" display="Motions"/>
    <hyperlink ref="D96" r:id="rId3"/>
    <hyperlink ref="D95" r:id="rId4"/>
    <hyperlink ref="D94" r:id="rId5"/>
  </hyperlinks>
  <pageMargins left="0.7" right="0.7" top="0.75" bottom="0.75" header="0.3" footer="0.3"/>
  <pageSetup paperSize="9" orientation="portrait"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28" zoomScale="160" zoomScaleNormal="160" workbookViewId="0">
      <selection activeCell="J24" sqref="J24"/>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14" t="str">
        <f>Parameters!B1</f>
        <v>IEEE 802.11 WIRELESS LOCAL AREA NETWORKS SESSION #191</v>
      </c>
      <c r="B1" s="515"/>
      <c r="C1" s="515"/>
      <c r="D1" s="515"/>
      <c r="E1" s="515"/>
      <c r="F1" s="515"/>
      <c r="G1" s="515"/>
      <c r="H1" s="515"/>
      <c r="I1" s="515"/>
    </row>
    <row r="2" spans="1:9" ht="25.15" customHeight="1" x14ac:dyDescent="0.4">
      <c r="A2" s="514" t="str">
        <f>Parameters!B2</f>
        <v>Teleconference</v>
      </c>
      <c r="B2" s="515"/>
      <c r="C2" s="515"/>
      <c r="D2" s="515"/>
      <c r="E2" s="515"/>
      <c r="F2" s="515"/>
      <c r="G2" s="515"/>
      <c r="H2" s="515"/>
      <c r="I2" s="515"/>
    </row>
    <row r="3" spans="1:9" ht="25.15" customHeight="1" x14ac:dyDescent="0.4">
      <c r="A3" s="514" t="str">
        <f>Parameters!B3</f>
        <v>January 17-25, 2022</v>
      </c>
      <c r="B3" s="515"/>
      <c r="C3" s="515"/>
      <c r="D3" s="515"/>
      <c r="E3" s="515"/>
      <c r="F3" s="515"/>
      <c r="G3" s="515"/>
      <c r="H3" s="515"/>
      <c r="I3" s="515"/>
    </row>
    <row r="4" spans="1:9" ht="18" customHeight="1" x14ac:dyDescent="0.25">
      <c r="A4" s="516" t="s">
        <v>270</v>
      </c>
      <c r="B4" s="515"/>
      <c r="C4" s="515"/>
      <c r="D4" s="515"/>
      <c r="E4" s="515"/>
      <c r="F4" s="515"/>
      <c r="G4" s="515"/>
      <c r="H4" s="515"/>
      <c r="I4" s="515"/>
    </row>
    <row r="5" spans="1:9" ht="18" customHeight="1" x14ac:dyDescent="0.25">
      <c r="A5" s="516" t="s">
        <v>73</v>
      </c>
      <c r="B5" s="515"/>
      <c r="C5" s="515"/>
      <c r="D5" s="515"/>
      <c r="E5" s="515"/>
      <c r="F5" s="515"/>
      <c r="G5" s="515"/>
      <c r="H5" s="515"/>
      <c r="I5" s="515"/>
    </row>
    <row r="6" spans="1:9" ht="18" customHeight="1" x14ac:dyDescent="0.25">
      <c r="A6" s="516" t="s">
        <v>271</v>
      </c>
      <c r="B6" s="515"/>
      <c r="C6" s="515"/>
      <c r="D6" s="515"/>
      <c r="E6" s="515"/>
      <c r="F6" s="515"/>
      <c r="G6" s="515"/>
      <c r="H6" s="515"/>
      <c r="I6" s="515"/>
    </row>
    <row r="7" spans="1:9" ht="18" customHeight="1" x14ac:dyDescent="0.25">
      <c r="A7" s="516" t="s">
        <v>408</v>
      </c>
      <c r="B7" s="515"/>
      <c r="C7" s="515"/>
      <c r="D7" s="515"/>
      <c r="E7" s="515"/>
      <c r="F7" s="515"/>
      <c r="G7" s="515"/>
      <c r="H7" s="515"/>
      <c r="I7" s="515"/>
    </row>
    <row r="8" spans="1:9" ht="30" customHeight="1" x14ac:dyDescent="0.4">
      <c r="A8" s="517" t="str">
        <f>"Agenda R" &amp; Parameters!$B$8</f>
        <v>Agenda R2</v>
      </c>
      <c r="B8" s="518"/>
      <c r="C8" s="518"/>
      <c r="D8" s="518"/>
      <c r="E8" s="518"/>
      <c r="F8" s="518"/>
      <c r="G8" s="518"/>
      <c r="H8" s="518"/>
      <c r="I8" s="518"/>
    </row>
    <row r="12" spans="1:9" ht="15.75" x14ac:dyDescent="0.25">
      <c r="A12" s="519" t="s">
        <v>503</v>
      </c>
      <c r="B12" s="520"/>
      <c r="C12" s="520"/>
      <c r="D12" s="520"/>
      <c r="E12" s="520"/>
      <c r="F12" s="520"/>
      <c r="G12" s="520"/>
      <c r="H12" s="520"/>
      <c r="I12" s="520"/>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0</v>
      </c>
      <c r="H20" s="147">
        <f>F20+TIME(0,G20,0)</f>
        <v>0.50347222222222221</v>
      </c>
      <c r="I20" s="112"/>
    </row>
    <row r="22" spans="1:9" ht="15.75" x14ac:dyDescent="0.25">
      <c r="A22" s="83" t="s">
        <v>178</v>
      </c>
      <c r="B22" s="92"/>
      <c r="C22" s="92" t="s">
        <v>226</v>
      </c>
      <c r="D22" s="92"/>
      <c r="E22" s="92" t="s">
        <v>104</v>
      </c>
      <c r="F22" s="147">
        <f>H20</f>
        <v>0.50347222222222221</v>
      </c>
      <c r="G22" s="103">
        <v>15</v>
      </c>
      <c r="H22" s="147">
        <f>F22+TIME(0,G22,0)</f>
        <v>0.51388888888888884</v>
      </c>
      <c r="I22" s="112"/>
    </row>
    <row r="24" spans="1:9" ht="31.5" x14ac:dyDescent="0.25">
      <c r="A24" s="83" t="s">
        <v>183</v>
      </c>
      <c r="B24" s="92"/>
      <c r="C24" s="92" t="s">
        <v>244</v>
      </c>
      <c r="D24" s="92"/>
      <c r="E24" s="92" t="s">
        <v>104</v>
      </c>
      <c r="F24" s="147">
        <f>H22</f>
        <v>0.51388888888888884</v>
      </c>
      <c r="G24" s="103">
        <v>30</v>
      </c>
      <c r="H24" s="147">
        <f>F24+TIME(0,G24,0)</f>
        <v>0.53472222222222221</v>
      </c>
      <c r="I24" s="112"/>
    </row>
    <row r="26" spans="1:9" ht="31.5" x14ac:dyDescent="0.25">
      <c r="A26" s="83" t="s">
        <v>219</v>
      </c>
      <c r="B26" s="92"/>
      <c r="C26" s="92" t="s">
        <v>245</v>
      </c>
      <c r="D26" s="92"/>
      <c r="E26" s="92" t="s">
        <v>104</v>
      </c>
      <c r="F26" s="147">
        <f>H24</f>
        <v>0.53472222222222221</v>
      </c>
      <c r="G26" s="103">
        <v>10</v>
      </c>
      <c r="H26" s="147">
        <f>F26+TIME(0,G26,0)</f>
        <v>0.54166666666666663</v>
      </c>
      <c r="I26" s="112"/>
    </row>
    <row r="28" spans="1:9" ht="15.75" x14ac:dyDescent="0.25">
      <c r="A28" s="115" t="s">
        <v>246</v>
      </c>
      <c r="B28" s="121"/>
      <c r="C28" s="121" t="s">
        <v>222</v>
      </c>
      <c r="D28" s="121"/>
      <c r="E28" s="121"/>
      <c r="F28" s="144">
        <f>H26</f>
        <v>0.54166666666666663</v>
      </c>
      <c r="G28" s="124">
        <v>0</v>
      </c>
      <c r="H28" s="144">
        <f>F28+TIME(0,G28,0)</f>
        <v>0.54166666666666663</v>
      </c>
      <c r="I28" s="121"/>
    </row>
    <row r="29" spans="1:9" x14ac:dyDescent="0.2">
      <c r="A29" s="82"/>
      <c r="B29" s="82"/>
      <c r="C29" s="82" t="s">
        <v>185</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28" zoomScale="120" zoomScaleNormal="120" workbookViewId="0">
      <selection activeCell="D43" sqref="D43"/>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409</v>
      </c>
    </row>
    <row r="2" spans="1:5" s="4" customFormat="1" x14ac:dyDescent="0.2">
      <c r="A2" s="3"/>
      <c r="B2" s="3"/>
      <c r="C2" s="3"/>
      <c r="D2" s="3"/>
    </row>
    <row r="3" spans="1:5" s="64" customFormat="1" x14ac:dyDescent="0.2">
      <c r="A3" s="521" t="s">
        <v>31</v>
      </c>
      <c r="B3" s="521"/>
      <c r="C3" s="63"/>
      <c r="D3" s="63"/>
    </row>
    <row r="4" spans="1:5" s="4" customFormat="1" x14ac:dyDescent="0.2">
      <c r="A4" s="39" t="s">
        <v>62</v>
      </c>
      <c r="B4" s="39" t="s">
        <v>17</v>
      </c>
      <c r="C4" s="39" t="s">
        <v>0</v>
      </c>
      <c r="D4" s="39" t="s">
        <v>18</v>
      </c>
    </row>
    <row r="5" spans="1:5" s="132" customFormat="1" x14ac:dyDescent="0.2">
      <c r="A5" s="338" t="s">
        <v>248</v>
      </c>
      <c r="B5" s="40" t="s">
        <v>367</v>
      </c>
      <c r="C5" s="40" t="s">
        <v>249</v>
      </c>
      <c r="D5" s="56" t="s">
        <v>524</v>
      </c>
      <c r="E5" s="4" t="s">
        <v>368</v>
      </c>
    </row>
    <row r="6" spans="1:5" x14ac:dyDescent="0.2">
      <c r="A6" s="391" t="s">
        <v>13</v>
      </c>
      <c r="B6" s="41" t="s">
        <v>19</v>
      </c>
      <c r="C6" s="41" t="s">
        <v>20</v>
      </c>
      <c r="D6" s="56" t="s">
        <v>538</v>
      </c>
      <c r="E6" s="4" t="s">
        <v>368</v>
      </c>
    </row>
    <row r="7" spans="1:5" ht="12.75" customHeight="1" x14ac:dyDescent="0.2">
      <c r="A7" s="392" t="s">
        <v>252</v>
      </c>
      <c r="B7" s="40" t="s">
        <v>251</v>
      </c>
      <c r="C7" s="40" t="s">
        <v>239</v>
      </c>
      <c r="D7" s="56" t="s">
        <v>540</v>
      </c>
      <c r="E7" s="4" t="s">
        <v>368</v>
      </c>
    </row>
    <row r="8" spans="1:5" x14ac:dyDescent="0.2">
      <c r="A8" s="393" t="s">
        <v>60</v>
      </c>
      <c r="B8" s="40" t="s">
        <v>273</v>
      </c>
      <c r="C8" s="40" t="s">
        <v>228</v>
      </c>
      <c r="D8" s="56" t="s">
        <v>505</v>
      </c>
      <c r="E8" s="4"/>
    </row>
    <row r="9" spans="1:5" ht="12.75" customHeight="1" x14ac:dyDescent="0.2">
      <c r="A9" s="394" t="s">
        <v>4</v>
      </c>
      <c r="B9" s="41" t="s">
        <v>59</v>
      </c>
      <c r="C9" s="41" t="s">
        <v>66</v>
      </c>
      <c r="D9" s="56" t="s">
        <v>528</v>
      </c>
      <c r="E9" s="4" t="s">
        <v>368</v>
      </c>
    </row>
    <row r="10" spans="1:5" ht="12.75" customHeight="1" x14ac:dyDescent="0.2">
      <c r="A10" s="395" t="s">
        <v>240</v>
      </c>
      <c r="B10" s="41" t="s">
        <v>241</v>
      </c>
      <c r="C10" s="41" t="s">
        <v>239</v>
      </c>
      <c r="D10" s="56" t="s">
        <v>541</v>
      </c>
      <c r="E10" s="4" t="s">
        <v>368</v>
      </c>
    </row>
    <row r="11" spans="1:5" ht="12.75" customHeight="1" x14ac:dyDescent="0.2">
      <c r="A11" s="396" t="s">
        <v>413</v>
      </c>
      <c r="B11" s="40" t="s">
        <v>243</v>
      </c>
      <c r="C11" s="40" t="s">
        <v>470</v>
      </c>
      <c r="D11" s="56" t="s">
        <v>529</v>
      </c>
      <c r="E11" s="4" t="s">
        <v>368</v>
      </c>
    </row>
    <row r="12" spans="1:5" ht="12.75" customHeight="1" x14ac:dyDescent="0.2">
      <c r="A12" s="397" t="s">
        <v>67</v>
      </c>
      <c r="B12" s="41" t="s">
        <v>61</v>
      </c>
      <c r="C12" s="40" t="s">
        <v>64</v>
      </c>
      <c r="D12" s="56" t="s">
        <v>519</v>
      </c>
      <c r="E12" s="4" t="s">
        <v>368</v>
      </c>
    </row>
    <row r="13" spans="1:5" ht="12.75" customHeight="1" x14ac:dyDescent="0.2">
      <c r="A13" s="398" t="s">
        <v>281</v>
      </c>
      <c r="B13" s="40" t="s">
        <v>282</v>
      </c>
      <c r="C13" s="40" t="s">
        <v>274</v>
      </c>
      <c r="D13" s="56" t="s">
        <v>537</v>
      </c>
      <c r="E13" s="4" t="s">
        <v>368</v>
      </c>
    </row>
    <row r="14" spans="1:5" ht="12.75" customHeight="1" x14ac:dyDescent="0.2">
      <c r="A14" s="345" t="s">
        <v>291</v>
      </c>
      <c r="B14" s="40" t="s">
        <v>292</v>
      </c>
      <c r="C14" s="40" t="s">
        <v>268</v>
      </c>
      <c r="D14" s="56" t="s">
        <v>518</v>
      </c>
      <c r="E14" s="4" t="s">
        <v>368</v>
      </c>
    </row>
    <row r="15" spans="1:5" ht="12.75" customHeight="1" x14ac:dyDescent="0.2">
      <c r="A15" s="339" t="s">
        <v>290</v>
      </c>
      <c r="B15" s="40" t="s">
        <v>296</v>
      </c>
      <c r="C15" s="40" t="s">
        <v>269</v>
      </c>
      <c r="D15" s="56" t="s">
        <v>542</v>
      </c>
      <c r="E15" s="4" t="s">
        <v>368</v>
      </c>
    </row>
    <row r="16" spans="1:5" ht="12.75" customHeight="1" x14ac:dyDescent="0.2">
      <c r="A16" s="340" t="s">
        <v>300</v>
      </c>
      <c r="B16" s="40" t="s">
        <v>301</v>
      </c>
      <c r="C16" s="40" t="s">
        <v>302</v>
      </c>
      <c r="D16" s="56" t="s">
        <v>527</v>
      </c>
      <c r="E16" s="4" t="s">
        <v>368</v>
      </c>
    </row>
    <row r="17" spans="1:9" ht="12.75" customHeight="1" x14ac:dyDescent="0.2">
      <c r="A17" s="341" t="s">
        <v>387</v>
      </c>
      <c r="B17" s="40" t="s">
        <v>313</v>
      </c>
      <c r="C17" s="40" t="s">
        <v>314</v>
      </c>
      <c r="D17" s="56" t="s">
        <v>533</v>
      </c>
      <c r="E17" s="4" t="s">
        <v>368</v>
      </c>
    </row>
    <row r="18" spans="1:9" s="4" customFormat="1" ht="12.75" customHeight="1" x14ac:dyDescent="0.2">
      <c r="A18" s="342" t="s">
        <v>463</v>
      </c>
      <c r="B18" s="40" t="s">
        <v>419</v>
      </c>
      <c r="C18" s="40" t="s">
        <v>20</v>
      </c>
      <c r="D18" s="56" t="s">
        <v>539</v>
      </c>
      <c r="E18" s="4" t="s">
        <v>368</v>
      </c>
      <c r="F18" s="2"/>
      <c r="G18" s="2"/>
      <c r="H18" s="2"/>
      <c r="I18" s="2"/>
    </row>
    <row r="19" spans="1:9" ht="12.75" customHeight="1" x14ac:dyDescent="0.2">
      <c r="A19" s="343" t="s">
        <v>464</v>
      </c>
      <c r="B19" s="40" t="s">
        <v>414</v>
      </c>
      <c r="C19" s="40" t="s">
        <v>378</v>
      </c>
      <c r="D19" s="56" t="s">
        <v>530</v>
      </c>
      <c r="E19" s="4" t="s">
        <v>368</v>
      </c>
    </row>
    <row r="20" spans="1:9" ht="12.75" customHeight="1" x14ac:dyDescent="0.2">
      <c r="A20" s="344" t="s">
        <v>342</v>
      </c>
      <c r="B20" s="40" t="s">
        <v>343</v>
      </c>
      <c r="C20" s="40" t="s">
        <v>344</v>
      </c>
      <c r="D20" s="56" t="s">
        <v>532</v>
      </c>
      <c r="E20" s="4" t="s">
        <v>368</v>
      </c>
    </row>
    <row r="21" spans="1:9" s="4" customFormat="1" ht="12.75" customHeight="1" x14ac:dyDescent="0.2">
      <c r="A21" s="342"/>
      <c r="B21" s="40"/>
      <c r="C21" s="40"/>
      <c r="D21" s="56"/>
      <c r="F21" s="2"/>
      <c r="G21" s="2"/>
      <c r="H21" s="2"/>
      <c r="I21" s="2"/>
    </row>
    <row r="22" spans="1:9" ht="12.75" customHeight="1" x14ac:dyDescent="0.2">
      <c r="A22" s="343"/>
      <c r="B22" s="40"/>
      <c r="C22" s="40"/>
      <c r="D22" s="56"/>
      <c r="E22" s="4"/>
    </row>
    <row r="23" spans="1:9" ht="12.75" customHeight="1" x14ac:dyDescent="0.2">
      <c r="A23" s="344"/>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512</v>
      </c>
      <c r="C40" s="2"/>
      <c r="D40" s="2"/>
    </row>
    <row r="41" spans="1:4" x14ac:dyDescent="0.2">
      <c r="A41" s="45" t="s">
        <v>49</v>
      </c>
      <c r="B41" s="59" t="s">
        <v>513</v>
      </c>
      <c r="C41" s="2"/>
      <c r="D41" s="2"/>
    </row>
    <row r="42" spans="1:4" x14ac:dyDescent="0.2">
      <c r="A42" s="45" t="s">
        <v>312</v>
      </c>
      <c r="B42" s="59" t="s">
        <v>525</v>
      </c>
      <c r="C42" s="2"/>
      <c r="D42" s="2"/>
    </row>
    <row r="43" spans="1:4" ht="14.25" x14ac:dyDescent="0.2">
      <c r="A43" s="45" t="s">
        <v>50</v>
      </c>
      <c r="B43" s="59" t="s">
        <v>520</v>
      </c>
      <c r="C43" s="2"/>
      <c r="D43" s="2"/>
    </row>
    <row r="44" spans="1:4" ht="14.25" x14ac:dyDescent="0.2">
      <c r="A44" s="45" t="s">
        <v>52</v>
      </c>
      <c r="B44" s="59" t="s">
        <v>526</v>
      </c>
      <c r="C44" s="2"/>
      <c r="D44" s="2"/>
    </row>
    <row r="45" spans="1:4" x14ac:dyDescent="0.2">
      <c r="A45" s="45" t="s">
        <v>51</v>
      </c>
      <c r="B45" s="59" t="s">
        <v>549</v>
      </c>
      <c r="C45" s="2"/>
      <c r="D45" s="2"/>
    </row>
    <row r="46" spans="1:4" x14ac:dyDescent="0.2">
      <c r="A46" s="45" t="s">
        <v>247</v>
      </c>
      <c r="B46" s="59" t="s">
        <v>534</v>
      </c>
      <c r="C46" s="2"/>
      <c r="D46" s="2"/>
    </row>
    <row r="47" spans="1:4" x14ac:dyDescent="0.2">
      <c r="A47" s="45" t="s">
        <v>1</v>
      </c>
      <c r="B47" s="59" t="s">
        <v>536</v>
      </c>
      <c r="C47" s="2"/>
      <c r="D47" s="2"/>
    </row>
    <row r="48" spans="1:4" x14ac:dyDescent="0.2">
      <c r="A48" s="45" t="s">
        <v>382</v>
      </c>
      <c r="B48" s="59" t="s">
        <v>523</v>
      </c>
      <c r="C48" s="2"/>
      <c r="D48" s="2"/>
    </row>
    <row r="49" spans="1:4" x14ac:dyDescent="0.2">
      <c r="A49" s="45" t="s">
        <v>72</v>
      </c>
      <c r="B49" s="59" t="s">
        <v>535</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250</v>
      </c>
      <c r="B58" s="56" t="s">
        <v>477</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22" sqref="B22"/>
    </sheetView>
  </sheetViews>
  <sheetFormatPr defaultRowHeight="12.75" x14ac:dyDescent="0.2"/>
  <cols>
    <col min="1" max="1" width="33.28515625" customWidth="1"/>
    <col min="2" max="2" width="65.7109375" customWidth="1"/>
  </cols>
  <sheetData>
    <row r="1" spans="1:2" s="6" customFormat="1" x14ac:dyDescent="0.2">
      <c r="A1" s="33" t="s">
        <v>29</v>
      </c>
      <c r="B1" s="33" t="s">
        <v>510</v>
      </c>
    </row>
    <row r="2" spans="1:2" x14ac:dyDescent="0.2">
      <c r="A2" s="33" t="s">
        <v>27</v>
      </c>
      <c r="B2" s="33" t="s">
        <v>347</v>
      </c>
    </row>
    <row r="3" spans="1:2" x14ac:dyDescent="0.2">
      <c r="A3" s="33" t="s">
        <v>28</v>
      </c>
      <c r="B3" s="33" t="s">
        <v>511</v>
      </c>
    </row>
    <row r="4" spans="1:2" s="6" customFormat="1" x14ac:dyDescent="0.2">
      <c r="A4" s="6" t="s">
        <v>23</v>
      </c>
      <c r="B4" s="35">
        <v>43116</v>
      </c>
    </row>
    <row r="5" spans="1:2" s="6" customFormat="1" x14ac:dyDescent="0.2">
      <c r="A5" s="38" t="s">
        <v>26</v>
      </c>
      <c r="B5" s="35">
        <f>B4</f>
        <v>43116</v>
      </c>
    </row>
    <row r="6" spans="1:2" s="6" customFormat="1" x14ac:dyDescent="0.2">
      <c r="A6" s="36" t="s">
        <v>24</v>
      </c>
      <c r="B6" s="37">
        <v>9</v>
      </c>
    </row>
    <row r="7" spans="1:2" s="6" customFormat="1" x14ac:dyDescent="0.2">
      <c r="A7" s="36" t="s">
        <v>25</v>
      </c>
      <c r="B7" s="35">
        <f>B4+B6-1</f>
        <v>43124</v>
      </c>
    </row>
    <row r="8" spans="1:2" x14ac:dyDescent="0.2">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2022 802.11 Agenda</dc:title>
  <dc:subject>Agendas for the WG, TG, SC and AHC</dc:subject>
  <dc:creator>Stanley, Dorothy</dc:creator>
  <cp:keywords>11-21-1958r2</cp:keywords>
  <cp:lastModifiedBy>Dorothy Stanley</cp:lastModifiedBy>
  <cp:lastPrinted>2018-08-07T21:31:08Z</cp:lastPrinted>
  <dcterms:created xsi:type="dcterms:W3CDTF">2007-05-08T22:03:28Z</dcterms:created>
  <dcterms:modified xsi:type="dcterms:W3CDTF">2022-01-17T14:15:16Z</dcterms:modified>
  <cp:category>WG11 January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