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November_2021\Plenary\"/>
    </mc:Choice>
  </mc:AlternateContent>
  <bookViews>
    <workbookView xWindow="-120" yWindow="-120" windowWidth="29040" windowHeight="1584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885" l="1"/>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B4" i="885" s="1"/>
  <c r="AH15" i="885"/>
  <c r="AH11" i="885" l="1"/>
  <c r="C32" i="885" l="1"/>
  <c r="C31" i="885"/>
  <c r="A31" i="885"/>
  <c r="C30" i="885"/>
  <c r="C29" i="885"/>
  <c r="A29" i="885"/>
  <c r="C28" i="885"/>
  <c r="C26" i="885"/>
  <c r="C25" i="885"/>
  <c r="C24" i="885"/>
  <c r="A23" i="885"/>
  <c r="C22" i="885"/>
  <c r="C21" i="885"/>
  <c r="C20" i="885"/>
  <c r="C19" i="885"/>
  <c r="C18" i="885"/>
  <c r="C17" i="885"/>
  <c r="C16" i="885"/>
  <c r="AH14" i="885"/>
  <c r="C14" i="885"/>
  <c r="AH13" i="885"/>
  <c r="C13" i="885"/>
  <c r="AH12" i="885"/>
  <c r="C12" i="885"/>
  <c r="C11" i="885"/>
  <c r="AH10" i="885"/>
  <c r="C10" i="885"/>
  <c r="AH9" i="885"/>
  <c r="AH8" i="885"/>
  <c r="C8" i="885"/>
  <c r="AH7" i="885"/>
  <c r="C7" i="885"/>
  <c r="AH6" i="885"/>
  <c r="C6" i="885"/>
  <c r="AH5" i="885"/>
  <c r="AH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<sst xmlns="http://schemas.openxmlformats.org/spreadsheetml/2006/main" count="1130" uniqueCount="553">
  <si>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</si>
  <si>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</si>
  <si>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</si>
  <si>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</si>
  <si>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</si>
  <si>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</si>
  <si>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</si>
  <si>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</si>
  <si>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</si>
  <si>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</si>
  <si>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</si>
  <si>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</si>
  <si>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</si>
  <si>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</si>
  <si>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</si>
  <si>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</si>
  <si>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</si>
  <si>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</si>
  <si>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</si>
  <si>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</si>
  <si>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</si>
  <si>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</si>
  <si>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</si>
  <si>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</si>
  <si>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</si>
  <si>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</si>
  <si>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</si>
  <si>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</si>
  <si>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</si>
  <si>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</si>
  <si>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</si>
  <si>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</si>
  <si>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</si>
  <si>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</si>
  <si>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</si>
  <si>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</si>
  <si>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</si>
  <si>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</si>
  <si>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</si>
  <si>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</si>
  <si>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</si>
  <si>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</si>
  <si>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</si>
  <si>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</si>
  <si>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</si>
  <si>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</si>
  <si>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</si>
  <si>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</si>
  <si>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</si>
  <si>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</si>
  <si>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</si>
  <si>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</si>
  <si>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</si>
  <si>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</si>
  <si>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</si>
  <si>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</si>
  <si>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</si>
  <si>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</si>
  <si>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</si>
  <si>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</si>
  <si>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</si>
  <si>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</si>
  <si>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</si>
  <si>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</si>
  <si>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</si>
  <si>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</si>
  <si>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</si>
  <si>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</si>
  <si>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</si>
  <si>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</si>
  <si>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</si>
  <si>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</si>
  <si>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</si>
  <si>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</si>
  <si>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</si>
  <si>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</si>
  <si>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</si>
  <si>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</si>
  <si>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</si>
  <si>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</si>
  <si>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</si>
  <si>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</si>
  <si>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</si>
  <si>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</si>
  <si>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</si>
  <si>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</si>
  <si>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</si>
  <si>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</si>
  <si>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</si>
  <si>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</si>
  <si>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</si>
  <si>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</si>
  <si>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</si>
  <si>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</si>
  <si>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</si>
  <si>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</si>
  <si>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</si>
  <si>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</si>
  <si>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</si>
  <si>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</si>
  <si>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</si>
  <si>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</si>
  <si>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</si>
  <si>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</si>
  <si>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</si>
  <si>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</si>
  <si>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</si>
  <si>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</si>
  <si>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</si>
  <si>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</si>
  <si>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</si>
  <si>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</si>
  <si>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</si>
  <si>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</si>
  <si>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</si>
  <si>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</si>
  <si>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</si>
  <si>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</si>
  <si>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</si>
  <si>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</si>
  <si>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</si>
  <si>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</si>
  <si>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</si>
  <si>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</si>
  <si>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</si>
  <si>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</si>
  <si>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</si>
  <si>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</si>
  <si>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</si>
  <si>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</si>
  <si>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</si>
  <si>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</si>
  <si>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</si>
  <si>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</si>
  <si>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</si>
  <si>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</si>
  <si>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</si>
  <si>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</si>
  <si>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</si>
  <si>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</si>
  <si>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</si>
  <si>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</si>
  <si>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</si>
  <si>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</si>
  <si>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</si>
  <si>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</si>
  <si>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</si>
  <si>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</si>
  <si>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</si>
  <si>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</si>
  <si>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</si>
  <si>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</si>
  <si>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</si>
  <si>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</si>
  <si>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</si>
  <si>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</si>
  <si>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</si>
  <si>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</si>
  <si>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</si>
  <si>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</si>
  <si>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</si>
  <si>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</si>
  <si>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</si>
  <si>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</si>
  <si>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</si>
  <si>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</si>
  <si>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</si>
  <si>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</si>
  <si>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</si>
  <si>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</si>
  <si>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</si>
  <si>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</si>
  <si>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</si>
  <si>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</si>
  <si>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</si>
  <si>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</si>
  <si>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</si>
  <si>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</si>
  <si>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</si>
  <si>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</si>
  <si>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</si>
  <si>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</si>
  <si>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</si>
  <si>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</si>
  <si>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</si>
  <si>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</si>
  <si>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</si>
  <si>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</si>
  <si>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</si>
  <si>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</si>
  <si>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</si>
  <si>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</si>
  <si>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</si>
  <si>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</si>
  <si>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</si>
  <si>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</si>
  <si>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</si>
  <si>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</si>
  <si>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</si>
  <si>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</si>
  <si>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</si>
  <si>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</si>
  <si>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</si>
  <si>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</si>
  <si>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</si>
  <si>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</si>
  <si>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</si>
  <si>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</si>
  <si>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</si>
  <si>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</si>
  <si>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</si>
  <si>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</si>
  <si>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</si>
  <si>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</si>
  <si>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</si>
  <si>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</si>
  <si>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</si>
  <si>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</si>
  <si>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</si>
  <si>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</si>
  <si>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</si>
  <si>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</si>
  <si>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</si>
  <si>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</si>
  <si>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</si>
  <si>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</si>
  <si>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</si>
  <si>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</si>
  <si>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</si>
  <si>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</si>
  <si>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</si>
  <si>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</si>
  <si>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</si>
  <si>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</si>
  <si>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</si>
  <si>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</si>
  <si>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</si>
  <si>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</si>
  <si>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</si>
  <si>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</si>
  <si>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</si>
  <si>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</si>
  <si>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</si>
  <si>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</si>
  <si>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</si>
  <si>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</si>
  <si>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</si>
  <si>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</si>
  <si>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</si>
  <si>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</si>
  <si>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</si>
  <si>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</si>
  <si>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</si>
  <si>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</si>
  <si>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</si>
  <si>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</si>
  <si>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</si>
  <si>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</si>
  <si>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</si>
  <si>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</si>
  <si>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</si>
  <si>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</si>
  <si>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</si>
  <si>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</si>
  <si>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</si>
  <si>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</si>
  <si>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</si>
  <si>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</si>
  <si>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</si>
  <si>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</si>
  <si>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</si>
  <si>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</si>
  <si>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</si>
  <si>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</si>
  <si>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</si>
  <si>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</si>
  <si>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</si>
  <si>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</si>
  <si>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</si>
  <si>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</si>
  <si>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</si>
  <si>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</si>
  <si>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</si>
  <si>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</si>
  <si>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</si>
  <si>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</si>
  <si>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</si>
  <si>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</si>
  <si>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</si>
  <si>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</si>
  <si>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</si>
  <si>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</si>
  <si>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</si>
  <si>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</si>
  <si>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</si>
  <si>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</si>
  <si>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</si>
  <si>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</si>
  <si>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</si>
  <si>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</si>
  <si>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</si>
  <si>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</si>
  <si>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</si>
  <si>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</si>
  <si>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</si>
  <si>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</si>
  <si>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</si>
  <si>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</si>
  <si>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</si>
  <si>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</si>
  <si>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</si>
  <si>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</si>
  <si>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</si>
  <si>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</si>
  <si>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</si>
  <si>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</si>
  <si>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</si>
  <si>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</si>
  <si>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</si>
  <si>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</si>
  <si>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</si>
  <si>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</si>
  <si>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</si>
  <si>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</si>
  <si>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</si>
  <si>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</si>
  <si>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</si>
  <si>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</si>
  <si>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</si>
  <si>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</si>
  <si>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</si>
  <si>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</si>
  <si>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</si>
  <si>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</si>
  <si>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</si>
  <si>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</si>
  <si>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</si>
  <si>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</si>
  <si>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</si>
  <si>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</si>
  <si>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</si>
  <si>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</si>
  <si>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</si>
  <si>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</si>
  <si>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</si>
  <si>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</si>
  <si>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</si>
  <si>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</si>
  <si>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</si>
  <si>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</si>
  <si>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</si>
  <si>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</si>
  <si>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</si>
  <si>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</si>
  <si>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</si>
  <si>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</si>
  <si>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</si>
  <si>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</si>
  <si>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</si>
  <si>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</si>
  <si>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</si>
  <si>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</si>
  <si>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</si>
  <si>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</si>
  <si>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</si>
  <si>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</si>
  <si>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</si>
  <si>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</si>
  <si>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</si>
  <si>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</si>
  <si>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</si>
  <si>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</si>
  <si>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</si>
  <si>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</si>
  <si>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</si>
  <si>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</si>
  <si>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</si>
  <si>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</si>
  <si>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</si>
  <si>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</si>
  <si>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</si>
  <si>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</si>
  <si>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</si>
  <si>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</si>
  <si>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</si>
  <si>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</si>
  <si>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</si>
  <si>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</si>
  <si>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</si>
  <si>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</si>
  <si>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</si>
  <si>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</si>
  <si>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</si>
  <si>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</si>
  <si>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</si>
  <si>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</si>
  <si>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</si>
  <si>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</si>
  <si>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</si>
  <si>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</si>
  <si>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</si>
  <si>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</si>
  <si>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</si>
  <si>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</si>
  <si>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</si>
  <si>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</si>
  <si>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</si>
  <si>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</si>
  <si>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</si>
  <si>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</si>
  <si>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</si>
  <si>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</si>
  <si>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</si>
  <si>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</si>
  <si>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</si>
  <si>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</si>
  <si>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</si>
  <si>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</si>
  <si>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</si>
  <si>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</si>
  <si>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</si>
  <si>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</si>
  <si>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</si>
  <si>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</si>
  <si>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</si>
  <si>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</si>
  <si>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</si>
  <si>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</si>
  <si>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</si>
  <si>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</si>
  <si>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</si>
  <si>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</si>
  <si>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</si>
  <si>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</si>
  <si>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</si>
  <si>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</si>
  <si>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</si>
  <si>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</si>
  <si>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</si>
  <si>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</si>
  <si>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</si>
  <si>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</si>
  <si>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</si>
  <si>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</si>
  <si>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</si>
  <si>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</si>
  <si>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</si>
  <si>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</si>
  <si>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</si>
  <si>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</si>
  <si>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</si>
  <si>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</si>
  <si>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</si>
  <si>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</si>
  <si>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</si>
  <si>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</si>
  <si>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</si>
  <si>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</si>
  <si>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</si>
  <si>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</si>
  <si>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</si>
  <si>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</si>
  <si>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</si>
  <si>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</si>
  <si>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</si>
  <si>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</si>
  <si>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</si>
  <si>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</si>
  <si>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</si>
  <si>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</si>
  <si>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</si>
  <si>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</si>
  <si>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</si>
  <si>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</si>
  <si>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</si>
  <si>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</si>
  <si>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</si>
  <si>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</si>
  <si>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</si>
  <si>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</si>
  <si>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</si>
  <si>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</si>
  <si>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</si>
  <si>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</si>
  <si>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</si>
  <si>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</si>
  <si>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</si>
  <si>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</si>
  <si>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</si>
  <si>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</si>
  <si>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</si>
  <si>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</si>
  <si>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</si>
  <si>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</si>
  <si>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</si>
  <si>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</si>
  <si>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</si>
  <si>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</si>
  <si>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</si>
  <si>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</si>
  <si>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</si>
  <si>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</si>
  <si>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2</t>
  </si>
  <si>
    <t>MInute offset</t>
  </si>
  <si>
    <t>Hour offset</t>
  </si>
  <si>
    <t>Time Finland</t>
  </si>
  <si>
    <t>WNG</t>
  </si>
  <si>
    <t>MON
6</t>
  </si>
  <si>
    <t>Attendance report - this session and teleconferences</t>
  </si>
  <si>
    <t>November 2021</t>
  </si>
  <si>
    <t>WG Agenda November 2021</t>
  </si>
  <si>
    <t>IEEE 802.11 WIRELESS LOCAL AREA NETWORKS SESSION #190</t>
  </si>
  <si>
    <t>November 8-16, 2021</t>
  </si>
  <si>
    <t>https://mentor.ieee.org/802.11/dcn/11-21-1603</t>
  </si>
  <si>
    <t>https://mentor.ieee.org/802.11/dcn/11-21-1604</t>
  </si>
  <si>
    <t>https://mentor.ieee.org/802.11/dcn/11-21-1605</t>
  </si>
  <si>
    <t>https://mentor.ieee.org/802.11/dcn/11-21-1497</t>
  </si>
  <si>
    <t>CAC Agenda - Monday 2021-11-15 - 11:15 to 13:15 ET</t>
  </si>
  <si>
    <t>WG11 Agenda - Mon 2021-11-08 - 9:00 to 11:00 ET</t>
  </si>
  <si>
    <t>WG11 Agenda - Tuesday 2021-11-16 - 9:00 to 12:00 ET</t>
  </si>
  <si>
    <t>Weeks Nov 8, Nov 15</t>
  </si>
  <si>
    <t>2021 November IEEE 802.11 Working 
Group Plenary Session</t>
  </si>
  <si>
    <t>ATTENDANCE MUST BE RECORDED IN IMAT.  CREDIT TOWARDS VOTING RIGHTS FOR THE NOVEMBER PLENARY SESSION: 9 MEETINGS ATTENDED</t>
  </si>
  <si>
    <t>PAR</t>
  </si>
  <si>
    <t>https://mentor.ieee.org/802.11/dcn/11-21-1607</t>
  </si>
  <si>
    <t>https://mentor.ieee.org/802.11/dcn/11-21-1618</t>
  </si>
  <si>
    <t>https://mentor.ieee.org/802.11/dcn/11-21-1620</t>
  </si>
  <si>
    <t>https://mentor.ieee.org/802.11/dcn/11-21-1621</t>
  </si>
  <si>
    <t>https://mentor.ieee.org/802.11/dcn/11-21-1624</t>
  </si>
  <si>
    <t>https://mentor.ieee.org/802.11/dcn/11-21-1623</t>
  </si>
  <si>
    <t>https://mentor.ieee.org/802.11/dcn/11-21-1626</t>
  </si>
  <si>
    <t>https://mentor.ieee.org/802.11/dcn/11-21-1625</t>
  </si>
  <si>
    <t>https://mentor.ieee.org/802.11/dcn/11-21-1627</t>
  </si>
  <si>
    <t>https://mentor.ieee.org/802.11/dcn/11-21-1628</t>
  </si>
  <si>
    <t>https://mentor.ieee.org/802.11/dcn/11-21-1630</t>
  </si>
  <si>
    <t>https://mentor.ieee.org/802.11/dcn/11-21-1631</t>
  </si>
  <si>
    <t>1</t>
  </si>
  <si>
    <t>https://mentor.ieee.org/802.11/dcn/11-21-1632</t>
  </si>
  <si>
    <t>https://mentor.ieee.org/802-ec/dcn/21/ec-21-0228</t>
  </si>
  <si>
    <t>https://mentor.ieee.org/802.11/dcn/11-21-1597</t>
  </si>
  <si>
    <t>https://mentor.ieee.org/802.11/dcn/11-21-1593</t>
  </si>
  <si>
    <t>https://mentor.ieee.org/802.11/dcn/11-21-1642</t>
  </si>
  <si>
    <t>https://mentor.ieee.org/802.11/dcn/11-21-1643</t>
  </si>
  <si>
    <t>https://mentor.ieee.org/802.11/dcn/11-21-1644</t>
  </si>
  <si>
    <t>https://mentor.ieee.org/802.11/dcn/11-21-1649</t>
  </si>
  <si>
    <t>https://mentor.ieee.org/802.11/dcn/11-21-1654</t>
  </si>
  <si>
    <t>https://mentor.ieee.org/802.11/dcn/11-21-1650</t>
  </si>
  <si>
    <t>doc.: IEEE 802.11-21/1603r1</t>
  </si>
  <si>
    <t>MON
7</t>
  </si>
  <si>
    <t>Not meeting: ITU AHG</t>
  </si>
  <si>
    <t>https://mentor.ieee.org/802.11/dcn/11-21-</t>
  </si>
  <si>
    <t>11-21-1749</t>
  </si>
  <si>
    <t>March 2022 WG Officer Elections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</si>
</sst>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7"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8" xfId="106" applyFont="1" applyFill="1" applyBorder="1" applyAlignment="1">
      <alignment horizontal="center" vertical="center" wrapText="1"/>
    </xf>
    <xf numFmtId="170" fontId="81" fillId="58" borderId="48" xfId="107" applyNumberFormat="1"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50" borderId="23" xfId="108" applyFont="1" applyFill="1" applyBorder="1" applyAlignment="1">
      <alignment horizontal="center" vertical="center"/>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8" borderId="20" xfId="106" applyNumberFormat="1" applyFont="1" applyFill="1" applyBorder="1" applyAlignment="1">
      <alignment horizontal="center" vertical="center"/>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4"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80" fillId="61" borderId="25" xfId="106" applyNumberFormat="1" applyFont="1" applyFill="1" applyBorder="1" applyAlignment="1">
      <alignment horizontal="center" vertical="center" wrapText="1"/>
    </xf>
    <xf numFmtId="0" fontId="85" fillId="0" borderId="26" xfId="106" applyFont="1" applyBorder="1">
      <alignment horizontal="left" vertical="center" wrapText="1" indent="1"/>
    </xf>
    <xf numFmtId="0" fontId="80" fillId="0" borderId="27" xfId="106" applyFont="1" applyFill="1" applyBorder="1" applyAlignment="1">
      <alignment horizontal="center" vertical="center" wrapTex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8"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5" xfId="0" applyNumberFormat="1" applyFont="1" applyFill="1" applyBorder="1" applyAlignment="1" applyProtection="1">
      <alignment horizontal="left" vertical="center" wrapText="1" indent="1"/>
    </xf>
    <xf numFmtId="0" fontId="85" fillId="0" borderId="56"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0" fontId="85" fillId="0" borderId="37" xfId="106" applyFont="1" applyBorder="1">
      <alignment horizontal="left" vertical="center" wrapText="1" indent="1"/>
    </xf>
    <xf numFmtId="0" fontId="85" fillId="0" borderId="37" xfId="0" applyNumberFormat="1" applyFont="1" applyFill="1" applyBorder="1" applyAlignment="1" applyProtection="1">
      <alignment horizontal="left" vertical="center" wrapText="1" indent="1"/>
    </xf>
    <xf numFmtId="0" fontId="80" fillId="0" borderId="36"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7" xfId="106" applyNumberFormat="1" applyFont="1" applyFill="1" applyBorder="1" applyAlignment="1">
      <alignment horizontal="left" vertical="center" wrapText="1" indent="1"/>
    </xf>
    <xf numFmtId="0" fontId="80" fillId="0" borderId="40"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1" xfId="106" applyNumberFormat="1" applyFont="1" applyFill="1" applyBorder="1" applyAlignment="1">
      <alignment horizontal="left" vertical="center" wrapText="1" indent="1"/>
    </xf>
    <xf numFmtId="0" fontId="85" fillId="0" borderId="37" xfId="106" applyFont="1" applyFill="1" applyBorder="1">
      <alignment horizontal="left" vertical="center" wrapText="1" indent="1"/>
    </xf>
    <xf numFmtId="0" fontId="80" fillId="0" borderId="41" xfId="106" applyFont="1" applyBorder="1">
      <alignment horizontal="left" vertical="center" wrapText="1" indent="1"/>
    </xf>
    <xf numFmtId="0" fontId="69" fillId="0" borderId="29" xfId="106" applyBorder="1">
      <alignment horizontal="left" vertical="center" wrapText="1" indent="1"/>
    </xf>
    <xf numFmtId="0" fontId="85" fillId="0" borderId="58" xfId="0" applyNumberFormat="1" applyFont="1" applyFill="1" applyBorder="1" applyAlignment="1" applyProtection="1">
      <alignment horizontal="left" vertical="center" wrapText="1" inden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1"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6"/>
      <tableStyleElement type="headerRow" dxfId="65"/>
      <tableStyleElement type="firstColumn" dxfId="64"/>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I33" totalsRowCount="1" headerRowDxfId="63" dataDxfId="62" totalsRowDxfId="61" totalsRowCellStyle="Normal">
  <tableColumns count="31">
    <tableColumn id="1" name="Time Eastern" totalsRowFunction="custom" dataDxfId="60" totalsRowDxfId="59" dataCellStyle="Normal 7">
      <calculatedColumnFormula>CONCATENATE(TEXT($D4-TIME($D$2,0,0)+1,"h:mm;@"),"-",TEXT($D4-TIME($D$2,0,0)+1+TIME(0,AJ4,0),"h:mm;@"))</calculatedColumnFormula>
      <totalsRowFormula>CONCATENATE(TEXT($D32-TIME($D$2,0,0)+1,"h:mm;@"),"-",TEXT($D32-TIME($D$2,0,0)+1+TIME(0,AJ32,0),"h:mm;@"))</totalsRowFormula>
    </tableColumn>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ITU AHG"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1/11-21-1749"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605" TargetMode="External"/><Relationship Id="rId18" Type="http://schemas.openxmlformats.org/officeDocument/2006/relationships/hyperlink" Target="https://mentor.ieee.org/802.11/dcn/11-21-1625" TargetMode="External"/><Relationship Id="rId26" Type="http://schemas.openxmlformats.org/officeDocument/2006/relationships/hyperlink" Target="https://mentor.ieee.org/802.11/dcn/11-21-160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632" TargetMode="External"/><Relationship Id="rId34" Type="http://schemas.openxmlformats.org/officeDocument/2006/relationships/hyperlink" Target="https://mentor.ieee.org/802.11/dcn/11-21-1630" TargetMode="External"/><Relationship Id="rId7" Type="http://schemas.openxmlformats.org/officeDocument/2006/relationships/hyperlink" Target="https://mentor.ieee.org/802.11/dcn/11-21-1603" TargetMode="External"/><Relationship Id="rId12" Type="http://schemas.openxmlformats.org/officeDocument/2006/relationships/hyperlink" Target="https://mentor.ieee.org/802.11/dcn/11-21-1642" TargetMode="External"/><Relationship Id="rId17" Type="http://schemas.openxmlformats.org/officeDocument/2006/relationships/hyperlink" Target="https://mentor.ieee.org/802-ec/dcn/21/ec-21-0228" TargetMode="External"/><Relationship Id="rId25" Type="http://schemas.openxmlformats.org/officeDocument/2006/relationships/hyperlink" Target="https://mentor.ieee.org/802.11/dcn/11-21-1620" TargetMode="External"/><Relationship Id="rId33" Type="http://schemas.openxmlformats.org/officeDocument/2006/relationships/hyperlink" Target="https://mentor.ieee.org/802.11/dcn/11-21-162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497" TargetMode="External"/><Relationship Id="rId20" Type="http://schemas.openxmlformats.org/officeDocument/2006/relationships/hyperlink" Target="https://mentor.ieee.org/802.11/dcn/11-21-1631" TargetMode="External"/><Relationship Id="rId29" Type="http://schemas.openxmlformats.org/officeDocument/2006/relationships/hyperlink" Target="https://mentor.ieee.org/802.11/dcn/11-21-16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621" TargetMode="External"/><Relationship Id="rId24" Type="http://schemas.openxmlformats.org/officeDocument/2006/relationships/hyperlink" Target="https://mentor.ieee.org/802.11/dcn/11-21-1627" TargetMode="External"/><Relationship Id="rId32" Type="http://schemas.openxmlformats.org/officeDocument/2006/relationships/hyperlink" Target="https://mentor.ieee.org/802.11/dcn/11-21-159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644" TargetMode="External"/><Relationship Id="rId23" Type="http://schemas.openxmlformats.org/officeDocument/2006/relationships/hyperlink" Target="https://mentor.ieee.org/802.11/dcn/11-21-1649" TargetMode="External"/><Relationship Id="rId28" Type="http://schemas.openxmlformats.org/officeDocument/2006/relationships/hyperlink" Target="https://mentor.ieee.org/802.11/dcn/11-21-1654" TargetMode="External"/><Relationship Id="rId10" Type="http://schemas.openxmlformats.org/officeDocument/2006/relationships/hyperlink" Target="https://mentor.ieee.org/802.11/dcn/11-21-1643" TargetMode="External"/><Relationship Id="rId19" Type="http://schemas.openxmlformats.org/officeDocument/2006/relationships/hyperlink" Target="https://mentor.ieee.org/802.11/dcn/11-21-1593" TargetMode="External"/><Relationship Id="rId31" Type="http://schemas.openxmlformats.org/officeDocument/2006/relationships/hyperlink" Target="https://mentor.ieee.org/802.11/dcn/11-21-162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604" TargetMode="External"/><Relationship Id="rId14" Type="http://schemas.openxmlformats.org/officeDocument/2006/relationships/hyperlink" Target="https://mentor.ieee.org/802.11/dcn/11-21-1624" TargetMode="External"/><Relationship Id="rId22" Type="http://schemas.openxmlformats.org/officeDocument/2006/relationships/hyperlink" Target="https://mentor.ieee.org/802.11/dcn/11-21-1626" TargetMode="External"/><Relationship Id="rId27" Type="http://schemas.openxmlformats.org/officeDocument/2006/relationships/hyperlink" Target="https://mentor.ieee.org/802.11/dcn/11-21-" TargetMode="External"/><Relationship Id="rId30" Type="http://schemas.openxmlformats.org/officeDocument/2006/relationships/hyperlink" Target="https://mentor.ieee.org/802.11/dcn/11-21-1618"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U23" sqref="U23"/>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547</v>
      </c>
      <c r="D4" s="11"/>
      <c r="E4" s="11"/>
      <c r="F4" s="11"/>
      <c r="G4" s="11"/>
      <c r="H4" s="11"/>
      <c r="I4" s="11"/>
      <c r="J4" s="11"/>
      <c r="K4" s="11"/>
      <c r="L4" s="11"/>
      <c r="M4" s="11"/>
    </row>
    <row r="5" spans="1:15" ht="20.100000000000001" customHeight="1" x14ac:dyDescent="0.3">
      <c r="B5" s="14" t="s">
        <v>8</v>
      </c>
      <c r="C5" s="15" t="s">
        <v>509</v>
      </c>
      <c r="D5" s="11"/>
      <c r="E5" s="11"/>
      <c r="F5" s="11"/>
      <c r="G5" s="16"/>
      <c r="H5" s="11"/>
      <c r="I5" s="11"/>
      <c r="J5" s="11"/>
      <c r="K5" s="11"/>
      <c r="L5" s="11"/>
      <c r="M5" s="11"/>
    </row>
    <row r="6" spans="1:15" ht="20.100000000000001" customHeight="1" x14ac:dyDescent="0.3">
      <c r="B6" s="14" t="s">
        <v>9</v>
      </c>
      <c r="C6" s="17" t="s">
        <v>267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510</v>
      </c>
      <c r="D8" s="24"/>
      <c r="E8" s="24"/>
      <c r="F8" s="24"/>
      <c r="G8" s="24"/>
      <c r="H8" s="25"/>
      <c r="I8" s="25"/>
      <c r="J8" s="25"/>
      <c r="K8" s="25"/>
      <c r="L8" s="25"/>
      <c r="M8" s="25"/>
    </row>
    <row r="9" spans="1:15" ht="20.100000000000001" customHeight="1" x14ac:dyDescent="0.3">
      <c r="B9" s="14" t="s">
        <v>11</v>
      </c>
      <c r="C9" s="48">
        <v>43042</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314</v>
      </c>
      <c r="D11" s="17"/>
      <c r="E11" s="17"/>
      <c r="F11" s="17"/>
      <c r="G11" s="17"/>
      <c r="H11" s="28"/>
      <c r="I11" s="17" t="s">
        <v>315</v>
      </c>
      <c r="J11" s="17"/>
      <c r="K11" s="27"/>
      <c r="L11" s="27"/>
      <c r="M11" s="27"/>
    </row>
    <row r="12" spans="1:15" ht="20.100000000000001" customHeight="1" x14ac:dyDescent="0.3">
      <c r="B12" s="27"/>
      <c r="C12" s="17" t="s">
        <v>472</v>
      </c>
      <c r="D12" s="17"/>
      <c r="E12" s="17"/>
      <c r="F12" s="17"/>
      <c r="G12" s="17"/>
      <c r="H12" s="28"/>
      <c r="I12" s="17" t="s">
        <v>21</v>
      </c>
      <c r="J12" s="17"/>
      <c r="K12" s="27"/>
      <c r="L12" s="27"/>
      <c r="M12" s="27"/>
    </row>
    <row r="13" spans="1:15" ht="20.100000000000001" customHeight="1" x14ac:dyDescent="0.3">
      <c r="B13" s="27"/>
      <c r="C13" s="17" t="s">
        <v>289</v>
      </c>
      <c r="D13" s="17"/>
      <c r="E13" s="17"/>
      <c r="F13" s="17"/>
      <c r="G13" s="17"/>
      <c r="H13" s="28"/>
      <c r="I13" s="27" t="s">
        <v>14</v>
      </c>
      <c r="J13" s="17"/>
      <c r="K13" s="27"/>
      <c r="L13" s="27"/>
      <c r="M13" s="27"/>
    </row>
    <row r="14" spans="1:15" ht="20.100000000000001" customHeight="1" x14ac:dyDescent="0.3">
      <c r="B14" s="27"/>
      <c r="C14" s="29" t="s">
        <v>268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269</v>
      </c>
      <c r="J16" s="11"/>
      <c r="K16" s="11"/>
      <c r="L16" s="11"/>
      <c r="M16" s="11"/>
    </row>
    <row r="17" spans="1:16" ht="20.100000000000001" customHeight="1" x14ac:dyDescent="0.3">
      <c r="A17" s="34"/>
      <c r="C17" s="11"/>
      <c r="D17" s="11"/>
      <c r="E17" s="11"/>
      <c r="F17" s="11"/>
      <c r="G17" s="11"/>
      <c r="H17" s="11"/>
      <c r="I17" s="17" t="s">
        <v>316</v>
      </c>
      <c r="J17" s="11"/>
      <c r="K17" s="11"/>
      <c r="L17" s="11"/>
      <c r="M17" s="11"/>
    </row>
    <row r="18" spans="1:16" ht="20.100000000000001" customHeight="1" x14ac:dyDescent="0.3">
      <c r="A18" s="34"/>
      <c r="C18" s="11"/>
      <c r="D18" s="11"/>
      <c r="E18" s="11"/>
      <c r="F18" s="11"/>
      <c r="G18" s="11"/>
      <c r="H18" s="11"/>
      <c r="I18" s="17" t="s">
        <v>272</v>
      </c>
      <c r="J18" s="17" t="s">
        <v>280</v>
      </c>
      <c r="K18" s="17"/>
      <c r="L18" s="17"/>
      <c r="M18" s="17"/>
      <c r="N18" s="17"/>
    </row>
    <row r="19" spans="1:16" ht="20.100000000000001" customHeight="1" x14ac:dyDescent="0.3">
      <c r="A19" s="34"/>
      <c r="C19" s="11"/>
      <c r="D19" s="11"/>
      <c r="E19" s="11"/>
      <c r="F19" s="11"/>
      <c r="G19" s="11"/>
      <c r="H19" s="11"/>
      <c r="I19" s="27" t="s">
        <v>270</v>
      </c>
      <c r="J19" s="11"/>
      <c r="K19" s="11"/>
      <c r="L19" s="11"/>
      <c r="M19" s="11"/>
    </row>
    <row r="20" spans="1:16" ht="20.100000000000001" customHeight="1" x14ac:dyDescent="0.25">
      <c r="A20" s="34"/>
      <c r="C20" s="11"/>
      <c r="D20" s="11"/>
      <c r="E20" s="11"/>
      <c r="F20" s="11"/>
      <c r="G20" s="11"/>
      <c r="H20" s="11"/>
      <c r="I20" s="29" t="s">
        <v>271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2" t="s">
        <v>55</v>
      </c>
      <c r="D22" s="473"/>
      <c r="E22" s="473"/>
      <c r="F22" s="473"/>
      <c r="G22" s="473"/>
      <c r="H22" s="473"/>
      <c r="I22" s="473"/>
      <c r="J22" s="473"/>
      <c r="K22" s="473"/>
      <c r="L22" s="473"/>
      <c r="M22" s="473"/>
      <c r="N22" s="473"/>
      <c r="O22" s="473"/>
      <c r="P22" s="474"/>
    </row>
    <row r="23" spans="1:16" ht="20.100000000000001" customHeight="1" x14ac:dyDescent="0.3">
      <c r="B23" s="30" t="s">
        <v>54</v>
      </c>
      <c r="C23" s="475"/>
      <c r="D23" s="476"/>
      <c r="E23" s="476"/>
      <c r="F23" s="476"/>
      <c r="G23" s="476"/>
      <c r="H23" s="476"/>
      <c r="I23" s="476"/>
      <c r="J23" s="476"/>
      <c r="K23" s="476"/>
      <c r="L23" s="476"/>
      <c r="M23" s="476"/>
      <c r="N23" s="476"/>
      <c r="O23" s="476"/>
      <c r="P23" s="477"/>
    </row>
    <row r="24" spans="1:16" ht="20.100000000000001" customHeight="1" x14ac:dyDescent="0.25">
      <c r="C24" s="478"/>
      <c r="D24" s="479"/>
      <c r="E24" s="479"/>
      <c r="F24" s="479"/>
      <c r="G24" s="479"/>
      <c r="H24" s="479"/>
      <c r="I24" s="479"/>
      <c r="J24" s="479"/>
      <c r="K24" s="479"/>
      <c r="L24" s="479"/>
      <c r="M24" s="479"/>
      <c r="N24" s="479"/>
      <c r="O24" s="479"/>
      <c r="P24" s="480"/>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Y33" sqref="Y33"/>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7" t="str">
        <f>Parameters!B1</f>
        <v>IEEE 802.11 WIRELESS LOCAL AREA NETWORKS SESSION #190</v>
      </c>
      <c r="C2" s="488"/>
      <c r="D2" s="488"/>
      <c r="E2" s="488"/>
      <c r="F2" s="488"/>
      <c r="G2" s="488"/>
      <c r="H2" s="488"/>
      <c r="I2" s="488"/>
      <c r="J2" s="488"/>
      <c r="K2" s="488"/>
      <c r="L2" s="488"/>
      <c r="M2" s="488"/>
      <c r="N2" s="488"/>
      <c r="O2" s="488"/>
      <c r="P2" s="489"/>
      <c r="IS2" s="1" t="s">
        <v>3</v>
      </c>
    </row>
    <row r="3" spans="1:253" ht="15.75" customHeight="1" x14ac:dyDescent="0.2">
      <c r="B3" s="490"/>
      <c r="C3" s="491"/>
      <c r="D3" s="491"/>
      <c r="E3" s="491"/>
      <c r="F3" s="491"/>
      <c r="G3" s="491"/>
      <c r="H3" s="491"/>
      <c r="I3" s="491"/>
      <c r="J3" s="491"/>
      <c r="K3" s="491"/>
      <c r="L3" s="491"/>
      <c r="M3" s="491"/>
      <c r="N3" s="491"/>
      <c r="O3" s="491"/>
      <c r="P3" s="492"/>
    </row>
    <row r="4" spans="1:253" ht="15.75" customHeight="1" x14ac:dyDescent="0.2">
      <c r="B4" s="493"/>
      <c r="C4" s="494"/>
      <c r="D4" s="494"/>
      <c r="E4" s="494"/>
      <c r="F4" s="494"/>
      <c r="G4" s="494"/>
      <c r="H4" s="494"/>
      <c r="I4" s="494"/>
      <c r="J4" s="494"/>
      <c r="K4" s="494"/>
      <c r="L4" s="494"/>
      <c r="M4" s="494"/>
      <c r="N4" s="494"/>
      <c r="O4" s="494"/>
      <c r="P4" s="495"/>
    </row>
    <row r="5" spans="1:253" ht="21" customHeight="1" x14ac:dyDescent="0.2">
      <c r="B5" s="496" t="str">
        <f>Parameters!B2</f>
        <v>Teleconference</v>
      </c>
      <c r="C5" s="484"/>
      <c r="D5" s="484"/>
      <c r="E5" s="484"/>
      <c r="F5" s="484"/>
      <c r="G5" s="484"/>
      <c r="H5" s="484"/>
      <c r="I5" s="484"/>
      <c r="J5" s="484"/>
      <c r="K5" s="484"/>
      <c r="L5" s="484"/>
      <c r="M5" s="484"/>
      <c r="N5" s="484"/>
      <c r="O5" s="484"/>
      <c r="P5" s="484"/>
    </row>
    <row r="6" spans="1:253" ht="15.75" customHeight="1" x14ac:dyDescent="0.2">
      <c r="B6" s="484"/>
      <c r="C6" s="484"/>
      <c r="D6" s="484"/>
      <c r="E6" s="484"/>
      <c r="F6" s="484"/>
      <c r="G6" s="484"/>
      <c r="H6" s="484"/>
      <c r="I6" s="484"/>
      <c r="J6" s="484"/>
      <c r="K6" s="484"/>
      <c r="L6" s="484"/>
      <c r="M6" s="484"/>
      <c r="N6" s="484"/>
      <c r="O6" s="484"/>
      <c r="P6" s="484"/>
    </row>
    <row r="7" spans="1:253" ht="15.75" customHeight="1" x14ac:dyDescent="0.2">
      <c r="A7" s="47"/>
      <c r="B7" s="498" t="str">
        <f>Parameters!B3</f>
        <v>November 8-16, 2021</v>
      </c>
      <c r="C7" s="498"/>
      <c r="D7" s="498"/>
      <c r="E7" s="498"/>
      <c r="F7" s="498"/>
      <c r="G7" s="498"/>
      <c r="H7" s="498"/>
      <c r="I7" s="498"/>
      <c r="J7" s="498"/>
      <c r="K7" s="498"/>
      <c r="L7" s="498"/>
      <c r="M7" s="498"/>
      <c r="N7" s="498"/>
      <c r="O7" s="498"/>
      <c r="P7" s="498"/>
      <c r="Q7" s="57"/>
      <c r="R7" s="57"/>
    </row>
    <row r="8" spans="1:253" ht="15.75" customHeight="1" x14ac:dyDescent="0.2">
      <c r="A8" s="47"/>
      <c r="B8" s="498"/>
      <c r="C8" s="498"/>
      <c r="D8" s="498"/>
      <c r="E8" s="498"/>
      <c r="F8" s="498"/>
      <c r="G8" s="498"/>
      <c r="H8" s="498"/>
      <c r="I8" s="498"/>
      <c r="J8" s="498"/>
      <c r="K8" s="498"/>
      <c r="L8" s="498"/>
      <c r="M8" s="498"/>
      <c r="N8" s="498"/>
      <c r="O8" s="498"/>
      <c r="P8" s="49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7" t="s">
        <v>2</v>
      </c>
      <c r="C25" s="497"/>
      <c r="D25" s="497"/>
      <c r="E25" s="497"/>
      <c r="F25" s="497"/>
      <c r="G25" s="497"/>
      <c r="H25" s="497"/>
      <c r="I25" s="497"/>
      <c r="J25" s="497"/>
      <c r="K25" s="497"/>
      <c r="L25" s="497"/>
      <c r="M25" s="497"/>
      <c r="N25" s="497"/>
      <c r="O25" s="497"/>
      <c r="P25" s="497"/>
      <c r="Q25" s="57"/>
      <c r="R25" s="57"/>
    </row>
    <row r="26" spans="1:21" ht="15.75" customHeight="1" x14ac:dyDescent="0.2">
      <c r="A26" s="47"/>
      <c r="B26" s="497"/>
      <c r="C26" s="497"/>
      <c r="D26" s="497"/>
      <c r="E26" s="497"/>
      <c r="F26" s="497"/>
      <c r="G26" s="497"/>
      <c r="H26" s="497"/>
      <c r="I26" s="497"/>
      <c r="J26" s="497"/>
      <c r="K26" s="497"/>
      <c r="L26" s="497"/>
      <c r="M26" s="497"/>
      <c r="N26" s="497"/>
      <c r="O26" s="497"/>
      <c r="P26" s="497"/>
      <c r="Q26" s="57"/>
      <c r="R26" s="57"/>
    </row>
    <row r="27" spans="1:21" ht="15.75" customHeight="1" x14ac:dyDescent="0.2">
      <c r="B27" s="484" t="s">
        <v>311</v>
      </c>
      <c r="C27" s="484"/>
      <c r="D27" s="484"/>
      <c r="E27" s="484"/>
      <c r="F27" s="484"/>
      <c r="G27" s="484"/>
      <c r="H27" s="484"/>
      <c r="I27" s="484"/>
      <c r="J27" s="485"/>
      <c r="K27" s="485"/>
      <c r="L27" s="481" t="str">
        <f>Title!C14</f>
        <v>dstanley@ieee.org</v>
      </c>
      <c r="M27" s="482"/>
      <c r="N27" s="482"/>
      <c r="O27" s="482"/>
      <c r="P27" s="482"/>
      <c r="Q27" s="482"/>
      <c r="R27" s="482"/>
    </row>
    <row r="28" spans="1:21" ht="15.75" customHeight="1" x14ac:dyDescent="0.2">
      <c r="B28" s="486"/>
      <c r="C28" s="486"/>
      <c r="D28" s="486"/>
      <c r="E28" s="486"/>
      <c r="F28" s="486"/>
      <c r="G28" s="486"/>
      <c r="H28" s="486"/>
      <c r="I28" s="486"/>
      <c r="J28" s="485"/>
      <c r="K28" s="485"/>
      <c r="L28" s="483"/>
      <c r="M28" s="483"/>
      <c r="N28" s="483"/>
      <c r="O28" s="483"/>
      <c r="P28" s="483"/>
      <c r="Q28" s="483"/>
      <c r="R28" s="483"/>
    </row>
    <row r="29" spans="1:21" ht="15.75" customHeight="1" x14ac:dyDescent="0.2">
      <c r="B29" s="484" t="s">
        <v>312</v>
      </c>
      <c r="C29" s="484"/>
      <c r="D29" s="484"/>
      <c r="E29" s="484"/>
      <c r="F29" s="484"/>
      <c r="G29" s="484"/>
      <c r="H29" s="484"/>
      <c r="I29" s="484"/>
      <c r="J29" s="485"/>
      <c r="K29" s="485"/>
      <c r="L29" s="481" t="str">
        <f>Title!I14</f>
        <v>jrosdahl@ieee.org</v>
      </c>
      <c r="M29" s="482"/>
      <c r="N29" s="482"/>
      <c r="O29" s="482"/>
      <c r="P29" s="482"/>
      <c r="Q29" s="482"/>
      <c r="R29" s="482"/>
    </row>
    <row r="30" spans="1:21" ht="15.75" customHeight="1" x14ac:dyDescent="0.2">
      <c r="B30" s="486"/>
      <c r="C30" s="486"/>
      <c r="D30" s="486"/>
      <c r="E30" s="486"/>
      <c r="F30" s="486"/>
      <c r="G30" s="486"/>
      <c r="H30" s="486"/>
      <c r="I30" s="486"/>
      <c r="J30" s="485"/>
      <c r="K30" s="485"/>
      <c r="L30" s="483"/>
      <c r="M30" s="483"/>
      <c r="N30" s="483"/>
      <c r="O30" s="483"/>
      <c r="P30" s="483"/>
      <c r="Q30" s="483"/>
      <c r="R30" s="483"/>
    </row>
    <row r="31" spans="1:21" ht="15.75" customHeight="1" x14ac:dyDescent="0.2">
      <c r="B31" s="484" t="s">
        <v>313</v>
      </c>
      <c r="C31" s="484"/>
      <c r="D31" s="484"/>
      <c r="E31" s="484"/>
      <c r="F31" s="484"/>
      <c r="G31" s="484"/>
      <c r="H31" s="484"/>
      <c r="I31" s="484"/>
      <c r="J31" s="485"/>
      <c r="K31" s="485"/>
      <c r="L31" s="481" t="str">
        <f>Title!I20</f>
        <v xml:space="preserve">robert.stacey@intel.com </v>
      </c>
      <c r="M31" s="482"/>
      <c r="N31" s="482"/>
      <c r="O31" s="482"/>
      <c r="P31" s="482"/>
      <c r="Q31" s="482"/>
      <c r="R31" s="482"/>
    </row>
    <row r="32" spans="1:21" ht="15.75" customHeight="1" x14ac:dyDescent="0.2">
      <c r="B32" s="486"/>
      <c r="C32" s="486"/>
      <c r="D32" s="486"/>
      <c r="E32" s="486"/>
      <c r="F32" s="486"/>
      <c r="G32" s="486"/>
      <c r="H32" s="486"/>
      <c r="I32" s="486"/>
      <c r="J32" s="485"/>
      <c r="K32" s="485"/>
      <c r="L32" s="483"/>
      <c r="M32" s="483"/>
      <c r="N32" s="483"/>
      <c r="O32" s="483"/>
      <c r="P32" s="483"/>
      <c r="Q32" s="483"/>
      <c r="R32" s="48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65536"/>
  <sheetViews>
    <sheetView zoomScale="60" zoomScaleNormal="60" workbookViewId="0">
      <selection activeCell="X39" sqref="X39"/>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2"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7" width="17.28515625" style="197" customWidth="1"/>
    <col min="28" max="28" width="23.85546875" style="197" customWidth="1"/>
    <col min="29" max="29" width="42.7109375" style="197" customWidth="1"/>
    <col min="30" max="30" width="34.85546875" style="197" customWidth="1"/>
    <col min="31" max="31" width="80.28515625" style="193" customWidth="1"/>
    <col min="32" max="34" width="25" style="193" customWidth="1"/>
    <col min="35" max="35" width="19.85546875" style="193" customWidth="1"/>
    <col min="36" max="36" width="9.28515625" style="193" customWidth="1"/>
    <col min="37" max="260" width="9.28515625" style="193"/>
    <col min="261" max="261" width="22.28515625" style="193" customWidth="1"/>
    <col min="262" max="262" width="21" style="193" customWidth="1"/>
    <col min="263" max="265" width="0" style="193" hidden="1" customWidth="1"/>
    <col min="266" max="272" width="14.28515625" style="193" customWidth="1"/>
    <col min="273" max="275" width="14.7109375" style="193" customWidth="1"/>
    <col min="276" max="276" width="14.5703125" style="193" customWidth="1"/>
    <col min="277" max="280" width="14.140625" style="193" customWidth="1"/>
    <col min="281" max="283" width="14.85546875" style="193" customWidth="1"/>
    <col min="284" max="284" width="17.28515625" style="193" customWidth="1"/>
    <col min="285" max="285" width="18.7109375" style="193" customWidth="1"/>
    <col min="286" max="286" width="42.7109375" style="193" customWidth="1"/>
    <col min="287" max="287" width="34.85546875" style="193" customWidth="1"/>
    <col min="288" max="288" width="80.28515625" style="193" customWidth="1"/>
    <col min="289" max="290" width="25" style="193" customWidth="1"/>
    <col min="291" max="291" width="19.85546875" style="193" customWidth="1"/>
    <col min="292" max="292" width="9.28515625" style="193" customWidth="1"/>
    <col min="293" max="516" width="9.28515625" style="193"/>
    <col min="517" max="517" width="22.28515625" style="193" customWidth="1"/>
    <col min="518" max="518" width="21" style="193" customWidth="1"/>
    <col min="519" max="521" width="0" style="193" hidden="1" customWidth="1"/>
    <col min="522" max="528" width="14.28515625" style="193" customWidth="1"/>
    <col min="529" max="531" width="14.7109375" style="193" customWidth="1"/>
    <col min="532" max="532" width="14.5703125" style="193" customWidth="1"/>
    <col min="533" max="536" width="14.140625" style="193" customWidth="1"/>
    <col min="537" max="539" width="14.85546875" style="193" customWidth="1"/>
    <col min="540" max="540" width="17.28515625" style="193" customWidth="1"/>
    <col min="541" max="541" width="18.7109375" style="193" customWidth="1"/>
    <col min="542" max="542" width="42.7109375" style="193" customWidth="1"/>
    <col min="543" max="543" width="34.85546875" style="193" customWidth="1"/>
    <col min="544" max="544" width="80.28515625" style="193" customWidth="1"/>
    <col min="545" max="546" width="25" style="193" customWidth="1"/>
    <col min="547" max="547" width="19.85546875" style="193" customWidth="1"/>
    <col min="548" max="548" width="9.28515625" style="193" customWidth="1"/>
    <col min="549" max="772" width="9.28515625" style="193"/>
    <col min="773" max="773" width="22.28515625" style="193" customWidth="1"/>
    <col min="774" max="774" width="21" style="193" customWidth="1"/>
    <col min="775" max="777" width="0" style="193" hidden="1" customWidth="1"/>
    <col min="778" max="784" width="14.28515625" style="193" customWidth="1"/>
    <col min="785" max="787" width="14.7109375" style="193" customWidth="1"/>
    <col min="788" max="788" width="14.5703125" style="193" customWidth="1"/>
    <col min="789" max="792" width="14.140625" style="193" customWidth="1"/>
    <col min="793" max="795" width="14.85546875" style="193" customWidth="1"/>
    <col min="796" max="796" width="17.28515625" style="193" customWidth="1"/>
    <col min="797" max="797" width="18.7109375" style="193" customWidth="1"/>
    <col min="798" max="798" width="42.7109375" style="193" customWidth="1"/>
    <col min="799" max="799" width="34.85546875" style="193" customWidth="1"/>
    <col min="800" max="800" width="80.28515625" style="193" customWidth="1"/>
    <col min="801" max="802" width="25" style="193" customWidth="1"/>
    <col min="803" max="803" width="19.85546875" style="193" customWidth="1"/>
    <col min="804" max="804" width="9.28515625" style="193" customWidth="1"/>
    <col min="805" max="1028" width="9.28515625" style="193"/>
    <col min="1029" max="1029" width="22.28515625" style="193" customWidth="1"/>
    <col min="1030" max="1030" width="21" style="193" customWidth="1"/>
    <col min="1031" max="1033" width="0" style="193" hidden="1" customWidth="1"/>
    <col min="1034" max="1040" width="14.28515625" style="193" customWidth="1"/>
    <col min="1041" max="1043" width="14.7109375" style="193" customWidth="1"/>
    <col min="1044" max="1044" width="14.5703125" style="193" customWidth="1"/>
    <col min="1045" max="1048" width="14.140625" style="193" customWidth="1"/>
    <col min="1049" max="1051" width="14.85546875" style="193" customWidth="1"/>
    <col min="1052" max="1052" width="17.28515625" style="193" customWidth="1"/>
    <col min="1053" max="1053" width="18.7109375" style="193" customWidth="1"/>
    <col min="1054" max="1054" width="42.7109375" style="193" customWidth="1"/>
    <col min="1055" max="1055" width="34.85546875" style="193" customWidth="1"/>
    <col min="1056" max="1056" width="80.28515625" style="193" customWidth="1"/>
    <col min="1057" max="1058" width="25" style="193" customWidth="1"/>
    <col min="1059" max="1059" width="19.85546875" style="193" customWidth="1"/>
    <col min="1060" max="1060" width="9.28515625" style="193" customWidth="1"/>
    <col min="1061" max="1284" width="9.28515625" style="193"/>
    <col min="1285" max="1285" width="22.28515625" style="193" customWidth="1"/>
    <col min="1286" max="1286" width="21" style="193" customWidth="1"/>
    <col min="1287" max="1289" width="0" style="193" hidden="1" customWidth="1"/>
    <col min="1290" max="1296" width="14.28515625" style="193" customWidth="1"/>
    <col min="1297" max="1299" width="14.7109375" style="193" customWidth="1"/>
    <col min="1300" max="1300" width="14.5703125" style="193" customWidth="1"/>
    <col min="1301" max="1304" width="14.140625" style="193" customWidth="1"/>
    <col min="1305" max="1307" width="14.85546875" style="193" customWidth="1"/>
    <col min="1308" max="1308" width="17.28515625" style="193" customWidth="1"/>
    <col min="1309" max="1309" width="18.7109375" style="193" customWidth="1"/>
    <col min="1310" max="1310" width="42.7109375" style="193" customWidth="1"/>
    <col min="1311" max="1311" width="34.85546875" style="193" customWidth="1"/>
    <col min="1312" max="1312" width="80.28515625" style="193" customWidth="1"/>
    <col min="1313" max="1314" width="25" style="193" customWidth="1"/>
    <col min="1315" max="1315" width="19.85546875" style="193" customWidth="1"/>
    <col min="1316" max="1316" width="9.28515625" style="193" customWidth="1"/>
    <col min="1317" max="1540" width="9.28515625" style="193"/>
    <col min="1541" max="1541" width="22.28515625" style="193" customWidth="1"/>
    <col min="1542" max="1542" width="21" style="193" customWidth="1"/>
    <col min="1543" max="1545" width="0" style="193" hidden="1" customWidth="1"/>
    <col min="1546" max="1552" width="14.28515625" style="193" customWidth="1"/>
    <col min="1553" max="1555" width="14.7109375" style="193" customWidth="1"/>
    <col min="1556" max="1556" width="14.5703125" style="193" customWidth="1"/>
    <col min="1557" max="1560" width="14.140625" style="193" customWidth="1"/>
    <col min="1561" max="1563" width="14.85546875" style="193" customWidth="1"/>
    <col min="1564" max="1564" width="17.28515625" style="193" customWidth="1"/>
    <col min="1565" max="1565" width="18.7109375" style="193" customWidth="1"/>
    <col min="1566" max="1566" width="42.7109375" style="193" customWidth="1"/>
    <col min="1567" max="1567" width="34.85546875" style="193" customWidth="1"/>
    <col min="1568" max="1568" width="80.28515625" style="193" customWidth="1"/>
    <col min="1569" max="1570" width="25" style="193" customWidth="1"/>
    <col min="1571" max="1571" width="19.85546875" style="193" customWidth="1"/>
    <col min="1572" max="1572" width="9.28515625" style="193" customWidth="1"/>
    <col min="1573" max="1796" width="9.28515625" style="193"/>
    <col min="1797" max="1797" width="22.28515625" style="193" customWidth="1"/>
    <col min="1798" max="1798" width="21" style="193" customWidth="1"/>
    <col min="1799" max="1801" width="0" style="193" hidden="1" customWidth="1"/>
    <col min="1802" max="1808" width="14.28515625" style="193" customWidth="1"/>
    <col min="1809" max="1811" width="14.7109375" style="193" customWidth="1"/>
    <col min="1812" max="1812" width="14.5703125" style="193" customWidth="1"/>
    <col min="1813" max="1816" width="14.140625" style="193" customWidth="1"/>
    <col min="1817" max="1819" width="14.85546875" style="193" customWidth="1"/>
    <col min="1820" max="1820" width="17.28515625" style="193" customWidth="1"/>
    <col min="1821" max="1821" width="18.7109375" style="193" customWidth="1"/>
    <col min="1822" max="1822" width="42.7109375" style="193" customWidth="1"/>
    <col min="1823" max="1823" width="34.85546875" style="193" customWidth="1"/>
    <col min="1824" max="1824" width="80.28515625" style="193" customWidth="1"/>
    <col min="1825" max="1826" width="25" style="193" customWidth="1"/>
    <col min="1827" max="1827" width="19.85546875" style="193" customWidth="1"/>
    <col min="1828" max="1828" width="9.28515625" style="193" customWidth="1"/>
    <col min="1829" max="2052" width="9.28515625" style="193"/>
    <col min="2053" max="2053" width="22.28515625" style="193" customWidth="1"/>
    <col min="2054" max="2054" width="21" style="193" customWidth="1"/>
    <col min="2055" max="2057" width="0" style="193" hidden="1" customWidth="1"/>
    <col min="2058" max="2064" width="14.28515625" style="193" customWidth="1"/>
    <col min="2065" max="2067" width="14.7109375" style="193" customWidth="1"/>
    <col min="2068" max="2068" width="14.5703125" style="193" customWidth="1"/>
    <col min="2069" max="2072" width="14.140625" style="193" customWidth="1"/>
    <col min="2073" max="2075" width="14.85546875" style="193" customWidth="1"/>
    <col min="2076" max="2076" width="17.28515625" style="193" customWidth="1"/>
    <col min="2077" max="2077" width="18.7109375" style="193" customWidth="1"/>
    <col min="2078" max="2078" width="42.7109375" style="193" customWidth="1"/>
    <col min="2079" max="2079" width="34.85546875" style="193" customWidth="1"/>
    <col min="2080" max="2080" width="80.28515625" style="193" customWidth="1"/>
    <col min="2081" max="2082" width="25" style="193" customWidth="1"/>
    <col min="2083" max="2083" width="19.85546875" style="193" customWidth="1"/>
    <col min="2084" max="2084" width="9.28515625" style="193" customWidth="1"/>
    <col min="2085" max="2308" width="9.28515625" style="193"/>
    <col min="2309" max="2309" width="22.28515625" style="193" customWidth="1"/>
    <col min="2310" max="2310" width="21" style="193" customWidth="1"/>
    <col min="2311" max="2313" width="0" style="193" hidden="1" customWidth="1"/>
    <col min="2314" max="2320" width="14.28515625" style="193" customWidth="1"/>
    <col min="2321" max="2323" width="14.7109375" style="193" customWidth="1"/>
    <col min="2324" max="2324" width="14.5703125" style="193" customWidth="1"/>
    <col min="2325" max="2328" width="14.140625" style="193" customWidth="1"/>
    <col min="2329" max="2331" width="14.85546875" style="193" customWidth="1"/>
    <col min="2332" max="2332" width="17.28515625" style="193" customWidth="1"/>
    <col min="2333" max="2333" width="18.7109375" style="193" customWidth="1"/>
    <col min="2334" max="2334" width="42.7109375" style="193" customWidth="1"/>
    <col min="2335" max="2335" width="34.85546875" style="193" customWidth="1"/>
    <col min="2336" max="2336" width="80.28515625" style="193" customWidth="1"/>
    <col min="2337" max="2338" width="25" style="193" customWidth="1"/>
    <col min="2339" max="2339" width="19.85546875" style="193" customWidth="1"/>
    <col min="2340" max="2340" width="9.28515625" style="193" customWidth="1"/>
    <col min="2341" max="2564" width="9.28515625" style="193"/>
    <col min="2565" max="2565" width="22.28515625" style="193" customWidth="1"/>
    <col min="2566" max="2566" width="21" style="193" customWidth="1"/>
    <col min="2567" max="2569" width="0" style="193" hidden="1" customWidth="1"/>
    <col min="2570" max="2576" width="14.28515625" style="193" customWidth="1"/>
    <col min="2577" max="2579" width="14.7109375" style="193" customWidth="1"/>
    <col min="2580" max="2580" width="14.5703125" style="193" customWidth="1"/>
    <col min="2581" max="2584" width="14.140625" style="193" customWidth="1"/>
    <col min="2585" max="2587" width="14.85546875" style="193" customWidth="1"/>
    <col min="2588" max="2588" width="17.28515625" style="193" customWidth="1"/>
    <col min="2589" max="2589" width="18.7109375" style="193" customWidth="1"/>
    <col min="2590" max="2590" width="42.7109375" style="193" customWidth="1"/>
    <col min="2591" max="2591" width="34.85546875" style="193" customWidth="1"/>
    <col min="2592" max="2592" width="80.28515625" style="193" customWidth="1"/>
    <col min="2593" max="2594" width="25" style="193" customWidth="1"/>
    <col min="2595" max="2595" width="19.85546875" style="193" customWidth="1"/>
    <col min="2596" max="2596" width="9.28515625" style="193" customWidth="1"/>
    <col min="2597" max="2820" width="9.28515625" style="193"/>
    <col min="2821" max="2821" width="22.28515625" style="193" customWidth="1"/>
    <col min="2822" max="2822" width="21" style="193" customWidth="1"/>
    <col min="2823" max="2825" width="0" style="193" hidden="1" customWidth="1"/>
    <col min="2826" max="2832" width="14.28515625" style="193" customWidth="1"/>
    <col min="2833" max="2835" width="14.7109375" style="193" customWidth="1"/>
    <col min="2836" max="2836" width="14.5703125" style="193" customWidth="1"/>
    <col min="2837" max="2840" width="14.140625" style="193" customWidth="1"/>
    <col min="2841" max="2843" width="14.85546875" style="193" customWidth="1"/>
    <col min="2844" max="2844" width="17.28515625" style="193" customWidth="1"/>
    <col min="2845" max="2845" width="18.7109375" style="193" customWidth="1"/>
    <col min="2846" max="2846" width="42.7109375" style="193" customWidth="1"/>
    <col min="2847" max="2847" width="34.85546875" style="193" customWidth="1"/>
    <col min="2848" max="2848" width="80.28515625" style="193" customWidth="1"/>
    <col min="2849" max="2850" width="25" style="193" customWidth="1"/>
    <col min="2851" max="2851" width="19.85546875" style="193" customWidth="1"/>
    <col min="2852" max="2852" width="9.28515625" style="193" customWidth="1"/>
    <col min="2853" max="3076" width="9.28515625" style="193"/>
    <col min="3077" max="3077" width="22.28515625" style="193" customWidth="1"/>
    <col min="3078" max="3078" width="21" style="193" customWidth="1"/>
    <col min="3079" max="3081" width="0" style="193" hidden="1" customWidth="1"/>
    <col min="3082" max="3088" width="14.28515625" style="193" customWidth="1"/>
    <col min="3089" max="3091" width="14.7109375" style="193" customWidth="1"/>
    <col min="3092" max="3092" width="14.5703125" style="193" customWidth="1"/>
    <col min="3093" max="3096" width="14.140625" style="193" customWidth="1"/>
    <col min="3097" max="3099" width="14.85546875" style="193" customWidth="1"/>
    <col min="3100" max="3100" width="17.28515625" style="193" customWidth="1"/>
    <col min="3101" max="3101" width="18.7109375" style="193" customWidth="1"/>
    <col min="3102" max="3102" width="42.7109375" style="193" customWidth="1"/>
    <col min="3103" max="3103" width="34.85546875" style="193" customWidth="1"/>
    <col min="3104" max="3104" width="80.28515625" style="193" customWidth="1"/>
    <col min="3105" max="3106" width="25" style="193" customWidth="1"/>
    <col min="3107" max="3107" width="19.85546875" style="193" customWidth="1"/>
    <col min="3108" max="3108" width="9.28515625" style="193" customWidth="1"/>
    <col min="3109" max="3332" width="9.28515625" style="193"/>
    <col min="3333" max="3333" width="22.28515625" style="193" customWidth="1"/>
    <col min="3334" max="3334" width="21" style="193" customWidth="1"/>
    <col min="3335" max="3337" width="0" style="193" hidden="1" customWidth="1"/>
    <col min="3338" max="3344" width="14.28515625" style="193" customWidth="1"/>
    <col min="3345" max="3347" width="14.7109375" style="193" customWidth="1"/>
    <col min="3348" max="3348" width="14.5703125" style="193" customWidth="1"/>
    <col min="3349" max="3352" width="14.140625" style="193" customWidth="1"/>
    <col min="3353" max="3355" width="14.85546875" style="193" customWidth="1"/>
    <col min="3356" max="3356" width="17.28515625" style="193" customWidth="1"/>
    <col min="3357" max="3357" width="18.7109375" style="193" customWidth="1"/>
    <col min="3358" max="3358" width="42.7109375" style="193" customWidth="1"/>
    <col min="3359" max="3359" width="34.85546875" style="193" customWidth="1"/>
    <col min="3360" max="3360" width="80.28515625" style="193" customWidth="1"/>
    <col min="3361" max="3362" width="25" style="193" customWidth="1"/>
    <col min="3363" max="3363" width="19.85546875" style="193" customWidth="1"/>
    <col min="3364" max="3364" width="9.28515625" style="193" customWidth="1"/>
    <col min="3365" max="3588" width="9.28515625" style="193"/>
    <col min="3589" max="3589" width="22.28515625" style="193" customWidth="1"/>
    <col min="3590" max="3590" width="21" style="193" customWidth="1"/>
    <col min="3591" max="3593" width="0" style="193" hidden="1" customWidth="1"/>
    <col min="3594" max="3600" width="14.28515625" style="193" customWidth="1"/>
    <col min="3601" max="3603" width="14.7109375" style="193" customWidth="1"/>
    <col min="3604" max="3604" width="14.5703125" style="193" customWidth="1"/>
    <col min="3605" max="3608" width="14.140625" style="193" customWidth="1"/>
    <col min="3609" max="3611" width="14.85546875" style="193" customWidth="1"/>
    <col min="3612" max="3612" width="17.28515625" style="193" customWidth="1"/>
    <col min="3613" max="3613" width="18.7109375" style="193" customWidth="1"/>
    <col min="3614" max="3614" width="42.7109375" style="193" customWidth="1"/>
    <col min="3615" max="3615" width="34.85546875" style="193" customWidth="1"/>
    <col min="3616" max="3616" width="80.28515625" style="193" customWidth="1"/>
    <col min="3617" max="3618" width="25" style="193" customWidth="1"/>
    <col min="3619" max="3619" width="19.85546875" style="193" customWidth="1"/>
    <col min="3620" max="3620" width="9.28515625" style="193" customWidth="1"/>
    <col min="3621" max="3844" width="9.28515625" style="193"/>
    <col min="3845" max="3845" width="22.28515625" style="193" customWidth="1"/>
    <col min="3846" max="3846" width="21" style="193" customWidth="1"/>
    <col min="3847" max="3849" width="0" style="193" hidden="1" customWidth="1"/>
    <col min="3850" max="3856" width="14.28515625" style="193" customWidth="1"/>
    <col min="3857" max="3859" width="14.7109375" style="193" customWidth="1"/>
    <col min="3860" max="3860" width="14.5703125" style="193" customWidth="1"/>
    <col min="3861" max="3864" width="14.140625" style="193" customWidth="1"/>
    <col min="3865" max="3867" width="14.85546875" style="193" customWidth="1"/>
    <col min="3868" max="3868" width="17.28515625" style="193" customWidth="1"/>
    <col min="3869" max="3869" width="18.7109375" style="193" customWidth="1"/>
    <col min="3870" max="3870" width="42.7109375" style="193" customWidth="1"/>
    <col min="3871" max="3871" width="34.85546875" style="193" customWidth="1"/>
    <col min="3872" max="3872" width="80.28515625" style="193" customWidth="1"/>
    <col min="3873" max="3874" width="25" style="193" customWidth="1"/>
    <col min="3875" max="3875" width="19.85546875" style="193" customWidth="1"/>
    <col min="3876" max="3876" width="9.28515625" style="193" customWidth="1"/>
    <col min="3877" max="4100" width="9.28515625" style="193"/>
    <col min="4101" max="4101" width="22.28515625" style="193" customWidth="1"/>
    <col min="4102" max="4102" width="21" style="193" customWidth="1"/>
    <col min="4103" max="4105" width="0" style="193" hidden="1" customWidth="1"/>
    <col min="4106" max="4112" width="14.28515625" style="193" customWidth="1"/>
    <col min="4113" max="4115" width="14.7109375" style="193" customWidth="1"/>
    <col min="4116" max="4116" width="14.5703125" style="193" customWidth="1"/>
    <col min="4117" max="4120" width="14.140625" style="193" customWidth="1"/>
    <col min="4121" max="4123" width="14.85546875" style="193" customWidth="1"/>
    <col min="4124" max="4124" width="17.28515625" style="193" customWidth="1"/>
    <col min="4125" max="4125" width="18.7109375" style="193" customWidth="1"/>
    <col min="4126" max="4126" width="42.7109375" style="193" customWidth="1"/>
    <col min="4127" max="4127" width="34.85546875" style="193" customWidth="1"/>
    <col min="4128" max="4128" width="80.28515625" style="193" customWidth="1"/>
    <col min="4129" max="4130" width="25" style="193" customWidth="1"/>
    <col min="4131" max="4131" width="19.85546875" style="193" customWidth="1"/>
    <col min="4132" max="4132" width="9.28515625" style="193" customWidth="1"/>
    <col min="4133" max="4356" width="9.28515625" style="193"/>
    <col min="4357" max="4357" width="22.28515625" style="193" customWidth="1"/>
    <col min="4358" max="4358" width="21" style="193" customWidth="1"/>
    <col min="4359" max="4361" width="0" style="193" hidden="1" customWidth="1"/>
    <col min="4362" max="4368" width="14.28515625" style="193" customWidth="1"/>
    <col min="4369" max="4371" width="14.7109375" style="193" customWidth="1"/>
    <col min="4372" max="4372" width="14.5703125" style="193" customWidth="1"/>
    <col min="4373" max="4376" width="14.140625" style="193" customWidth="1"/>
    <col min="4377" max="4379" width="14.85546875" style="193" customWidth="1"/>
    <col min="4380" max="4380" width="17.28515625" style="193" customWidth="1"/>
    <col min="4381" max="4381" width="18.7109375" style="193" customWidth="1"/>
    <col min="4382" max="4382" width="42.7109375" style="193" customWidth="1"/>
    <col min="4383" max="4383" width="34.85546875" style="193" customWidth="1"/>
    <col min="4384" max="4384" width="80.28515625" style="193" customWidth="1"/>
    <col min="4385" max="4386" width="25" style="193" customWidth="1"/>
    <col min="4387" max="4387" width="19.85546875" style="193" customWidth="1"/>
    <col min="4388" max="4388" width="9.28515625" style="193" customWidth="1"/>
    <col min="4389" max="4612" width="9.28515625" style="193"/>
    <col min="4613" max="4613" width="22.28515625" style="193" customWidth="1"/>
    <col min="4614" max="4614" width="21" style="193" customWidth="1"/>
    <col min="4615" max="4617" width="0" style="193" hidden="1" customWidth="1"/>
    <col min="4618" max="4624" width="14.28515625" style="193" customWidth="1"/>
    <col min="4625" max="4627" width="14.7109375" style="193" customWidth="1"/>
    <col min="4628" max="4628" width="14.5703125" style="193" customWidth="1"/>
    <col min="4629" max="4632" width="14.140625" style="193" customWidth="1"/>
    <col min="4633" max="4635" width="14.85546875" style="193" customWidth="1"/>
    <col min="4636" max="4636" width="17.28515625" style="193" customWidth="1"/>
    <col min="4637" max="4637" width="18.7109375" style="193" customWidth="1"/>
    <col min="4638" max="4638" width="42.7109375" style="193" customWidth="1"/>
    <col min="4639" max="4639" width="34.85546875" style="193" customWidth="1"/>
    <col min="4640" max="4640" width="80.28515625" style="193" customWidth="1"/>
    <col min="4641" max="4642" width="25" style="193" customWidth="1"/>
    <col min="4643" max="4643" width="19.85546875" style="193" customWidth="1"/>
    <col min="4644" max="4644" width="9.28515625" style="193" customWidth="1"/>
    <col min="4645" max="4868" width="9.28515625" style="193"/>
    <col min="4869" max="4869" width="22.28515625" style="193" customWidth="1"/>
    <col min="4870" max="4870" width="21" style="193" customWidth="1"/>
    <col min="4871" max="4873" width="0" style="193" hidden="1" customWidth="1"/>
    <col min="4874" max="4880" width="14.28515625" style="193" customWidth="1"/>
    <col min="4881" max="4883" width="14.7109375" style="193" customWidth="1"/>
    <col min="4884" max="4884" width="14.5703125" style="193" customWidth="1"/>
    <col min="4885" max="4888" width="14.140625" style="193" customWidth="1"/>
    <col min="4889" max="4891" width="14.85546875" style="193" customWidth="1"/>
    <col min="4892" max="4892" width="17.28515625" style="193" customWidth="1"/>
    <col min="4893" max="4893" width="18.7109375" style="193" customWidth="1"/>
    <col min="4894" max="4894" width="42.7109375" style="193" customWidth="1"/>
    <col min="4895" max="4895" width="34.85546875" style="193" customWidth="1"/>
    <col min="4896" max="4896" width="80.28515625" style="193" customWidth="1"/>
    <col min="4897" max="4898" width="25" style="193" customWidth="1"/>
    <col min="4899" max="4899" width="19.85546875" style="193" customWidth="1"/>
    <col min="4900" max="4900" width="9.28515625" style="193" customWidth="1"/>
    <col min="4901" max="5124" width="9.28515625" style="193"/>
    <col min="5125" max="5125" width="22.28515625" style="193" customWidth="1"/>
    <col min="5126" max="5126" width="21" style="193" customWidth="1"/>
    <col min="5127" max="5129" width="0" style="193" hidden="1" customWidth="1"/>
    <col min="5130" max="5136" width="14.28515625" style="193" customWidth="1"/>
    <col min="5137" max="5139" width="14.7109375" style="193" customWidth="1"/>
    <col min="5140" max="5140" width="14.5703125" style="193" customWidth="1"/>
    <col min="5141" max="5144" width="14.140625" style="193" customWidth="1"/>
    <col min="5145" max="5147" width="14.85546875" style="193" customWidth="1"/>
    <col min="5148" max="5148" width="17.28515625" style="193" customWidth="1"/>
    <col min="5149" max="5149" width="18.7109375" style="193" customWidth="1"/>
    <col min="5150" max="5150" width="42.7109375" style="193" customWidth="1"/>
    <col min="5151" max="5151" width="34.85546875" style="193" customWidth="1"/>
    <col min="5152" max="5152" width="80.28515625" style="193" customWidth="1"/>
    <col min="5153" max="5154" width="25" style="193" customWidth="1"/>
    <col min="5155" max="5155" width="19.85546875" style="193" customWidth="1"/>
    <col min="5156" max="5156" width="9.28515625" style="193" customWidth="1"/>
    <col min="5157" max="5380" width="9.28515625" style="193"/>
    <col min="5381" max="5381" width="22.28515625" style="193" customWidth="1"/>
    <col min="5382" max="5382" width="21" style="193" customWidth="1"/>
    <col min="5383" max="5385" width="0" style="193" hidden="1" customWidth="1"/>
    <col min="5386" max="5392" width="14.28515625" style="193" customWidth="1"/>
    <col min="5393" max="5395" width="14.7109375" style="193" customWidth="1"/>
    <col min="5396" max="5396" width="14.5703125" style="193" customWidth="1"/>
    <col min="5397" max="5400" width="14.140625" style="193" customWidth="1"/>
    <col min="5401" max="5403" width="14.85546875" style="193" customWidth="1"/>
    <col min="5404" max="5404" width="17.28515625" style="193" customWidth="1"/>
    <col min="5405" max="5405" width="18.7109375" style="193" customWidth="1"/>
    <col min="5406" max="5406" width="42.7109375" style="193" customWidth="1"/>
    <col min="5407" max="5407" width="34.85546875" style="193" customWidth="1"/>
    <col min="5408" max="5408" width="80.28515625" style="193" customWidth="1"/>
    <col min="5409" max="5410" width="25" style="193" customWidth="1"/>
    <col min="5411" max="5411" width="19.85546875" style="193" customWidth="1"/>
    <col min="5412" max="5412" width="9.28515625" style="193" customWidth="1"/>
    <col min="5413" max="5636" width="9.28515625" style="193"/>
    <col min="5637" max="5637" width="22.28515625" style="193" customWidth="1"/>
    <col min="5638" max="5638" width="21" style="193" customWidth="1"/>
    <col min="5639" max="5641" width="0" style="193" hidden="1" customWidth="1"/>
    <col min="5642" max="5648" width="14.28515625" style="193" customWidth="1"/>
    <col min="5649" max="5651" width="14.7109375" style="193" customWidth="1"/>
    <col min="5652" max="5652" width="14.5703125" style="193" customWidth="1"/>
    <col min="5653" max="5656" width="14.140625" style="193" customWidth="1"/>
    <col min="5657" max="5659" width="14.85546875" style="193" customWidth="1"/>
    <col min="5660" max="5660" width="17.28515625" style="193" customWidth="1"/>
    <col min="5661" max="5661" width="18.7109375" style="193" customWidth="1"/>
    <col min="5662" max="5662" width="42.7109375" style="193" customWidth="1"/>
    <col min="5663" max="5663" width="34.85546875" style="193" customWidth="1"/>
    <col min="5664" max="5664" width="80.28515625" style="193" customWidth="1"/>
    <col min="5665" max="5666" width="25" style="193" customWidth="1"/>
    <col min="5667" max="5667" width="19.85546875" style="193" customWidth="1"/>
    <col min="5668" max="5668" width="9.28515625" style="193" customWidth="1"/>
    <col min="5669" max="5892" width="9.28515625" style="193"/>
    <col min="5893" max="5893" width="22.28515625" style="193" customWidth="1"/>
    <col min="5894" max="5894" width="21" style="193" customWidth="1"/>
    <col min="5895" max="5897" width="0" style="193" hidden="1" customWidth="1"/>
    <col min="5898" max="5904" width="14.28515625" style="193" customWidth="1"/>
    <col min="5905" max="5907" width="14.7109375" style="193" customWidth="1"/>
    <col min="5908" max="5908" width="14.5703125" style="193" customWidth="1"/>
    <col min="5909" max="5912" width="14.140625" style="193" customWidth="1"/>
    <col min="5913" max="5915" width="14.85546875" style="193" customWidth="1"/>
    <col min="5916" max="5916" width="17.28515625" style="193" customWidth="1"/>
    <col min="5917" max="5917" width="18.7109375" style="193" customWidth="1"/>
    <col min="5918" max="5918" width="42.7109375" style="193" customWidth="1"/>
    <col min="5919" max="5919" width="34.85546875" style="193" customWidth="1"/>
    <col min="5920" max="5920" width="80.28515625" style="193" customWidth="1"/>
    <col min="5921" max="5922" width="25" style="193" customWidth="1"/>
    <col min="5923" max="5923" width="19.85546875" style="193" customWidth="1"/>
    <col min="5924" max="5924" width="9.28515625" style="193" customWidth="1"/>
    <col min="5925" max="6148" width="9.28515625" style="193"/>
    <col min="6149" max="6149" width="22.28515625" style="193" customWidth="1"/>
    <col min="6150" max="6150" width="21" style="193" customWidth="1"/>
    <col min="6151" max="6153" width="0" style="193" hidden="1" customWidth="1"/>
    <col min="6154" max="6160" width="14.28515625" style="193" customWidth="1"/>
    <col min="6161" max="6163" width="14.7109375" style="193" customWidth="1"/>
    <col min="6164" max="6164" width="14.5703125" style="193" customWidth="1"/>
    <col min="6165" max="6168" width="14.140625" style="193" customWidth="1"/>
    <col min="6169" max="6171" width="14.85546875" style="193" customWidth="1"/>
    <col min="6172" max="6172" width="17.28515625" style="193" customWidth="1"/>
    <col min="6173" max="6173" width="18.7109375" style="193" customWidth="1"/>
    <col min="6174" max="6174" width="42.7109375" style="193" customWidth="1"/>
    <col min="6175" max="6175" width="34.85546875" style="193" customWidth="1"/>
    <col min="6176" max="6176" width="80.28515625" style="193" customWidth="1"/>
    <col min="6177" max="6178" width="25" style="193" customWidth="1"/>
    <col min="6179" max="6179" width="19.85546875" style="193" customWidth="1"/>
    <col min="6180" max="6180" width="9.28515625" style="193" customWidth="1"/>
    <col min="6181" max="6404" width="9.28515625" style="193"/>
    <col min="6405" max="6405" width="22.28515625" style="193" customWidth="1"/>
    <col min="6406" max="6406" width="21" style="193" customWidth="1"/>
    <col min="6407" max="6409" width="0" style="193" hidden="1" customWidth="1"/>
    <col min="6410" max="6416" width="14.28515625" style="193" customWidth="1"/>
    <col min="6417" max="6419" width="14.7109375" style="193" customWidth="1"/>
    <col min="6420" max="6420" width="14.5703125" style="193" customWidth="1"/>
    <col min="6421" max="6424" width="14.140625" style="193" customWidth="1"/>
    <col min="6425" max="6427" width="14.85546875" style="193" customWidth="1"/>
    <col min="6428" max="6428" width="17.28515625" style="193" customWidth="1"/>
    <col min="6429" max="6429" width="18.7109375" style="193" customWidth="1"/>
    <col min="6430" max="6430" width="42.7109375" style="193" customWidth="1"/>
    <col min="6431" max="6431" width="34.85546875" style="193" customWidth="1"/>
    <col min="6432" max="6432" width="80.28515625" style="193" customWidth="1"/>
    <col min="6433" max="6434" width="25" style="193" customWidth="1"/>
    <col min="6435" max="6435" width="19.85546875" style="193" customWidth="1"/>
    <col min="6436" max="6436" width="9.28515625" style="193" customWidth="1"/>
    <col min="6437" max="6660" width="9.28515625" style="193"/>
    <col min="6661" max="6661" width="22.28515625" style="193" customWidth="1"/>
    <col min="6662" max="6662" width="21" style="193" customWidth="1"/>
    <col min="6663" max="6665" width="0" style="193" hidden="1" customWidth="1"/>
    <col min="6666" max="6672" width="14.28515625" style="193" customWidth="1"/>
    <col min="6673" max="6675" width="14.7109375" style="193" customWidth="1"/>
    <col min="6676" max="6676" width="14.5703125" style="193" customWidth="1"/>
    <col min="6677" max="6680" width="14.140625" style="193" customWidth="1"/>
    <col min="6681" max="6683" width="14.85546875" style="193" customWidth="1"/>
    <col min="6684" max="6684" width="17.28515625" style="193" customWidth="1"/>
    <col min="6685" max="6685" width="18.7109375" style="193" customWidth="1"/>
    <col min="6686" max="6686" width="42.7109375" style="193" customWidth="1"/>
    <col min="6687" max="6687" width="34.85546875" style="193" customWidth="1"/>
    <col min="6688" max="6688" width="80.28515625" style="193" customWidth="1"/>
    <col min="6689" max="6690" width="25" style="193" customWidth="1"/>
    <col min="6691" max="6691" width="19.85546875" style="193" customWidth="1"/>
    <col min="6692" max="6692" width="9.28515625" style="193" customWidth="1"/>
    <col min="6693" max="6916" width="9.28515625" style="193"/>
    <col min="6917" max="6917" width="22.28515625" style="193" customWidth="1"/>
    <col min="6918" max="6918" width="21" style="193" customWidth="1"/>
    <col min="6919" max="6921" width="0" style="193" hidden="1" customWidth="1"/>
    <col min="6922" max="6928" width="14.28515625" style="193" customWidth="1"/>
    <col min="6929" max="6931" width="14.7109375" style="193" customWidth="1"/>
    <col min="6932" max="6932" width="14.5703125" style="193" customWidth="1"/>
    <col min="6933" max="6936" width="14.140625" style="193" customWidth="1"/>
    <col min="6937" max="6939" width="14.85546875" style="193" customWidth="1"/>
    <col min="6940" max="6940" width="17.28515625" style="193" customWidth="1"/>
    <col min="6941" max="6941" width="18.7109375" style="193" customWidth="1"/>
    <col min="6942" max="6942" width="42.7109375" style="193" customWidth="1"/>
    <col min="6943" max="6943" width="34.85546875" style="193" customWidth="1"/>
    <col min="6944" max="6944" width="80.28515625" style="193" customWidth="1"/>
    <col min="6945" max="6946" width="25" style="193" customWidth="1"/>
    <col min="6947" max="6947" width="19.85546875" style="193" customWidth="1"/>
    <col min="6948" max="6948" width="9.28515625" style="193" customWidth="1"/>
    <col min="6949" max="7172" width="9.28515625" style="193"/>
    <col min="7173" max="7173" width="22.28515625" style="193" customWidth="1"/>
    <col min="7174" max="7174" width="21" style="193" customWidth="1"/>
    <col min="7175" max="7177" width="0" style="193" hidden="1" customWidth="1"/>
    <col min="7178" max="7184" width="14.28515625" style="193" customWidth="1"/>
    <col min="7185" max="7187" width="14.7109375" style="193" customWidth="1"/>
    <col min="7188" max="7188" width="14.5703125" style="193" customWidth="1"/>
    <col min="7189" max="7192" width="14.140625" style="193" customWidth="1"/>
    <col min="7193" max="7195" width="14.85546875" style="193" customWidth="1"/>
    <col min="7196" max="7196" width="17.28515625" style="193" customWidth="1"/>
    <col min="7197" max="7197" width="18.7109375" style="193" customWidth="1"/>
    <col min="7198" max="7198" width="42.7109375" style="193" customWidth="1"/>
    <col min="7199" max="7199" width="34.85546875" style="193" customWidth="1"/>
    <col min="7200" max="7200" width="80.28515625" style="193" customWidth="1"/>
    <col min="7201" max="7202" width="25" style="193" customWidth="1"/>
    <col min="7203" max="7203" width="19.85546875" style="193" customWidth="1"/>
    <col min="7204" max="7204" width="9.28515625" style="193" customWidth="1"/>
    <col min="7205" max="7428" width="9.28515625" style="193"/>
    <col min="7429" max="7429" width="22.28515625" style="193" customWidth="1"/>
    <col min="7430" max="7430" width="21" style="193" customWidth="1"/>
    <col min="7431" max="7433" width="0" style="193" hidden="1" customWidth="1"/>
    <col min="7434" max="7440" width="14.28515625" style="193" customWidth="1"/>
    <col min="7441" max="7443" width="14.7109375" style="193" customWidth="1"/>
    <col min="7444" max="7444" width="14.5703125" style="193" customWidth="1"/>
    <col min="7445" max="7448" width="14.140625" style="193" customWidth="1"/>
    <col min="7449" max="7451" width="14.85546875" style="193" customWidth="1"/>
    <col min="7452" max="7452" width="17.28515625" style="193" customWidth="1"/>
    <col min="7453" max="7453" width="18.7109375" style="193" customWidth="1"/>
    <col min="7454" max="7454" width="42.7109375" style="193" customWidth="1"/>
    <col min="7455" max="7455" width="34.85546875" style="193" customWidth="1"/>
    <col min="7456" max="7456" width="80.28515625" style="193" customWidth="1"/>
    <col min="7457" max="7458" width="25" style="193" customWidth="1"/>
    <col min="7459" max="7459" width="19.85546875" style="193" customWidth="1"/>
    <col min="7460" max="7460" width="9.28515625" style="193" customWidth="1"/>
    <col min="7461" max="7684" width="9.28515625" style="193"/>
    <col min="7685" max="7685" width="22.28515625" style="193" customWidth="1"/>
    <col min="7686" max="7686" width="21" style="193" customWidth="1"/>
    <col min="7687" max="7689" width="0" style="193" hidden="1" customWidth="1"/>
    <col min="7690" max="7696" width="14.28515625" style="193" customWidth="1"/>
    <col min="7697" max="7699" width="14.7109375" style="193" customWidth="1"/>
    <col min="7700" max="7700" width="14.5703125" style="193" customWidth="1"/>
    <col min="7701" max="7704" width="14.140625" style="193" customWidth="1"/>
    <col min="7705" max="7707" width="14.85546875" style="193" customWidth="1"/>
    <col min="7708" max="7708" width="17.28515625" style="193" customWidth="1"/>
    <col min="7709" max="7709" width="18.7109375" style="193" customWidth="1"/>
    <col min="7710" max="7710" width="42.7109375" style="193" customWidth="1"/>
    <col min="7711" max="7711" width="34.85546875" style="193" customWidth="1"/>
    <col min="7712" max="7712" width="80.28515625" style="193" customWidth="1"/>
    <col min="7713" max="7714" width="25" style="193" customWidth="1"/>
    <col min="7715" max="7715" width="19.85546875" style="193" customWidth="1"/>
    <col min="7716" max="7716" width="9.28515625" style="193" customWidth="1"/>
    <col min="7717" max="7940" width="9.28515625" style="193"/>
    <col min="7941" max="7941" width="22.28515625" style="193" customWidth="1"/>
    <col min="7942" max="7942" width="21" style="193" customWidth="1"/>
    <col min="7943" max="7945" width="0" style="193" hidden="1" customWidth="1"/>
    <col min="7946" max="7952" width="14.28515625" style="193" customWidth="1"/>
    <col min="7953" max="7955" width="14.7109375" style="193" customWidth="1"/>
    <col min="7956" max="7956" width="14.5703125" style="193" customWidth="1"/>
    <col min="7957" max="7960" width="14.140625" style="193" customWidth="1"/>
    <col min="7961" max="7963" width="14.85546875" style="193" customWidth="1"/>
    <col min="7964" max="7964" width="17.28515625" style="193" customWidth="1"/>
    <col min="7965" max="7965" width="18.7109375" style="193" customWidth="1"/>
    <col min="7966" max="7966" width="42.7109375" style="193" customWidth="1"/>
    <col min="7967" max="7967" width="34.85546875" style="193" customWidth="1"/>
    <col min="7968" max="7968" width="80.28515625" style="193" customWidth="1"/>
    <col min="7969" max="7970" width="25" style="193" customWidth="1"/>
    <col min="7971" max="7971" width="19.85546875" style="193" customWidth="1"/>
    <col min="7972" max="7972" width="9.28515625" style="193" customWidth="1"/>
    <col min="7973" max="8196" width="9.28515625" style="193"/>
    <col min="8197" max="8197" width="22.28515625" style="193" customWidth="1"/>
    <col min="8198" max="8198" width="21" style="193" customWidth="1"/>
    <col min="8199" max="8201" width="0" style="193" hidden="1" customWidth="1"/>
    <col min="8202" max="8208" width="14.28515625" style="193" customWidth="1"/>
    <col min="8209" max="8211" width="14.7109375" style="193" customWidth="1"/>
    <col min="8212" max="8212" width="14.5703125" style="193" customWidth="1"/>
    <col min="8213" max="8216" width="14.140625" style="193" customWidth="1"/>
    <col min="8217" max="8219" width="14.85546875" style="193" customWidth="1"/>
    <col min="8220" max="8220" width="17.28515625" style="193" customWidth="1"/>
    <col min="8221" max="8221" width="18.7109375" style="193" customWidth="1"/>
    <col min="8222" max="8222" width="42.7109375" style="193" customWidth="1"/>
    <col min="8223" max="8223" width="34.85546875" style="193" customWidth="1"/>
    <col min="8224" max="8224" width="80.28515625" style="193" customWidth="1"/>
    <col min="8225" max="8226" width="25" style="193" customWidth="1"/>
    <col min="8227" max="8227" width="19.85546875" style="193" customWidth="1"/>
    <col min="8228" max="8228" width="9.28515625" style="193" customWidth="1"/>
    <col min="8229" max="8452" width="9.28515625" style="193"/>
    <col min="8453" max="8453" width="22.28515625" style="193" customWidth="1"/>
    <col min="8454" max="8454" width="21" style="193" customWidth="1"/>
    <col min="8455" max="8457" width="0" style="193" hidden="1" customWidth="1"/>
    <col min="8458" max="8464" width="14.28515625" style="193" customWidth="1"/>
    <col min="8465" max="8467" width="14.7109375" style="193" customWidth="1"/>
    <col min="8468" max="8468" width="14.5703125" style="193" customWidth="1"/>
    <col min="8469" max="8472" width="14.140625" style="193" customWidth="1"/>
    <col min="8473" max="8475" width="14.85546875" style="193" customWidth="1"/>
    <col min="8476" max="8476" width="17.28515625" style="193" customWidth="1"/>
    <col min="8477" max="8477" width="18.7109375" style="193" customWidth="1"/>
    <col min="8478" max="8478" width="42.7109375" style="193" customWidth="1"/>
    <col min="8479" max="8479" width="34.85546875" style="193" customWidth="1"/>
    <col min="8480" max="8480" width="80.28515625" style="193" customWidth="1"/>
    <col min="8481" max="8482" width="25" style="193" customWidth="1"/>
    <col min="8483" max="8483" width="19.85546875" style="193" customWidth="1"/>
    <col min="8484" max="8484" width="9.28515625" style="193" customWidth="1"/>
    <col min="8485" max="8708" width="9.28515625" style="193"/>
    <col min="8709" max="8709" width="22.28515625" style="193" customWidth="1"/>
    <col min="8710" max="8710" width="21" style="193" customWidth="1"/>
    <col min="8711" max="8713" width="0" style="193" hidden="1" customWidth="1"/>
    <col min="8714" max="8720" width="14.28515625" style="193" customWidth="1"/>
    <col min="8721" max="8723" width="14.7109375" style="193" customWidth="1"/>
    <col min="8724" max="8724" width="14.5703125" style="193" customWidth="1"/>
    <col min="8725" max="8728" width="14.140625" style="193" customWidth="1"/>
    <col min="8729" max="8731" width="14.85546875" style="193" customWidth="1"/>
    <col min="8732" max="8732" width="17.28515625" style="193" customWidth="1"/>
    <col min="8733" max="8733" width="18.7109375" style="193" customWidth="1"/>
    <col min="8734" max="8734" width="42.7109375" style="193" customWidth="1"/>
    <col min="8735" max="8735" width="34.85546875" style="193" customWidth="1"/>
    <col min="8736" max="8736" width="80.28515625" style="193" customWidth="1"/>
    <col min="8737" max="8738" width="25" style="193" customWidth="1"/>
    <col min="8739" max="8739" width="19.85546875" style="193" customWidth="1"/>
    <col min="8740" max="8740" width="9.28515625" style="193" customWidth="1"/>
    <col min="8741" max="8964" width="9.28515625" style="193"/>
    <col min="8965" max="8965" width="22.28515625" style="193" customWidth="1"/>
    <col min="8966" max="8966" width="21" style="193" customWidth="1"/>
    <col min="8967" max="8969" width="0" style="193" hidden="1" customWidth="1"/>
    <col min="8970" max="8976" width="14.28515625" style="193" customWidth="1"/>
    <col min="8977" max="8979" width="14.7109375" style="193" customWidth="1"/>
    <col min="8980" max="8980" width="14.5703125" style="193" customWidth="1"/>
    <col min="8981" max="8984" width="14.140625" style="193" customWidth="1"/>
    <col min="8985" max="8987" width="14.85546875" style="193" customWidth="1"/>
    <col min="8988" max="8988" width="17.28515625" style="193" customWidth="1"/>
    <col min="8989" max="8989" width="18.7109375" style="193" customWidth="1"/>
    <col min="8990" max="8990" width="42.7109375" style="193" customWidth="1"/>
    <col min="8991" max="8991" width="34.85546875" style="193" customWidth="1"/>
    <col min="8992" max="8992" width="80.28515625" style="193" customWidth="1"/>
    <col min="8993" max="8994" width="25" style="193" customWidth="1"/>
    <col min="8995" max="8995" width="19.85546875" style="193" customWidth="1"/>
    <col min="8996" max="8996" width="9.28515625" style="193" customWidth="1"/>
    <col min="8997" max="9220" width="9.28515625" style="193"/>
    <col min="9221" max="9221" width="22.28515625" style="193" customWidth="1"/>
    <col min="9222" max="9222" width="21" style="193" customWidth="1"/>
    <col min="9223" max="9225" width="0" style="193" hidden="1" customWidth="1"/>
    <col min="9226" max="9232" width="14.28515625" style="193" customWidth="1"/>
    <col min="9233" max="9235" width="14.7109375" style="193" customWidth="1"/>
    <col min="9236" max="9236" width="14.5703125" style="193" customWidth="1"/>
    <col min="9237" max="9240" width="14.140625" style="193" customWidth="1"/>
    <col min="9241" max="9243" width="14.85546875" style="193" customWidth="1"/>
    <col min="9244" max="9244" width="17.28515625" style="193" customWidth="1"/>
    <col min="9245" max="9245" width="18.7109375" style="193" customWidth="1"/>
    <col min="9246" max="9246" width="42.7109375" style="193" customWidth="1"/>
    <col min="9247" max="9247" width="34.85546875" style="193" customWidth="1"/>
    <col min="9248" max="9248" width="80.28515625" style="193" customWidth="1"/>
    <col min="9249" max="9250" width="25" style="193" customWidth="1"/>
    <col min="9251" max="9251" width="19.85546875" style="193" customWidth="1"/>
    <col min="9252" max="9252" width="9.28515625" style="193" customWidth="1"/>
    <col min="9253" max="9476" width="9.28515625" style="193"/>
    <col min="9477" max="9477" width="22.28515625" style="193" customWidth="1"/>
    <col min="9478" max="9478" width="21" style="193" customWidth="1"/>
    <col min="9479" max="9481" width="0" style="193" hidden="1" customWidth="1"/>
    <col min="9482" max="9488" width="14.28515625" style="193" customWidth="1"/>
    <col min="9489" max="9491" width="14.7109375" style="193" customWidth="1"/>
    <col min="9492" max="9492" width="14.5703125" style="193" customWidth="1"/>
    <col min="9493" max="9496" width="14.140625" style="193" customWidth="1"/>
    <col min="9497" max="9499" width="14.85546875" style="193" customWidth="1"/>
    <col min="9500" max="9500" width="17.28515625" style="193" customWidth="1"/>
    <col min="9501" max="9501" width="18.7109375" style="193" customWidth="1"/>
    <col min="9502" max="9502" width="42.7109375" style="193" customWidth="1"/>
    <col min="9503" max="9503" width="34.85546875" style="193" customWidth="1"/>
    <col min="9504" max="9504" width="80.28515625" style="193" customWidth="1"/>
    <col min="9505" max="9506" width="25" style="193" customWidth="1"/>
    <col min="9507" max="9507" width="19.85546875" style="193" customWidth="1"/>
    <col min="9508" max="9508" width="9.28515625" style="193" customWidth="1"/>
    <col min="9509" max="9732" width="9.28515625" style="193"/>
    <col min="9733" max="9733" width="22.28515625" style="193" customWidth="1"/>
    <col min="9734" max="9734" width="21" style="193" customWidth="1"/>
    <col min="9735" max="9737" width="0" style="193" hidden="1" customWidth="1"/>
    <col min="9738" max="9744" width="14.28515625" style="193" customWidth="1"/>
    <col min="9745" max="9747" width="14.7109375" style="193" customWidth="1"/>
    <col min="9748" max="9748" width="14.5703125" style="193" customWidth="1"/>
    <col min="9749" max="9752" width="14.140625" style="193" customWidth="1"/>
    <col min="9753" max="9755" width="14.85546875" style="193" customWidth="1"/>
    <col min="9756" max="9756" width="17.28515625" style="193" customWidth="1"/>
    <col min="9757" max="9757" width="18.7109375" style="193" customWidth="1"/>
    <col min="9758" max="9758" width="42.7109375" style="193" customWidth="1"/>
    <col min="9759" max="9759" width="34.85546875" style="193" customWidth="1"/>
    <col min="9760" max="9760" width="80.28515625" style="193" customWidth="1"/>
    <col min="9761" max="9762" width="25" style="193" customWidth="1"/>
    <col min="9763" max="9763" width="19.85546875" style="193" customWidth="1"/>
    <col min="9764" max="9764" width="9.28515625" style="193" customWidth="1"/>
    <col min="9765" max="9988" width="9.28515625" style="193"/>
    <col min="9989" max="9989" width="22.28515625" style="193" customWidth="1"/>
    <col min="9990" max="9990" width="21" style="193" customWidth="1"/>
    <col min="9991" max="9993" width="0" style="193" hidden="1" customWidth="1"/>
    <col min="9994" max="10000" width="14.28515625" style="193" customWidth="1"/>
    <col min="10001" max="10003" width="14.7109375" style="193" customWidth="1"/>
    <col min="10004" max="10004" width="14.5703125" style="193" customWidth="1"/>
    <col min="10005" max="10008" width="14.140625" style="193" customWidth="1"/>
    <col min="10009" max="10011" width="14.85546875" style="193" customWidth="1"/>
    <col min="10012" max="10012" width="17.28515625" style="193" customWidth="1"/>
    <col min="10013" max="10013" width="18.7109375" style="193" customWidth="1"/>
    <col min="10014" max="10014" width="42.7109375" style="193" customWidth="1"/>
    <col min="10015" max="10015" width="34.85546875" style="193" customWidth="1"/>
    <col min="10016" max="10016" width="80.28515625" style="193" customWidth="1"/>
    <col min="10017" max="10018" width="25" style="193" customWidth="1"/>
    <col min="10019" max="10019" width="19.85546875" style="193" customWidth="1"/>
    <col min="10020" max="10020" width="9.28515625" style="193" customWidth="1"/>
    <col min="10021" max="10244" width="9.28515625" style="193"/>
    <col min="10245" max="10245" width="22.28515625" style="193" customWidth="1"/>
    <col min="10246" max="10246" width="21" style="193" customWidth="1"/>
    <col min="10247" max="10249" width="0" style="193" hidden="1" customWidth="1"/>
    <col min="10250" max="10256" width="14.28515625" style="193" customWidth="1"/>
    <col min="10257" max="10259" width="14.7109375" style="193" customWidth="1"/>
    <col min="10260" max="10260" width="14.5703125" style="193" customWidth="1"/>
    <col min="10261" max="10264" width="14.140625" style="193" customWidth="1"/>
    <col min="10265" max="10267" width="14.85546875" style="193" customWidth="1"/>
    <col min="10268" max="10268" width="17.28515625" style="193" customWidth="1"/>
    <col min="10269" max="10269" width="18.7109375" style="193" customWidth="1"/>
    <col min="10270" max="10270" width="42.7109375" style="193" customWidth="1"/>
    <col min="10271" max="10271" width="34.85546875" style="193" customWidth="1"/>
    <col min="10272" max="10272" width="80.28515625" style="193" customWidth="1"/>
    <col min="10273" max="10274" width="25" style="193" customWidth="1"/>
    <col min="10275" max="10275" width="19.85546875" style="193" customWidth="1"/>
    <col min="10276" max="10276" width="9.28515625" style="193" customWidth="1"/>
    <col min="10277" max="10500" width="9.28515625" style="193"/>
    <col min="10501" max="10501" width="22.28515625" style="193" customWidth="1"/>
    <col min="10502" max="10502" width="21" style="193" customWidth="1"/>
    <col min="10503" max="10505" width="0" style="193" hidden="1" customWidth="1"/>
    <col min="10506" max="10512" width="14.28515625" style="193" customWidth="1"/>
    <col min="10513" max="10515" width="14.7109375" style="193" customWidth="1"/>
    <col min="10516" max="10516" width="14.5703125" style="193" customWidth="1"/>
    <col min="10517" max="10520" width="14.140625" style="193" customWidth="1"/>
    <col min="10521" max="10523" width="14.85546875" style="193" customWidth="1"/>
    <col min="10524" max="10524" width="17.28515625" style="193" customWidth="1"/>
    <col min="10525" max="10525" width="18.7109375" style="193" customWidth="1"/>
    <col min="10526" max="10526" width="42.7109375" style="193" customWidth="1"/>
    <col min="10527" max="10527" width="34.85546875" style="193" customWidth="1"/>
    <col min="10528" max="10528" width="80.28515625" style="193" customWidth="1"/>
    <col min="10529" max="10530" width="25" style="193" customWidth="1"/>
    <col min="10531" max="10531" width="19.85546875" style="193" customWidth="1"/>
    <col min="10532" max="10532" width="9.28515625" style="193" customWidth="1"/>
    <col min="10533" max="10756" width="9.28515625" style="193"/>
    <col min="10757" max="10757" width="22.28515625" style="193" customWidth="1"/>
    <col min="10758" max="10758" width="21" style="193" customWidth="1"/>
    <col min="10759" max="10761" width="0" style="193" hidden="1" customWidth="1"/>
    <col min="10762" max="10768" width="14.28515625" style="193" customWidth="1"/>
    <col min="10769" max="10771" width="14.7109375" style="193" customWidth="1"/>
    <col min="10772" max="10772" width="14.5703125" style="193" customWidth="1"/>
    <col min="10773" max="10776" width="14.140625" style="193" customWidth="1"/>
    <col min="10777" max="10779" width="14.85546875" style="193" customWidth="1"/>
    <col min="10780" max="10780" width="17.28515625" style="193" customWidth="1"/>
    <col min="10781" max="10781" width="18.7109375" style="193" customWidth="1"/>
    <col min="10782" max="10782" width="42.7109375" style="193" customWidth="1"/>
    <col min="10783" max="10783" width="34.85546875" style="193" customWidth="1"/>
    <col min="10784" max="10784" width="80.28515625" style="193" customWidth="1"/>
    <col min="10785" max="10786" width="25" style="193" customWidth="1"/>
    <col min="10787" max="10787" width="19.85546875" style="193" customWidth="1"/>
    <col min="10788" max="10788" width="9.28515625" style="193" customWidth="1"/>
    <col min="10789" max="11012" width="9.28515625" style="193"/>
    <col min="11013" max="11013" width="22.28515625" style="193" customWidth="1"/>
    <col min="11014" max="11014" width="21" style="193" customWidth="1"/>
    <col min="11015" max="11017" width="0" style="193" hidden="1" customWidth="1"/>
    <col min="11018" max="11024" width="14.28515625" style="193" customWidth="1"/>
    <col min="11025" max="11027" width="14.7109375" style="193" customWidth="1"/>
    <col min="11028" max="11028" width="14.5703125" style="193" customWidth="1"/>
    <col min="11029" max="11032" width="14.140625" style="193" customWidth="1"/>
    <col min="11033" max="11035" width="14.85546875" style="193" customWidth="1"/>
    <col min="11036" max="11036" width="17.28515625" style="193" customWidth="1"/>
    <col min="11037" max="11037" width="18.7109375" style="193" customWidth="1"/>
    <col min="11038" max="11038" width="42.7109375" style="193" customWidth="1"/>
    <col min="11039" max="11039" width="34.85546875" style="193" customWidth="1"/>
    <col min="11040" max="11040" width="80.28515625" style="193" customWidth="1"/>
    <col min="11041" max="11042" width="25" style="193" customWidth="1"/>
    <col min="11043" max="11043" width="19.85546875" style="193" customWidth="1"/>
    <col min="11044" max="11044" width="9.28515625" style="193" customWidth="1"/>
    <col min="11045" max="11268" width="9.28515625" style="193"/>
    <col min="11269" max="11269" width="22.28515625" style="193" customWidth="1"/>
    <col min="11270" max="11270" width="21" style="193" customWidth="1"/>
    <col min="11271" max="11273" width="0" style="193" hidden="1" customWidth="1"/>
    <col min="11274" max="11280" width="14.28515625" style="193" customWidth="1"/>
    <col min="11281" max="11283" width="14.7109375" style="193" customWidth="1"/>
    <col min="11284" max="11284" width="14.5703125" style="193" customWidth="1"/>
    <col min="11285" max="11288" width="14.140625" style="193" customWidth="1"/>
    <col min="11289" max="11291" width="14.85546875" style="193" customWidth="1"/>
    <col min="11292" max="11292" width="17.28515625" style="193" customWidth="1"/>
    <col min="11293" max="11293" width="18.7109375" style="193" customWidth="1"/>
    <col min="11294" max="11294" width="42.7109375" style="193" customWidth="1"/>
    <col min="11295" max="11295" width="34.85546875" style="193" customWidth="1"/>
    <col min="11296" max="11296" width="80.28515625" style="193" customWidth="1"/>
    <col min="11297" max="11298" width="25" style="193" customWidth="1"/>
    <col min="11299" max="11299" width="19.85546875" style="193" customWidth="1"/>
    <col min="11300" max="11300" width="9.28515625" style="193" customWidth="1"/>
    <col min="11301" max="11524" width="9.28515625" style="193"/>
    <col min="11525" max="11525" width="22.28515625" style="193" customWidth="1"/>
    <col min="11526" max="11526" width="21" style="193" customWidth="1"/>
    <col min="11527" max="11529" width="0" style="193" hidden="1" customWidth="1"/>
    <col min="11530" max="11536" width="14.28515625" style="193" customWidth="1"/>
    <col min="11537" max="11539" width="14.7109375" style="193" customWidth="1"/>
    <col min="11540" max="11540" width="14.5703125" style="193" customWidth="1"/>
    <col min="11541" max="11544" width="14.140625" style="193" customWidth="1"/>
    <col min="11545" max="11547" width="14.85546875" style="193" customWidth="1"/>
    <col min="11548" max="11548" width="17.28515625" style="193" customWidth="1"/>
    <col min="11549" max="11549" width="18.7109375" style="193" customWidth="1"/>
    <col min="11550" max="11550" width="42.7109375" style="193" customWidth="1"/>
    <col min="11551" max="11551" width="34.85546875" style="193" customWidth="1"/>
    <col min="11552" max="11552" width="80.28515625" style="193" customWidth="1"/>
    <col min="11553" max="11554" width="25" style="193" customWidth="1"/>
    <col min="11555" max="11555" width="19.85546875" style="193" customWidth="1"/>
    <col min="11556" max="11556" width="9.28515625" style="193" customWidth="1"/>
    <col min="11557" max="11780" width="9.28515625" style="193"/>
    <col min="11781" max="11781" width="22.28515625" style="193" customWidth="1"/>
    <col min="11782" max="11782" width="21" style="193" customWidth="1"/>
    <col min="11783" max="11785" width="0" style="193" hidden="1" customWidth="1"/>
    <col min="11786" max="11792" width="14.28515625" style="193" customWidth="1"/>
    <col min="11793" max="11795" width="14.7109375" style="193" customWidth="1"/>
    <col min="11796" max="11796" width="14.5703125" style="193" customWidth="1"/>
    <col min="11797" max="11800" width="14.140625" style="193" customWidth="1"/>
    <col min="11801" max="11803" width="14.85546875" style="193" customWidth="1"/>
    <col min="11804" max="11804" width="17.28515625" style="193" customWidth="1"/>
    <col min="11805" max="11805" width="18.7109375" style="193" customWidth="1"/>
    <col min="11806" max="11806" width="42.7109375" style="193" customWidth="1"/>
    <col min="11807" max="11807" width="34.85546875" style="193" customWidth="1"/>
    <col min="11808" max="11808" width="80.28515625" style="193" customWidth="1"/>
    <col min="11809" max="11810" width="25" style="193" customWidth="1"/>
    <col min="11811" max="11811" width="19.85546875" style="193" customWidth="1"/>
    <col min="11812" max="11812" width="9.28515625" style="193" customWidth="1"/>
    <col min="11813" max="12036" width="9.28515625" style="193"/>
    <col min="12037" max="12037" width="22.28515625" style="193" customWidth="1"/>
    <col min="12038" max="12038" width="21" style="193" customWidth="1"/>
    <col min="12039" max="12041" width="0" style="193" hidden="1" customWidth="1"/>
    <col min="12042" max="12048" width="14.28515625" style="193" customWidth="1"/>
    <col min="12049" max="12051" width="14.7109375" style="193" customWidth="1"/>
    <col min="12052" max="12052" width="14.5703125" style="193" customWidth="1"/>
    <col min="12053" max="12056" width="14.140625" style="193" customWidth="1"/>
    <col min="12057" max="12059" width="14.85546875" style="193" customWidth="1"/>
    <col min="12060" max="12060" width="17.28515625" style="193" customWidth="1"/>
    <col min="12061" max="12061" width="18.7109375" style="193" customWidth="1"/>
    <col min="12062" max="12062" width="42.7109375" style="193" customWidth="1"/>
    <col min="12063" max="12063" width="34.85546875" style="193" customWidth="1"/>
    <col min="12064" max="12064" width="80.28515625" style="193" customWidth="1"/>
    <col min="12065" max="12066" width="25" style="193" customWidth="1"/>
    <col min="12067" max="12067" width="19.85546875" style="193" customWidth="1"/>
    <col min="12068" max="12068" width="9.28515625" style="193" customWidth="1"/>
    <col min="12069" max="12292" width="9.28515625" style="193"/>
    <col min="12293" max="12293" width="22.28515625" style="193" customWidth="1"/>
    <col min="12294" max="12294" width="21" style="193" customWidth="1"/>
    <col min="12295" max="12297" width="0" style="193" hidden="1" customWidth="1"/>
    <col min="12298" max="12304" width="14.28515625" style="193" customWidth="1"/>
    <col min="12305" max="12307" width="14.7109375" style="193" customWidth="1"/>
    <col min="12308" max="12308" width="14.5703125" style="193" customWidth="1"/>
    <col min="12309" max="12312" width="14.140625" style="193" customWidth="1"/>
    <col min="12313" max="12315" width="14.85546875" style="193" customWidth="1"/>
    <col min="12316" max="12316" width="17.28515625" style="193" customWidth="1"/>
    <col min="12317" max="12317" width="18.7109375" style="193" customWidth="1"/>
    <col min="12318" max="12318" width="42.7109375" style="193" customWidth="1"/>
    <col min="12319" max="12319" width="34.85546875" style="193" customWidth="1"/>
    <col min="12320" max="12320" width="80.28515625" style="193" customWidth="1"/>
    <col min="12321" max="12322" width="25" style="193" customWidth="1"/>
    <col min="12323" max="12323" width="19.85546875" style="193" customWidth="1"/>
    <col min="12324" max="12324" width="9.28515625" style="193" customWidth="1"/>
    <col min="12325" max="12548" width="9.28515625" style="193"/>
    <col min="12549" max="12549" width="22.28515625" style="193" customWidth="1"/>
    <col min="12550" max="12550" width="21" style="193" customWidth="1"/>
    <col min="12551" max="12553" width="0" style="193" hidden="1" customWidth="1"/>
    <col min="12554" max="12560" width="14.28515625" style="193" customWidth="1"/>
    <col min="12561" max="12563" width="14.7109375" style="193" customWidth="1"/>
    <col min="12564" max="12564" width="14.5703125" style="193" customWidth="1"/>
    <col min="12565" max="12568" width="14.140625" style="193" customWidth="1"/>
    <col min="12569" max="12571" width="14.85546875" style="193" customWidth="1"/>
    <col min="12572" max="12572" width="17.28515625" style="193" customWidth="1"/>
    <col min="12573" max="12573" width="18.7109375" style="193" customWidth="1"/>
    <col min="12574" max="12574" width="42.7109375" style="193" customWidth="1"/>
    <col min="12575" max="12575" width="34.85546875" style="193" customWidth="1"/>
    <col min="12576" max="12576" width="80.28515625" style="193" customWidth="1"/>
    <col min="12577" max="12578" width="25" style="193" customWidth="1"/>
    <col min="12579" max="12579" width="19.85546875" style="193" customWidth="1"/>
    <col min="12580" max="12580" width="9.28515625" style="193" customWidth="1"/>
    <col min="12581" max="12804" width="9.28515625" style="193"/>
    <col min="12805" max="12805" width="22.28515625" style="193" customWidth="1"/>
    <col min="12806" max="12806" width="21" style="193" customWidth="1"/>
    <col min="12807" max="12809" width="0" style="193" hidden="1" customWidth="1"/>
    <col min="12810" max="12816" width="14.28515625" style="193" customWidth="1"/>
    <col min="12817" max="12819" width="14.7109375" style="193" customWidth="1"/>
    <col min="12820" max="12820" width="14.5703125" style="193" customWidth="1"/>
    <col min="12821" max="12824" width="14.140625" style="193" customWidth="1"/>
    <col min="12825" max="12827" width="14.85546875" style="193" customWidth="1"/>
    <col min="12828" max="12828" width="17.28515625" style="193" customWidth="1"/>
    <col min="12829" max="12829" width="18.7109375" style="193" customWidth="1"/>
    <col min="12830" max="12830" width="42.7109375" style="193" customWidth="1"/>
    <col min="12831" max="12831" width="34.85546875" style="193" customWidth="1"/>
    <col min="12832" max="12832" width="80.28515625" style="193" customWidth="1"/>
    <col min="12833" max="12834" width="25" style="193" customWidth="1"/>
    <col min="12835" max="12835" width="19.85546875" style="193" customWidth="1"/>
    <col min="12836" max="12836" width="9.28515625" style="193" customWidth="1"/>
    <col min="12837" max="13060" width="9.28515625" style="193"/>
    <col min="13061" max="13061" width="22.28515625" style="193" customWidth="1"/>
    <col min="13062" max="13062" width="21" style="193" customWidth="1"/>
    <col min="13063" max="13065" width="0" style="193" hidden="1" customWidth="1"/>
    <col min="13066" max="13072" width="14.28515625" style="193" customWidth="1"/>
    <col min="13073" max="13075" width="14.7109375" style="193" customWidth="1"/>
    <col min="13076" max="13076" width="14.5703125" style="193" customWidth="1"/>
    <col min="13077" max="13080" width="14.140625" style="193" customWidth="1"/>
    <col min="13081" max="13083" width="14.85546875" style="193" customWidth="1"/>
    <col min="13084" max="13084" width="17.28515625" style="193" customWidth="1"/>
    <col min="13085" max="13085" width="18.7109375" style="193" customWidth="1"/>
    <col min="13086" max="13086" width="42.7109375" style="193" customWidth="1"/>
    <col min="13087" max="13087" width="34.85546875" style="193" customWidth="1"/>
    <col min="13088" max="13088" width="80.28515625" style="193" customWidth="1"/>
    <col min="13089" max="13090" width="25" style="193" customWidth="1"/>
    <col min="13091" max="13091" width="19.85546875" style="193" customWidth="1"/>
    <col min="13092" max="13092" width="9.28515625" style="193" customWidth="1"/>
    <col min="13093" max="13316" width="9.28515625" style="193"/>
    <col min="13317" max="13317" width="22.28515625" style="193" customWidth="1"/>
    <col min="13318" max="13318" width="21" style="193" customWidth="1"/>
    <col min="13319" max="13321" width="0" style="193" hidden="1" customWidth="1"/>
    <col min="13322" max="13328" width="14.28515625" style="193" customWidth="1"/>
    <col min="13329" max="13331" width="14.7109375" style="193" customWidth="1"/>
    <col min="13332" max="13332" width="14.5703125" style="193" customWidth="1"/>
    <col min="13333" max="13336" width="14.140625" style="193" customWidth="1"/>
    <col min="13337" max="13339" width="14.85546875" style="193" customWidth="1"/>
    <col min="13340" max="13340" width="17.28515625" style="193" customWidth="1"/>
    <col min="13341" max="13341" width="18.7109375" style="193" customWidth="1"/>
    <col min="13342" max="13342" width="42.7109375" style="193" customWidth="1"/>
    <col min="13343" max="13343" width="34.85546875" style="193" customWidth="1"/>
    <col min="13344" max="13344" width="80.28515625" style="193" customWidth="1"/>
    <col min="13345" max="13346" width="25" style="193" customWidth="1"/>
    <col min="13347" max="13347" width="19.85546875" style="193" customWidth="1"/>
    <col min="13348" max="13348" width="9.28515625" style="193" customWidth="1"/>
    <col min="13349" max="13572" width="9.28515625" style="193"/>
    <col min="13573" max="13573" width="22.28515625" style="193" customWidth="1"/>
    <col min="13574" max="13574" width="21" style="193" customWidth="1"/>
    <col min="13575" max="13577" width="0" style="193" hidden="1" customWidth="1"/>
    <col min="13578" max="13584" width="14.28515625" style="193" customWidth="1"/>
    <col min="13585" max="13587" width="14.7109375" style="193" customWidth="1"/>
    <col min="13588" max="13588" width="14.5703125" style="193" customWidth="1"/>
    <col min="13589" max="13592" width="14.140625" style="193" customWidth="1"/>
    <col min="13593" max="13595" width="14.85546875" style="193" customWidth="1"/>
    <col min="13596" max="13596" width="17.28515625" style="193" customWidth="1"/>
    <col min="13597" max="13597" width="18.7109375" style="193" customWidth="1"/>
    <col min="13598" max="13598" width="42.7109375" style="193" customWidth="1"/>
    <col min="13599" max="13599" width="34.85546875" style="193" customWidth="1"/>
    <col min="13600" max="13600" width="80.28515625" style="193" customWidth="1"/>
    <col min="13601" max="13602" width="25" style="193" customWidth="1"/>
    <col min="13603" max="13603" width="19.85546875" style="193" customWidth="1"/>
    <col min="13604" max="13604" width="9.28515625" style="193" customWidth="1"/>
    <col min="13605" max="13828" width="9.28515625" style="193"/>
    <col min="13829" max="13829" width="22.28515625" style="193" customWidth="1"/>
    <col min="13830" max="13830" width="21" style="193" customWidth="1"/>
    <col min="13831" max="13833" width="0" style="193" hidden="1" customWidth="1"/>
    <col min="13834" max="13840" width="14.28515625" style="193" customWidth="1"/>
    <col min="13841" max="13843" width="14.7109375" style="193" customWidth="1"/>
    <col min="13844" max="13844" width="14.5703125" style="193" customWidth="1"/>
    <col min="13845" max="13848" width="14.140625" style="193" customWidth="1"/>
    <col min="13849" max="13851" width="14.85546875" style="193" customWidth="1"/>
    <col min="13852" max="13852" width="17.28515625" style="193" customWidth="1"/>
    <col min="13853" max="13853" width="18.7109375" style="193" customWidth="1"/>
    <col min="13854" max="13854" width="42.7109375" style="193" customWidth="1"/>
    <col min="13855" max="13855" width="34.85546875" style="193" customWidth="1"/>
    <col min="13856" max="13856" width="80.28515625" style="193" customWidth="1"/>
    <col min="13857" max="13858" width="25" style="193" customWidth="1"/>
    <col min="13859" max="13859" width="19.85546875" style="193" customWidth="1"/>
    <col min="13860" max="13860" width="9.28515625" style="193" customWidth="1"/>
    <col min="13861" max="14084" width="9.28515625" style="193"/>
    <col min="14085" max="14085" width="22.28515625" style="193" customWidth="1"/>
    <col min="14086" max="14086" width="21" style="193" customWidth="1"/>
    <col min="14087" max="14089" width="0" style="193" hidden="1" customWidth="1"/>
    <col min="14090" max="14096" width="14.28515625" style="193" customWidth="1"/>
    <col min="14097" max="14099" width="14.7109375" style="193" customWidth="1"/>
    <col min="14100" max="14100" width="14.5703125" style="193" customWidth="1"/>
    <col min="14101" max="14104" width="14.140625" style="193" customWidth="1"/>
    <col min="14105" max="14107" width="14.85546875" style="193" customWidth="1"/>
    <col min="14108" max="14108" width="17.28515625" style="193" customWidth="1"/>
    <col min="14109" max="14109" width="18.7109375" style="193" customWidth="1"/>
    <col min="14110" max="14110" width="42.7109375" style="193" customWidth="1"/>
    <col min="14111" max="14111" width="34.85546875" style="193" customWidth="1"/>
    <col min="14112" max="14112" width="80.28515625" style="193" customWidth="1"/>
    <col min="14113" max="14114" width="25" style="193" customWidth="1"/>
    <col min="14115" max="14115" width="19.85546875" style="193" customWidth="1"/>
    <col min="14116" max="14116" width="9.28515625" style="193" customWidth="1"/>
    <col min="14117" max="14340" width="9.28515625" style="193"/>
    <col min="14341" max="14341" width="22.28515625" style="193" customWidth="1"/>
    <col min="14342" max="14342" width="21" style="193" customWidth="1"/>
    <col min="14343" max="14345" width="0" style="193" hidden="1" customWidth="1"/>
    <col min="14346" max="14352" width="14.28515625" style="193" customWidth="1"/>
    <col min="14353" max="14355" width="14.7109375" style="193" customWidth="1"/>
    <col min="14356" max="14356" width="14.5703125" style="193" customWidth="1"/>
    <col min="14357" max="14360" width="14.140625" style="193" customWidth="1"/>
    <col min="14361" max="14363" width="14.85546875" style="193" customWidth="1"/>
    <col min="14364" max="14364" width="17.28515625" style="193" customWidth="1"/>
    <col min="14365" max="14365" width="18.7109375" style="193" customWidth="1"/>
    <col min="14366" max="14366" width="42.7109375" style="193" customWidth="1"/>
    <col min="14367" max="14367" width="34.85546875" style="193" customWidth="1"/>
    <col min="14368" max="14368" width="80.28515625" style="193" customWidth="1"/>
    <col min="14369" max="14370" width="25" style="193" customWidth="1"/>
    <col min="14371" max="14371" width="19.85546875" style="193" customWidth="1"/>
    <col min="14372" max="14372" width="9.28515625" style="193" customWidth="1"/>
    <col min="14373" max="14596" width="9.28515625" style="193"/>
    <col min="14597" max="14597" width="22.28515625" style="193" customWidth="1"/>
    <col min="14598" max="14598" width="21" style="193" customWidth="1"/>
    <col min="14599" max="14601" width="0" style="193" hidden="1" customWidth="1"/>
    <col min="14602" max="14608" width="14.28515625" style="193" customWidth="1"/>
    <col min="14609" max="14611" width="14.7109375" style="193" customWidth="1"/>
    <col min="14612" max="14612" width="14.5703125" style="193" customWidth="1"/>
    <col min="14613" max="14616" width="14.140625" style="193" customWidth="1"/>
    <col min="14617" max="14619" width="14.85546875" style="193" customWidth="1"/>
    <col min="14620" max="14620" width="17.28515625" style="193" customWidth="1"/>
    <col min="14621" max="14621" width="18.7109375" style="193" customWidth="1"/>
    <col min="14622" max="14622" width="42.7109375" style="193" customWidth="1"/>
    <col min="14623" max="14623" width="34.85546875" style="193" customWidth="1"/>
    <col min="14624" max="14624" width="80.28515625" style="193" customWidth="1"/>
    <col min="14625" max="14626" width="25" style="193" customWidth="1"/>
    <col min="14627" max="14627" width="19.85546875" style="193" customWidth="1"/>
    <col min="14628" max="14628" width="9.28515625" style="193" customWidth="1"/>
    <col min="14629" max="14852" width="9.28515625" style="193"/>
    <col min="14853" max="14853" width="22.28515625" style="193" customWidth="1"/>
    <col min="14854" max="14854" width="21" style="193" customWidth="1"/>
    <col min="14855" max="14857" width="0" style="193" hidden="1" customWidth="1"/>
    <col min="14858" max="14864" width="14.28515625" style="193" customWidth="1"/>
    <col min="14865" max="14867" width="14.7109375" style="193" customWidth="1"/>
    <col min="14868" max="14868" width="14.5703125" style="193" customWidth="1"/>
    <col min="14869" max="14872" width="14.140625" style="193" customWidth="1"/>
    <col min="14873" max="14875" width="14.85546875" style="193" customWidth="1"/>
    <col min="14876" max="14876" width="17.28515625" style="193" customWidth="1"/>
    <col min="14877" max="14877" width="18.7109375" style="193" customWidth="1"/>
    <col min="14878" max="14878" width="42.7109375" style="193" customWidth="1"/>
    <col min="14879" max="14879" width="34.85546875" style="193" customWidth="1"/>
    <col min="14880" max="14880" width="80.28515625" style="193" customWidth="1"/>
    <col min="14881" max="14882" width="25" style="193" customWidth="1"/>
    <col min="14883" max="14883" width="19.85546875" style="193" customWidth="1"/>
    <col min="14884" max="14884" width="9.28515625" style="193" customWidth="1"/>
    <col min="14885" max="15108" width="9.28515625" style="193"/>
    <col min="15109" max="15109" width="22.28515625" style="193" customWidth="1"/>
    <col min="15110" max="15110" width="21" style="193" customWidth="1"/>
    <col min="15111" max="15113" width="0" style="193" hidden="1" customWidth="1"/>
    <col min="15114" max="15120" width="14.28515625" style="193" customWidth="1"/>
    <col min="15121" max="15123" width="14.7109375" style="193" customWidth="1"/>
    <col min="15124" max="15124" width="14.5703125" style="193" customWidth="1"/>
    <col min="15125" max="15128" width="14.140625" style="193" customWidth="1"/>
    <col min="15129" max="15131" width="14.85546875" style="193" customWidth="1"/>
    <col min="15132" max="15132" width="17.28515625" style="193" customWidth="1"/>
    <col min="15133" max="15133" width="18.7109375" style="193" customWidth="1"/>
    <col min="15134" max="15134" width="42.7109375" style="193" customWidth="1"/>
    <col min="15135" max="15135" width="34.85546875" style="193" customWidth="1"/>
    <col min="15136" max="15136" width="80.28515625" style="193" customWidth="1"/>
    <col min="15137" max="15138" width="25" style="193" customWidth="1"/>
    <col min="15139" max="15139" width="19.85546875" style="193" customWidth="1"/>
    <col min="15140" max="15140" width="9.28515625" style="193" customWidth="1"/>
    <col min="15141" max="15364" width="9.28515625" style="193"/>
    <col min="15365" max="15365" width="22.28515625" style="193" customWidth="1"/>
    <col min="15366" max="15366" width="21" style="193" customWidth="1"/>
    <col min="15367" max="15369" width="0" style="193" hidden="1" customWidth="1"/>
    <col min="15370" max="15376" width="14.28515625" style="193" customWidth="1"/>
    <col min="15377" max="15379" width="14.7109375" style="193" customWidth="1"/>
    <col min="15380" max="15380" width="14.5703125" style="193" customWidth="1"/>
    <col min="15381" max="15384" width="14.140625" style="193" customWidth="1"/>
    <col min="15385" max="15387" width="14.85546875" style="193" customWidth="1"/>
    <col min="15388" max="15388" width="17.28515625" style="193" customWidth="1"/>
    <col min="15389" max="15389" width="18.7109375" style="193" customWidth="1"/>
    <col min="15390" max="15390" width="42.7109375" style="193" customWidth="1"/>
    <col min="15391" max="15391" width="34.85546875" style="193" customWidth="1"/>
    <col min="15392" max="15392" width="80.28515625" style="193" customWidth="1"/>
    <col min="15393" max="15394" width="25" style="193" customWidth="1"/>
    <col min="15395" max="15395" width="19.85546875" style="193" customWidth="1"/>
    <col min="15396" max="15396" width="9.28515625" style="193" customWidth="1"/>
    <col min="15397" max="15620" width="9.28515625" style="193"/>
    <col min="15621" max="15621" width="22.28515625" style="193" customWidth="1"/>
    <col min="15622" max="15622" width="21" style="193" customWidth="1"/>
    <col min="15623" max="15625" width="0" style="193" hidden="1" customWidth="1"/>
    <col min="15626" max="15632" width="14.28515625" style="193" customWidth="1"/>
    <col min="15633" max="15635" width="14.7109375" style="193" customWidth="1"/>
    <col min="15636" max="15636" width="14.5703125" style="193" customWidth="1"/>
    <col min="15637" max="15640" width="14.140625" style="193" customWidth="1"/>
    <col min="15641" max="15643" width="14.85546875" style="193" customWidth="1"/>
    <col min="15644" max="15644" width="17.28515625" style="193" customWidth="1"/>
    <col min="15645" max="15645" width="18.7109375" style="193" customWidth="1"/>
    <col min="15646" max="15646" width="42.7109375" style="193" customWidth="1"/>
    <col min="15647" max="15647" width="34.85546875" style="193" customWidth="1"/>
    <col min="15648" max="15648" width="80.28515625" style="193" customWidth="1"/>
    <col min="15649" max="15650" width="25" style="193" customWidth="1"/>
    <col min="15651" max="15651" width="19.85546875" style="193" customWidth="1"/>
    <col min="15652" max="15652" width="9.28515625" style="193" customWidth="1"/>
    <col min="15653" max="15876" width="9.28515625" style="193"/>
    <col min="15877" max="15877" width="22.28515625" style="193" customWidth="1"/>
    <col min="15878" max="15878" width="21" style="193" customWidth="1"/>
    <col min="15879" max="15881" width="0" style="193" hidden="1" customWidth="1"/>
    <col min="15882" max="15888" width="14.28515625" style="193" customWidth="1"/>
    <col min="15889" max="15891" width="14.7109375" style="193" customWidth="1"/>
    <col min="15892" max="15892" width="14.5703125" style="193" customWidth="1"/>
    <col min="15893" max="15896" width="14.140625" style="193" customWidth="1"/>
    <col min="15897" max="15899" width="14.85546875" style="193" customWidth="1"/>
    <col min="15900" max="15900" width="17.28515625" style="193" customWidth="1"/>
    <col min="15901" max="15901" width="18.7109375" style="193" customWidth="1"/>
    <col min="15902" max="15902" width="42.7109375" style="193" customWidth="1"/>
    <col min="15903" max="15903" width="34.85546875" style="193" customWidth="1"/>
    <col min="15904" max="15904" width="80.28515625" style="193" customWidth="1"/>
    <col min="15905" max="15906" width="25" style="193" customWidth="1"/>
    <col min="15907" max="15907" width="19.85546875" style="193" customWidth="1"/>
    <col min="15908" max="15908" width="9.28515625" style="193" customWidth="1"/>
    <col min="15909" max="16132" width="9.28515625" style="193"/>
    <col min="16133" max="16133" width="22.28515625" style="193" customWidth="1"/>
    <col min="16134" max="16134" width="21" style="193" customWidth="1"/>
    <col min="16135" max="16137" width="0" style="193" hidden="1" customWidth="1"/>
    <col min="16138" max="16144" width="14.28515625" style="193" customWidth="1"/>
    <col min="16145" max="16147" width="14.7109375" style="193" customWidth="1"/>
    <col min="16148" max="16148" width="14.5703125" style="193" customWidth="1"/>
    <col min="16149" max="16152" width="14.140625" style="193" customWidth="1"/>
    <col min="16153" max="16155" width="14.85546875" style="193" customWidth="1"/>
    <col min="16156" max="16156" width="17.28515625" style="193" customWidth="1"/>
    <col min="16157" max="16157" width="18.7109375" style="193" customWidth="1"/>
    <col min="16158" max="16158" width="42.7109375" style="193" customWidth="1"/>
    <col min="16159" max="16159" width="34.85546875" style="193" customWidth="1"/>
    <col min="16160" max="16160" width="80.28515625" style="193" customWidth="1"/>
    <col min="16161" max="16162" width="25" style="193" customWidth="1"/>
    <col min="16163" max="16163" width="19.85546875" style="193" customWidth="1"/>
    <col min="16164" max="16164" width="9.28515625" style="193" customWidth="1"/>
    <col min="16165" max="16384" width="9.28515625" style="193"/>
  </cols>
  <sheetData>
    <row r="1" spans="1:36" ht="75" customHeight="1" thickBot="1" x14ac:dyDescent="0.25">
      <c r="A1" s="193"/>
      <c r="B1" s="193"/>
      <c r="C1" s="401">
        <f>IF($D4-$D$2&gt;=0,$D4-$D$2,$D4-$D$2+24)+1</f>
        <v>1.375</v>
      </c>
      <c r="D1" s="402">
        <f>MATCH(B3,AI4:AI15,0)</f>
        <v>1</v>
      </c>
      <c r="E1" s="499" t="s">
        <v>521</v>
      </c>
      <c r="F1" s="499"/>
      <c r="G1" s="499"/>
      <c r="H1" s="499"/>
      <c r="I1" s="499"/>
      <c r="J1" s="499"/>
      <c r="K1" s="499"/>
      <c r="L1" s="499"/>
      <c r="M1" s="499"/>
      <c r="N1" s="499"/>
      <c r="O1" s="499"/>
      <c r="P1" s="499"/>
      <c r="Q1" s="499"/>
      <c r="R1" s="499"/>
      <c r="S1" s="499"/>
      <c r="T1" s="499"/>
      <c r="U1" s="499"/>
      <c r="V1" s="499"/>
      <c r="W1" s="499"/>
      <c r="X1" s="406"/>
      <c r="Y1" s="366"/>
      <c r="Z1" s="500"/>
      <c r="AA1" s="500"/>
      <c r="AB1" s="500"/>
      <c r="AC1" s="208"/>
      <c r="AD1" s="210"/>
      <c r="AE1" s="199" t="s">
        <v>522</v>
      </c>
      <c r="AI1" s="194"/>
    </row>
    <row r="2" spans="1:36" s="212" customFormat="1" ht="54.4" customHeight="1" x14ac:dyDescent="0.2">
      <c r="A2" s="370" t="s">
        <v>520</v>
      </c>
      <c r="B2" s="370" t="s">
        <v>520</v>
      </c>
      <c r="C2" s="370"/>
      <c r="D2" s="403">
        <f>TIME(INDEX(AF4:AF15,MATCH(B3,AI4:AI15,0)),INDEX(AG4:AG15,MATCH(B3,AI4:AI15,0)),0)+TIME(1,0,0)</f>
        <v>0.25</v>
      </c>
      <c r="E2" s="371"/>
      <c r="F2" s="501">
        <v>43046</v>
      </c>
      <c r="G2" s="502"/>
      <c r="H2" s="502"/>
      <c r="I2" s="503"/>
      <c r="J2" s="501">
        <v>43047</v>
      </c>
      <c r="K2" s="502"/>
      <c r="L2" s="502"/>
      <c r="M2" s="503"/>
      <c r="N2" s="504">
        <v>43048</v>
      </c>
      <c r="O2" s="505"/>
      <c r="P2" s="505"/>
      <c r="Q2" s="506"/>
      <c r="R2" s="501">
        <v>43049</v>
      </c>
      <c r="S2" s="502"/>
      <c r="T2" s="502"/>
      <c r="U2" s="503"/>
      <c r="V2" s="504">
        <v>43050</v>
      </c>
      <c r="W2" s="505"/>
      <c r="X2" s="505"/>
      <c r="Y2" s="506"/>
      <c r="Z2" s="504">
        <v>43053</v>
      </c>
      <c r="AA2" s="505"/>
      <c r="AB2" s="506"/>
      <c r="AC2" s="213">
        <v>43054</v>
      </c>
      <c r="AD2" s="214"/>
    </row>
    <row r="3" spans="1:36" s="220" customFormat="1" ht="54" customHeight="1" x14ac:dyDescent="0.2">
      <c r="A3" s="311" t="s">
        <v>467</v>
      </c>
      <c r="B3" s="311" t="s">
        <v>473</v>
      </c>
      <c r="C3" s="311" t="s">
        <v>467</v>
      </c>
      <c r="D3" s="342" t="s">
        <v>474</v>
      </c>
      <c r="E3" s="215" t="s">
        <v>473</v>
      </c>
      <c r="F3" s="216" t="s">
        <v>393</v>
      </c>
      <c r="G3" s="217" t="s">
        <v>394</v>
      </c>
      <c r="H3" s="358" t="s">
        <v>395</v>
      </c>
      <c r="I3" s="218" t="s">
        <v>409</v>
      </c>
      <c r="J3" s="216" t="s">
        <v>396</v>
      </c>
      <c r="K3" s="217" t="s">
        <v>397</v>
      </c>
      <c r="L3" s="217" t="s">
        <v>398</v>
      </c>
      <c r="M3" s="218" t="s">
        <v>399</v>
      </c>
      <c r="N3" s="216" t="s">
        <v>400</v>
      </c>
      <c r="O3" s="217" t="s">
        <v>401</v>
      </c>
      <c r="P3" s="218" t="s">
        <v>402</v>
      </c>
      <c r="Q3" s="218" t="s">
        <v>484</v>
      </c>
      <c r="R3" s="216" t="s">
        <v>403</v>
      </c>
      <c r="S3" s="217" t="s">
        <v>404</v>
      </c>
      <c r="T3" s="217" t="s">
        <v>405</v>
      </c>
      <c r="U3" s="218" t="s">
        <v>406</v>
      </c>
      <c r="V3" s="216" t="s">
        <v>407</v>
      </c>
      <c r="W3" s="358" t="s">
        <v>408</v>
      </c>
      <c r="X3" s="415" t="s">
        <v>478</v>
      </c>
      <c r="Y3" s="218" t="s">
        <v>501</v>
      </c>
      <c r="Z3" s="216" t="s">
        <v>410</v>
      </c>
      <c r="AA3" s="437" t="s">
        <v>507</v>
      </c>
      <c r="AB3" s="218" t="s">
        <v>548</v>
      </c>
      <c r="AC3" s="219" t="s">
        <v>411</v>
      </c>
      <c r="AD3" s="220" t="s">
        <v>549</v>
      </c>
      <c r="AE3" s="378" t="s">
        <v>483</v>
      </c>
      <c r="AF3" s="378" t="s">
        <v>504</v>
      </c>
      <c r="AG3" s="378" t="s">
        <v>503</v>
      </c>
      <c r="AH3" s="378" t="s">
        <v>488</v>
      </c>
      <c r="AI3" s="378" t="s">
        <v>489</v>
      </c>
      <c r="AJ3" s="220">
        <v>30</v>
      </c>
    </row>
    <row r="4" spans="1:36" ht="41.25" customHeight="1" x14ac:dyDescent="0.2">
      <c r="A4" s="346" t="str">
        <f t="shared" ref="A4:A32" si="0">CONCATENATE(TEXT($D4-TIME(1,0,0)+1,"h:mm;@"),"-",TEXT($D4-TIME(1,0,0)+1+TIME(0,AJ4,0),"h:mm;@"))</f>
        <v>14:00-14:30</v>
      </c>
      <c r="B4" s="346" t="str">
        <f t="shared" ref="B4:B32" si="1">CONCATENATE(TEXT(IF($D4-$D$2&gt;=0,$D4-$D$2,$D4-$D$2+24),"h:mm;@"),"-",TEXT(IF($D4-$D$2&gt;=0,$D4-$D$2,$D4-$D$2+24)+TIME(0,AJ4,0),"h:mm;@"))</f>
        <v>9:00-9:30</v>
      </c>
      <c r="C4" s="346" t="str">
        <f t="shared" ref="C4:C32" si="2">CONCATENATE(TEXT($D4-TIME(0,0,0)+1,"h:mm;@"),"-",TEXT($D4-TIME(0,0,0)+1+TIME(0,AJ4,0),"h:mm;@"))</f>
        <v>15:00-15:30</v>
      </c>
      <c r="D4" s="343">
        <f>TIME(15,0,0)</f>
        <v>0.625</v>
      </c>
      <c r="E4" s="317" t="str">
        <f t="shared" ref="E4:E31" si="3">CONCATENATE(TEXT($D4-TIME($D$2,0,0)+1,"h:mm;@"),"-",TEXT($D4-TIME($D$2,0,0)+1+TIME(0,AJ4,0),"h:mm;@"))</f>
        <v>15:00-15:30</v>
      </c>
      <c r="F4" s="221" t="s">
        <v>412</v>
      </c>
      <c r="G4" s="222"/>
      <c r="H4" s="222"/>
      <c r="I4" s="335"/>
      <c r="J4" s="223" t="s">
        <v>362</v>
      </c>
      <c r="K4" s="224" t="s">
        <v>390</v>
      </c>
      <c r="L4" s="383" t="s">
        <v>485</v>
      </c>
      <c r="M4" s="387" t="s">
        <v>363</v>
      </c>
      <c r="N4" s="226" t="s">
        <v>382</v>
      </c>
      <c r="O4" s="385"/>
      <c r="P4" s="225" t="s">
        <v>361</v>
      </c>
      <c r="Q4" s="385"/>
      <c r="R4" s="229" t="s">
        <v>370</v>
      </c>
      <c r="S4" s="230" t="s">
        <v>371</v>
      </c>
      <c r="T4" s="383" t="s">
        <v>485</v>
      </c>
      <c r="U4" s="385"/>
      <c r="V4" s="223" t="s">
        <v>362</v>
      </c>
      <c r="W4" s="359" t="s">
        <v>390</v>
      </c>
      <c r="X4" s="268" t="s">
        <v>415</v>
      </c>
      <c r="Y4" s="416" t="s">
        <v>361</v>
      </c>
      <c r="Z4" s="232" t="s">
        <v>389</v>
      </c>
      <c r="AA4" s="383" t="s">
        <v>485</v>
      </c>
      <c r="AB4" s="231" t="s">
        <v>390</v>
      </c>
      <c r="AC4" s="233" t="s">
        <v>381</v>
      </c>
      <c r="AD4" s="296"/>
      <c r="AE4" s="374"/>
      <c r="AF4" s="404">
        <v>5</v>
      </c>
      <c r="AG4" s="404">
        <v>0</v>
      </c>
      <c r="AH4" s="405">
        <f>TIME(4,0,0)</f>
        <v>0.16666666666666666</v>
      </c>
      <c r="AI4" s="404" t="s">
        <v>473</v>
      </c>
      <c r="AJ4" s="220">
        <v>30</v>
      </c>
    </row>
    <row r="5" spans="1:36" ht="37.5" customHeight="1" x14ac:dyDescent="0.2">
      <c r="A5" s="346" t="str">
        <f t="shared" si="0"/>
        <v>14:30-15:00</v>
      </c>
      <c r="B5" s="346" t="str">
        <f t="shared" si="1"/>
        <v>9:30-10:00</v>
      </c>
      <c r="C5" s="346" t="str">
        <f t="shared" si="2"/>
        <v>15:30-16:00</v>
      </c>
      <c r="D5" s="343">
        <f>TIME(15,30,0)</f>
        <v>0.64583333333333337</v>
      </c>
      <c r="E5" s="317" t="str">
        <f t="shared" si="3"/>
        <v>15:30-16:00</v>
      </c>
      <c r="F5" s="234"/>
      <c r="G5" s="222"/>
      <c r="H5" s="222"/>
      <c r="I5" s="433"/>
      <c r="J5" s="235"/>
      <c r="K5" s="236"/>
      <c r="L5" s="384"/>
      <c r="M5" s="238"/>
      <c r="N5" s="232"/>
      <c r="O5" s="380"/>
      <c r="P5" s="237"/>
      <c r="Q5" s="380"/>
      <c r="R5" s="232"/>
      <c r="S5" s="230"/>
      <c r="T5" s="384"/>
      <c r="U5" s="380"/>
      <c r="V5" s="235"/>
      <c r="W5" s="360"/>
      <c r="X5" s="270"/>
      <c r="Y5" s="417"/>
      <c r="Z5" s="232"/>
      <c r="AA5" s="384"/>
      <c r="AB5" s="240"/>
      <c r="AC5" s="241"/>
      <c r="AD5" s="204"/>
      <c r="AE5" s="374"/>
      <c r="AF5" s="404">
        <v>6</v>
      </c>
      <c r="AG5" s="404">
        <v>0</v>
      </c>
      <c r="AH5" s="405">
        <f>TIME(5,0,0)</f>
        <v>0.20833333333333334</v>
      </c>
      <c r="AI5" s="404" t="s">
        <v>490</v>
      </c>
      <c r="AJ5" s="220">
        <v>30</v>
      </c>
    </row>
    <row r="6" spans="1:36" ht="37.5" customHeight="1" x14ac:dyDescent="0.2">
      <c r="A6" s="346" t="str">
        <f t="shared" si="0"/>
        <v>15:00-15:30</v>
      </c>
      <c r="B6" s="346" t="str">
        <f t="shared" si="1"/>
        <v>10:00-10:30</v>
      </c>
      <c r="C6" s="346" t="str">
        <f t="shared" si="2"/>
        <v>16:00-16:30</v>
      </c>
      <c r="D6" s="344">
        <f>TIME(16,0,0)</f>
        <v>0.66666666666666663</v>
      </c>
      <c r="E6" s="317" t="str">
        <f t="shared" si="3"/>
        <v>16:00-16:30</v>
      </c>
      <c r="F6" s="242"/>
      <c r="G6" s="243"/>
      <c r="H6" s="243"/>
      <c r="I6" s="433"/>
      <c r="J6" s="235"/>
      <c r="K6" s="236"/>
      <c r="L6" s="384"/>
      <c r="M6" s="244"/>
      <c r="N6" s="232"/>
      <c r="O6" s="380"/>
      <c r="P6" s="237"/>
      <c r="Q6" s="357"/>
      <c r="R6" s="232"/>
      <c r="S6" s="230"/>
      <c r="T6" s="384"/>
      <c r="U6" s="365"/>
      <c r="V6" s="235"/>
      <c r="W6" s="236"/>
      <c r="X6" s="272"/>
      <c r="Y6" s="417"/>
      <c r="Z6" s="232"/>
      <c r="AA6" s="384"/>
      <c r="AB6" s="240"/>
      <c r="AC6" s="245"/>
      <c r="AD6" s="204"/>
      <c r="AE6" s="374"/>
      <c r="AF6" s="404">
        <v>7</v>
      </c>
      <c r="AG6" s="404">
        <v>0</v>
      </c>
      <c r="AH6" s="405">
        <f>TIME(6,0,0)</f>
        <v>0.25</v>
      </c>
      <c r="AI6" s="404" t="s">
        <v>491</v>
      </c>
      <c r="AJ6" s="220">
        <v>30</v>
      </c>
    </row>
    <row r="7" spans="1:36" ht="37.5" customHeight="1" x14ac:dyDescent="0.2">
      <c r="A7" s="346" t="str">
        <f t="shared" si="0"/>
        <v>15:30-16:00</v>
      </c>
      <c r="B7" s="346" t="str">
        <f t="shared" si="1"/>
        <v>10:30-11:00</v>
      </c>
      <c r="C7" s="346" t="str">
        <f t="shared" si="2"/>
        <v>16:30-17:00</v>
      </c>
      <c r="D7" s="318">
        <f>TIME(16,30,0)</f>
        <v>0.6875</v>
      </c>
      <c r="E7" s="317" t="str">
        <f t="shared" si="3"/>
        <v>16:30-17:00</v>
      </c>
      <c r="F7" s="234"/>
      <c r="G7" s="222"/>
      <c r="H7" s="222"/>
      <c r="I7" s="434"/>
      <c r="J7" s="235"/>
      <c r="K7" s="236"/>
      <c r="L7" s="384"/>
      <c r="M7" s="388"/>
      <c r="N7" s="232"/>
      <c r="O7" s="426"/>
      <c r="P7" s="246"/>
      <c r="Q7" s="227"/>
      <c r="R7" s="232"/>
      <c r="S7" s="230"/>
      <c r="T7" s="384"/>
      <c r="U7" s="361"/>
      <c r="V7" s="235"/>
      <c r="W7" s="360"/>
      <c r="X7" s="390"/>
      <c r="Y7" s="418"/>
      <c r="Z7" s="232"/>
      <c r="AA7" s="384"/>
      <c r="AB7" s="240"/>
      <c r="AC7" s="245"/>
      <c r="AD7" s="204"/>
      <c r="AE7" s="374"/>
      <c r="AF7" s="404">
        <v>8</v>
      </c>
      <c r="AG7" s="404">
        <v>0</v>
      </c>
      <c r="AH7" s="405">
        <f>TIME(7,0,0)</f>
        <v>0.29166666666666669</v>
      </c>
      <c r="AI7" s="404" t="s">
        <v>492</v>
      </c>
      <c r="AJ7" s="220">
        <v>30</v>
      </c>
    </row>
    <row r="8" spans="1:36" ht="37.5" customHeight="1" x14ac:dyDescent="0.2">
      <c r="A8" s="346" t="str">
        <f t="shared" si="0"/>
        <v>16:00-16:15</v>
      </c>
      <c r="B8" s="346" t="str">
        <f t="shared" si="1"/>
        <v>11:00-11:15</v>
      </c>
      <c r="C8" s="346" t="str">
        <f t="shared" si="2"/>
        <v>17:00-17:15</v>
      </c>
      <c r="D8" s="343">
        <f>TIME(17,0,0)</f>
        <v>0.70833333333333337</v>
      </c>
      <c r="E8" s="317" t="str">
        <f t="shared" si="3"/>
        <v>17:00-17:15</v>
      </c>
      <c r="F8" s="247" t="s">
        <v>379</v>
      </c>
      <c r="G8" s="248" t="s">
        <v>379</v>
      </c>
      <c r="H8" s="340"/>
      <c r="I8" s="249" t="s">
        <v>379</v>
      </c>
      <c r="J8" s="247" t="s">
        <v>379</v>
      </c>
      <c r="K8" s="248" t="s">
        <v>379</v>
      </c>
      <c r="L8" s="248" t="s">
        <v>379</v>
      </c>
      <c r="M8" s="249" t="s">
        <v>379</v>
      </c>
      <c r="N8" s="247" t="s">
        <v>379</v>
      </c>
      <c r="O8" s="248" t="s">
        <v>379</v>
      </c>
      <c r="P8" s="340" t="s">
        <v>379</v>
      </c>
      <c r="Q8" s="249" t="s">
        <v>379</v>
      </c>
      <c r="R8" s="247" t="s">
        <v>379</v>
      </c>
      <c r="S8" s="248" t="s">
        <v>379</v>
      </c>
      <c r="T8" s="248" t="s">
        <v>379</v>
      </c>
      <c r="U8" s="249" t="s">
        <v>379</v>
      </c>
      <c r="V8" s="247" t="s">
        <v>379</v>
      </c>
      <c r="W8" s="340" t="s">
        <v>379</v>
      </c>
      <c r="X8" s="340"/>
      <c r="Y8" s="340" t="s">
        <v>379</v>
      </c>
      <c r="Z8" s="247" t="s">
        <v>379</v>
      </c>
      <c r="AA8" s="438"/>
      <c r="AB8" s="249" t="s">
        <v>379</v>
      </c>
      <c r="AC8" s="245"/>
      <c r="AD8" s="204"/>
      <c r="AE8" s="374"/>
      <c r="AF8" s="404">
        <v>23</v>
      </c>
      <c r="AG8" s="404">
        <v>0</v>
      </c>
      <c r="AH8" s="405">
        <f>TIME(24-2,0,0)</f>
        <v>0.91666666666666663</v>
      </c>
      <c r="AI8" s="404" t="s">
        <v>493</v>
      </c>
      <c r="AJ8" s="220">
        <v>15</v>
      </c>
    </row>
    <row r="9" spans="1:36" ht="45" customHeight="1" thickBot="1" x14ac:dyDescent="0.25">
      <c r="A9" s="346" t="str">
        <f t="shared" si="0"/>
        <v>16:15-16:45</v>
      </c>
      <c r="B9" s="346" t="str">
        <f t="shared" si="1"/>
        <v>11:15-11:45</v>
      </c>
      <c r="C9" s="346" t="str">
        <f t="shared" si="2"/>
        <v>17:15-17:45</v>
      </c>
      <c r="D9" s="343">
        <f>TIME(17,15,0)</f>
        <v>0.71875</v>
      </c>
      <c r="E9" s="317" t="str">
        <f t="shared" si="3"/>
        <v>17:15-17:45</v>
      </c>
      <c r="F9" s="430" t="s">
        <v>506</v>
      </c>
      <c r="G9" s="225" t="s">
        <v>361</v>
      </c>
      <c r="H9" s="329"/>
      <c r="I9" s="228" t="s">
        <v>485</v>
      </c>
      <c r="J9" s="251" t="s">
        <v>238</v>
      </c>
      <c r="K9" s="227"/>
      <c r="L9" s="225" t="s">
        <v>361</v>
      </c>
      <c r="M9" s="269"/>
      <c r="N9" s="223" t="s">
        <v>362</v>
      </c>
      <c r="O9" s="385"/>
      <c r="P9" s="334" t="s">
        <v>416</v>
      </c>
      <c r="Q9" s="253" t="s">
        <v>380</v>
      </c>
      <c r="R9" s="255"/>
      <c r="S9" s="383" t="s">
        <v>485</v>
      </c>
      <c r="T9" s="225" t="s">
        <v>361</v>
      </c>
      <c r="U9" s="334" t="s">
        <v>416</v>
      </c>
      <c r="V9" s="381" t="s">
        <v>416</v>
      </c>
      <c r="W9" s="329"/>
      <c r="X9" s="329"/>
      <c r="Y9" s="335"/>
      <c r="Z9" s="256" t="s">
        <v>16</v>
      </c>
      <c r="AA9" s="385"/>
      <c r="AB9" s="252"/>
      <c r="AC9" s="245"/>
      <c r="AD9" s="204"/>
      <c r="AE9" s="374"/>
      <c r="AF9" s="404">
        <v>24</v>
      </c>
      <c r="AG9" s="404">
        <v>0</v>
      </c>
      <c r="AH9" s="405">
        <f>TIME(24-1,0,0)</f>
        <v>0.95833333333333337</v>
      </c>
      <c r="AI9" s="404" t="s">
        <v>494</v>
      </c>
      <c r="AJ9" s="220">
        <v>30</v>
      </c>
    </row>
    <row r="10" spans="1:36" ht="37.5" customHeight="1" x14ac:dyDescent="0.2">
      <c r="A10" s="346" t="str">
        <f t="shared" si="0"/>
        <v>16:45-17:15</v>
      </c>
      <c r="B10" s="346" t="str">
        <f t="shared" si="1"/>
        <v>11:45-12:15</v>
      </c>
      <c r="C10" s="346" t="str">
        <f t="shared" si="2"/>
        <v>17:45-18:15</v>
      </c>
      <c r="D10" s="343">
        <f>TIME(17,45,0)</f>
        <v>0.73958333333333337</v>
      </c>
      <c r="E10" s="317" t="str">
        <f t="shared" si="3"/>
        <v>17:45-18:15</v>
      </c>
      <c r="F10" s="431"/>
      <c r="G10" s="237"/>
      <c r="H10" s="331"/>
      <c r="I10" s="239"/>
      <c r="J10" s="258"/>
      <c r="K10" s="227"/>
      <c r="L10" s="237"/>
      <c r="M10" s="269"/>
      <c r="N10" s="235"/>
      <c r="O10" s="380"/>
      <c r="P10" s="391"/>
      <c r="Q10" s="259"/>
      <c r="R10" s="255"/>
      <c r="S10" s="384"/>
      <c r="T10" s="237"/>
      <c r="U10" s="391"/>
      <c r="V10" s="336"/>
      <c r="W10" s="380"/>
      <c r="X10" s="380"/>
      <c r="Y10" s="338"/>
      <c r="Z10" s="261"/>
      <c r="AA10" s="331"/>
      <c r="AB10" s="338"/>
      <c r="AC10" s="341"/>
      <c r="AD10" s="204"/>
      <c r="AE10" s="374"/>
      <c r="AF10" s="404">
        <v>22</v>
      </c>
      <c r="AG10" s="404">
        <v>0</v>
      </c>
      <c r="AH10" s="405">
        <f>TIME(24-3,0,0)</f>
        <v>0.875</v>
      </c>
      <c r="AI10" s="404" t="s">
        <v>495</v>
      </c>
      <c r="AJ10" s="220">
        <v>30</v>
      </c>
    </row>
    <row r="11" spans="1:36" ht="37.5" customHeight="1" x14ac:dyDescent="0.2">
      <c r="A11" s="346" t="str">
        <f t="shared" si="0"/>
        <v>17:15-17:45</v>
      </c>
      <c r="B11" s="346" t="str">
        <f t="shared" si="1"/>
        <v>12:15-12:45</v>
      </c>
      <c r="C11" s="346" t="str">
        <f t="shared" si="2"/>
        <v>18:15-18:45</v>
      </c>
      <c r="D11" s="343">
        <f>TIME(18,15,0)</f>
        <v>0.76041666666666663</v>
      </c>
      <c r="E11" s="317" t="str">
        <f t="shared" si="3"/>
        <v>18:15-18:45</v>
      </c>
      <c r="F11" s="431"/>
      <c r="G11" s="389"/>
      <c r="H11" s="380"/>
      <c r="I11" s="239"/>
      <c r="J11" s="258"/>
      <c r="K11" s="380"/>
      <c r="L11" s="389"/>
      <c r="M11" s="269"/>
      <c r="N11" s="235"/>
      <c r="O11" s="380"/>
      <c r="P11" s="337"/>
      <c r="Q11" s="262"/>
      <c r="R11" s="274"/>
      <c r="S11" s="384"/>
      <c r="T11" s="237"/>
      <c r="U11" s="337"/>
      <c r="V11" s="382"/>
      <c r="W11" s="380"/>
      <c r="X11" s="380"/>
      <c r="Y11" s="338"/>
      <c r="Z11" s="261"/>
      <c r="AA11" s="331"/>
      <c r="AB11" s="365"/>
      <c r="AC11" s="257"/>
      <c r="AD11" s="204"/>
      <c r="AE11" s="374"/>
      <c r="AF11" s="404">
        <v>19</v>
      </c>
      <c r="AG11" s="404">
        <v>30</v>
      </c>
      <c r="AH11" s="405">
        <f>TIME(24-6,30,0)</f>
        <v>0.77083333333333337</v>
      </c>
      <c r="AI11" s="404" t="s">
        <v>496</v>
      </c>
      <c r="AJ11" s="220">
        <v>30</v>
      </c>
    </row>
    <row r="12" spans="1:36" ht="37.5" customHeight="1" x14ac:dyDescent="0.2">
      <c r="A12" s="346" t="str">
        <f t="shared" si="0"/>
        <v>17:45-18:15</v>
      </c>
      <c r="B12" s="346" t="str">
        <f t="shared" si="1"/>
        <v>12:45-13:15</v>
      </c>
      <c r="C12" s="346" t="str">
        <f t="shared" si="2"/>
        <v>18:45-19:15</v>
      </c>
      <c r="D12" s="343">
        <f>TIME(18,45,0)</f>
        <v>0.78125</v>
      </c>
      <c r="E12" s="317" t="str">
        <f t="shared" si="3"/>
        <v>18:45-19:15</v>
      </c>
      <c r="F12" s="432"/>
      <c r="G12" s="246"/>
      <c r="H12" s="333"/>
      <c r="I12" s="239"/>
      <c r="J12" s="263"/>
      <c r="K12" s="227"/>
      <c r="L12" s="246"/>
      <c r="M12" s="269"/>
      <c r="N12" s="235"/>
      <c r="O12" s="426"/>
      <c r="P12" s="392"/>
      <c r="Q12" s="264"/>
      <c r="R12" s="386"/>
      <c r="S12" s="384"/>
      <c r="T12" s="246"/>
      <c r="U12" s="392"/>
      <c r="V12" s="339"/>
      <c r="W12" s="331"/>
      <c r="X12" s="331"/>
      <c r="Y12" s="361"/>
      <c r="Z12" s="265"/>
      <c r="AA12" s="333"/>
      <c r="AB12" s="361"/>
      <c r="AC12" s="257"/>
      <c r="AD12" s="204"/>
      <c r="AE12" s="375"/>
      <c r="AF12" s="404">
        <v>16</v>
      </c>
      <c r="AG12" s="404">
        <v>0</v>
      </c>
      <c r="AH12" s="405">
        <f>TIME(24-8,0,0)</f>
        <v>0.66666666666666663</v>
      </c>
      <c r="AI12" s="404" t="s">
        <v>497</v>
      </c>
      <c r="AJ12" s="220">
        <v>30</v>
      </c>
    </row>
    <row r="13" spans="1:36" ht="37.5" customHeight="1" x14ac:dyDescent="0.2">
      <c r="A13" s="346" t="str">
        <f t="shared" si="0"/>
        <v>18:15-18:30</v>
      </c>
      <c r="B13" s="346" t="str">
        <f t="shared" si="1"/>
        <v>13:15-13:30</v>
      </c>
      <c r="C13" s="346" t="str">
        <f t="shared" si="2"/>
        <v>19:15-19:30</v>
      </c>
      <c r="D13" s="343">
        <f>TIME(19,15,0)</f>
        <v>0.80208333333333337</v>
      </c>
      <c r="E13" s="317" t="str">
        <f t="shared" si="3"/>
        <v>19:15-19:30</v>
      </c>
      <c r="F13" s="247" t="s">
        <v>379</v>
      </c>
      <c r="G13" s="248" t="s">
        <v>379</v>
      </c>
      <c r="H13" s="340"/>
      <c r="I13" s="249" t="s">
        <v>379</v>
      </c>
      <c r="J13" s="247" t="s">
        <v>379</v>
      </c>
      <c r="K13" s="248" t="s">
        <v>379</v>
      </c>
      <c r="L13" s="248" t="s">
        <v>379</v>
      </c>
      <c r="M13" s="249" t="s">
        <v>379</v>
      </c>
      <c r="N13" s="247" t="s">
        <v>379</v>
      </c>
      <c r="O13" s="248" t="s">
        <v>379</v>
      </c>
      <c r="P13" s="340" t="s">
        <v>379</v>
      </c>
      <c r="Q13" s="249" t="s">
        <v>379</v>
      </c>
      <c r="R13" s="247" t="s">
        <v>379</v>
      </c>
      <c r="S13" s="248" t="s">
        <v>379</v>
      </c>
      <c r="T13" s="248" t="s">
        <v>379</v>
      </c>
      <c r="U13" s="340" t="s">
        <v>379</v>
      </c>
      <c r="V13" s="247" t="s">
        <v>379</v>
      </c>
      <c r="W13" s="248" t="s">
        <v>379</v>
      </c>
      <c r="X13" s="340"/>
      <c r="Y13" s="340" t="s">
        <v>379</v>
      </c>
      <c r="Z13" s="247" t="s">
        <v>379</v>
      </c>
      <c r="AA13" s="438"/>
      <c r="AB13" s="249" t="s">
        <v>379</v>
      </c>
      <c r="AC13" s="257"/>
      <c r="AD13" s="195"/>
      <c r="AE13" s="375"/>
      <c r="AF13" s="404">
        <v>15</v>
      </c>
      <c r="AG13" s="404">
        <v>0</v>
      </c>
      <c r="AH13" s="405">
        <f>TIME(24-9,0,0)</f>
        <v>0.625</v>
      </c>
      <c r="AI13" s="404" t="s">
        <v>498</v>
      </c>
      <c r="AJ13" s="220">
        <v>15</v>
      </c>
    </row>
    <row r="14" spans="1:36" ht="37.5" customHeight="1" x14ac:dyDescent="0.2">
      <c r="A14" s="346" t="str">
        <f t="shared" si="0"/>
        <v>18:30-19:00</v>
      </c>
      <c r="B14" s="346" t="str">
        <f t="shared" si="1"/>
        <v>13:30-14:00</v>
      </c>
      <c r="C14" s="346" t="str">
        <f t="shared" si="2"/>
        <v>19:30-20:00</v>
      </c>
      <c r="D14" s="343">
        <f>TIME(19,30,0)</f>
        <v>0.8125</v>
      </c>
      <c r="E14" s="317" t="str">
        <f t="shared" si="3"/>
        <v>19:30-20:00</v>
      </c>
      <c r="F14" s="435" t="s">
        <v>523</v>
      </c>
      <c r="G14" s="329"/>
      <c r="H14" s="329"/>
      <c r="I14" s="253" t="s">
        <v>380</v>
      </c>
      <c r="J14" s="435" t="s">
        <v>523</v>
      </c>
      <c r="K14" s="254" t="s">
        <v>364</v>
      </c>
      <c r="L14" s="329"/>
      <c r="M14" s="394"/>
      <c r="N14" s="255"/>
      <c r="O14" s="385"/>
      <c r="P14" s="385"/>
      <c r="Q14" s="335"/>
      <c r="R14" s="255"/>
      <c r="S14" s="254" t="s">
        <v>364</v>
      </c>
      <c r="T14" s="268" t="s">
        <v>415</v>
      </c>
      <c r="U14" s="252"/>
      <c r="V14" s="255"/>
      <c r="W14" s="396" t="s">
        <v>417</v>
      </c>
      <c r="X14" s="227"/>
      <c r="Y14" s="329"/>
      <c r="Z14" s="372" t="s">
        <v>364</v>
      </c>
      <c r="AA14" s="329"/>
      <c r="AB14" s="329"/>
      <c r="AC14" s="257"/>
      <c r="AD14" s="204"/>
      <c r="AE14" s="376"/>
      <c r="AF14" s="404">
        <v>14</v>
      </c>
      <c r="AG14" s="404">
        <v>0</v>
      </c>
      <c r="AH14" s="405">
        <f>TIME(24-10,0,0)</f>
        <v>0.58333333333333337</v>
      </c>
      <c r="AI14" s="404" t="s">
        <v>499</v>
      </c>
      <c r="AJ14" s="220">
        <v>30</v>
      </c>
    </row>
    <row r="15" spans="1:36" ht="37.5" customHeight="1" x14ac:dyDescent="0.2">
      <c r="A15" s="346" t="str">
        <f t="shared" si="0"/>
        <v>19:00-19:30</v>
      </c>
      <c r="B15" s="346" t="str">
        <f t="shared" si="1"/>
        <v>14:00-14:30</v>
      </c>
      <c r="C15" s="346" t="str">
        <f t="shared" si="2"/>
        <v>20:00-20:30</v>
      </c>
      <c r="D15" s="343">
        <f>TIME(20,0,0)</f>
        <v>0.83333333333333337</v>
      </c>
      <c r="E15" s="317" t="str">
        <f t="shared" si="3"/>
        <v>20:00-20:30</v>
      </c>
      <c r="F15" s="435"/>
      <c r="G15" s="331"/>
      <c r="H15" s="331"/>
      <c r="I15" s="259"/>
      <c r="J15" s="435"/>
      <c r="K15" s="260"/>
      <c r="L15" s="331"/>
      <c r="M15" s="362"/>
      <c r="N15" s="255"/>
      <c r="O15" s="380"/>
      <c r="P15" s="331"/>
      <c r="Q15" s="338"/>
      <c r="R15" s="255"/>
      <c r="S15" s="260"/>
      <c r="T15" s="270"/>
      <c r="U15" s="252"/>
      <c r="V15" s="255"/>
      <c r="W15" s="278"/>
      <c r="X15" s="380"/>
      <c r="Y15" s="338"/>
      <c r="Z15" s="260"/>
      <c r="AA15" s="380"/>
      <c r="AB15" s="338"/>
      <c r="AC15" s="257"/>
      <c r="AD15" s="204"/>
      <c r="AE15" s="376"/>
      <c r="AF15" s="404">
        <v>22</v>
      </c>
      <c r="AG15" s="404">
        <v>0</v>
      </c>
      <c r="AH15" s="405">
        <f>TIME(24-3,0,0)</f>
        <v>0.875</v>
      </c>
      <c r="AI15" s="404" t="s">
        <v>505</v>
      </c>
      <c r="AJ15" s="220">
        <v>30</v>
      </c>
    </row>
    <row r="16" spans="1:36" ht="37.5" customHeight="1" x14ac:dyDescent="0.2">
      <c r="A16" s="346" t="str">
        <f t="shared" si="0"/>
        <v>19:30-20:00</v>
      </c>
      <c r="B16" s="346" t="str">
        <f t="shared" si="1"/>
        <v>14:30-15:00</v>
      </c>
      <c r="C16" s="346" t="str">
        <f t="shared" si="2"/>
        <v>20:30-21:00</v>
      </c>
      <c r="D16" s="343">
        <f>TIME(20,30,0)</f>
        <v>0.85416666666666663</v>
      </c>
      <c r="E16" s="317" t="str">
        <f t="shared" si="3"/>
        <v>20:30-21:00</v>
      </c>
      <c r="F16" s="435"/>
      <c r="G16" s="380"/>
      <c r="H16" s="380"/>
      <c r="I16" s="271"/>
      <c r="J16" s="435"/>
      <c r="K16" s="260"/>
      <c r="L16" s="380"/>
      <c r="M16" s="269"/>
      <c r="N16" s="255"/>
      <c r="O16" s="380"/>
      <c r="P16" s="331"/>
      <c r="Q16" s="338"/>
      <c r="R16" s="255"/>
      <c r="S16" s="260"/>
      <c r="T16" s="272"/>
      <c r="U16" s="273"/>
      <c r="V16" s="274"/>
      <c r="W16" s="292"/>
      <c r="X16" s="380"/>
      <c r="Y16" s="365"/>
      <c r="Z16" s="260"/>
      <c r="AA16" s="380"/>
      <c r="AB16" s="365"/>
      <c r="AC16" s="266"/>
      <c r="AD16" s="204"/>
      <c r="AE16" s="375"/>
      <c r="AF16" s="404"/>
      <c r="AG16" s="404"/>
      <c r="AH16" s="404"/>
      <c r="AI16" s="404"/>
      <c r="AJ16" s="220">
        <v>30</v>
      </c>
    </row>
    <row r="17" spans="1:36" ht="37.5" customHeight="1" x14ac:dyDescent="0.2">
      <c r="A17" s="346" t="str">
        <f t="shared" si="0"/>
        <v>20:00-20:30</v>
      </c>
      <c r="B17" s="346" t="str">
        <f t="shared" si="1"/>
        <v>15:00-15:30</v>
      </c>
      <c r="C17" s="346" t="str">
        <f t="shared" si="2"/>
        <v>21:00-21:30</v>
      </c>
      <c r="D17" s="343">
        <f>TIME(21,0,0)</f>
        <v>0.875</v>
      </c>
      <c r="E17" s="317" t="str">
        <f t="shared" si="3"/>
        <v>21:00-21:30</v>
      </c>
      <c r="F17" s="435"/>
      <c r="G17" s="333"/>
      <c r="H17" s="333"/>
      <c r="I17" s="264"/>
      <c r="J17" s="435"/>
      <c r="K17" s="260"/>
      <c r="L17" s="333"/>
      <c r="M17" s="363"/>
      <c r="N17" s="255"/>
      <c r="O17" s="426"/>
      <c r="P17" s="333"/>
      <c r="Q17" s="361"/>
      <c r="R17" s="386"/>
      <c r="S17" s="260"/>
      <c r="T17" s="275"/>
      <c r="U17" s="252"/>
      <c r="V17" s="386"/>
      <c r="W17" s="294"/>
      <c r="X17" s="426"/>
      <c r="Y17" s="333"/>
      <c r="Z17" s="373"/>
      <c r="AA17" s="331"/>
      <c r="AB17" s="333"/>
      <c r="AC17" s="257"/>
      <c r="AD17" s="204"/>
      <c r="AE17" s="374"/>
      <c r="AF17" s="404"/>
      <c r="AG17" s="404"/>
      <c r="AH17" s="404"/>
      <c r="AI17" s="404"/>
      <c r="AJ17" s="220">
        <v>30</v>
      </c>
    </row>
    <row r="18" spans="1:36" ht="37.5" customHeight="1" x14ac:dyDescent="0.2">
      <c r="A18" s="346" t="str">
        <f t="shared" si="0"/>
        <v>20:30-21:00</v>
      </c>
      <c r="B18" s="346" t="str">
        <f t="shared" si="1"/>
        <v>15:30-16:00</v>
      </c>
      <c r="C18" s="346" t="str">
        <f t="shared" si="2"/>
        <v>21:30-22:00</v>
      </c>
      <c r="D18" s="343">
        <f>TIME(21,30,0)</f>
        <v>0.89583333333333337</v>
      </c>
      <c r="E18" s="317" t="str">
        <f t="shared" si="3"/>
        <v>21:30-22:00</v>
      </c>
      <c r="F18" s="298" t="s">
        <v>379</v>
      </c>
      <c r="G18" s="248" t="s">
        <v>379</v>
      </c>
      <c r="H18" s="340"/>
      <c r="I18" s="249" t="s">
        <v>379</v>
      </c>
      <c r="J18" s="247" t="s">
        <v>379</v>
      </c>
      <c r="K18" s="248" t="s">
        <v>379</v>
      </c>
      <c r="L18" s="295" t="s">
        <v>379</v>
      </c>
      <c r="M18" s="249" t="s">
        <v>379</v>
      </c>
      <c r="N18" s="340" t="s">
        <v>379</v>
      </c>
      <c r="O18" s="248" t="s">
        <v>379</v>
      </c>
      <c r="P18" s="340" t="s">
        <v>379</v>
      </c>
      <c r="Q18" s="249" t="s">
        <v>379</v>
      </c>
      <c r="R18" s="248" t="s">
        <v>379</v>
      </c>
      <c r="S18" s="248" t="s">
        <v>379</v>
      </c>
      <c r="T18" s="248" t="s">
        <v>379</v>
      </c>
      <c r="U18" s="340" t="s">
        <v>379</v>
      </c>
      <c r="V18" s="247" t="s">
        <v>379</v>
      </c>
      <c r="W18" s="248" t="s">
        <v>379</v>
      </c>
      <c r="X18" s="340"/>
      <c r="Y18" s="340" t="s">
        <v>379</v>
      </c>
      <c r="Z18" s="247" t="s">
        <v>379</v>
      </c>
      <c r="AA18" s="438"/>
      <c r="AB18" s="249" t="s">
        <v>379</v>
      </c>
      <c r="AC18" s="257"/>
      <c r="AD18" s="204"/>
      <c r="AE18" s="374"/>
      <c r="AF18" s="404"/>
      <c r="AG18" s="404"/>
      <c r="AH18" s="404"/>
      <c r="AI18" s="404"/>
      <c r="AJ18" s="220">
        <v>30</v>
      </c>
    </row>
    <row r="19" spans="1:36" ht="37.5" customHeight="1" x14ac:dyDescent="0.2">
      <c r="A19" s="346" t="str">
        <f t="shared" si="0"/>
        <v>21:00-21:30</v>
      </c>
      <c r="B19" s="346" t="str">
        <f t="shared" si="1"/>
        <v>16:00-16:30</v>
      </c>
      <c r="C19" s="346" t="str">
        <f t="shared" si="2"/>
        <v>22:00-22:30</v>
      </c>
      <c r="D19" s="343">
        <f>TIME(22,0,0)</f>
        <v>0.91666666666666663</v>
      </c>
      <c r="E19" s="317" t="str">
        <f t="shared" si="3"/>
        <v>22:00-22:30</v>
      </c>
      <c r="F19" s="255"/>
      <c r="G19" s="326" t="s">
        <v>487</v>
      </c>
      <c r="H19" s="250"/>
      <c r="I19" s="335"/>
      <c r="J19" s="276" t="s">
        <v>369</v>
      </c>
      <c r="K19" s="292" t="s">
        <v>417</v>
      </c>
      <c r="L19" s="250"/>
      <c r="M19" s="394"/>
      <c r="N19" s="394"/>
      <c r="O19" s="396" t="s">
        <v>417</v>
      </c>
      <c r="P19" s="385"/>
      <c r="Q19" s="424"/>
      <c r="R19" s="255"/>
      <c r="S19" s="288" t="s">
        <v>417</v>
      </c>
      <c r="T19" s="227"/>
      <c r="U19" s="335"/>
      <c r="V19" s="255"/>
      <c r="W19" s="385"/>
      <c r="X19" s="227"/>
      <c r="Y19" s="335"/>
      <c r="Z19" s="328" t="s">
        <v>486</v>
      </c>
      <c r="AA19" s="329"/>
      <c r="AB19" s="292" t="s">
        <v>417</v>
      </c>
      <c r="AC19" s="257"/>
      <c r="AD19" s="204"/>
      <c r="AE19" s="374"/>
      <c r="AF19" s="404"/>
      <c r="AG19" s="404"/>
      <c r="AH19" s="404"/>
      <c r="AI19" s="404"/>
      <c r="AJ19" s="220">
        <v>30</v>
      </c>
    </row>
    <row r="20" spans="1:36" ht="37.5" customHeight="1" x14ac:dyDescent="0.2">
      <c r="A20" s="346" t="str">
        <f t="shared" si="0"/>
        <v>21:30-22:00</v>
      </c>
      <c r="B20" s="346" t="str">
        <f t="shared" si="1"/>
        <v>16:30-17:00</v>
      </c>
      <c r="C20" s="346" t="str">
        <f t="shared" si="2"/>
        <v>22:30-23:00</v>
      </c>
      <c r="D20" s="343">
        <f>TIME(22,30,0)</f>
        <v>0.9375</v>
      </c>
      <c r="E20" s="317" t="str">
        <f t="shared" si="3"/>
        <v>22:30-23:00</v>
      </c>
      <c r="F20" s="255"/>
      <c r="G20" s="325"/>
      <c r="H20" s="250"/>
      <c r="I20" s="433"/>
      <c r="J20" s="276"/>
      <c r="K20" s="293"/>
      <c r="L20" s="250"/>
      <c r="M20" s="362"/>
      <c r="N20" s="362"/>
      <c r="O20" s="293"/>
      <c r="P20" s="331"/>
      <c r="Q20" s="338"/>
      <c r="R20" s="255"/>
      <c r="S20" s="278"/>
      <c r="T20" s="380"/>
      <c r="U20" s="252"/>
      <c r="V20" s="255"/>
      <c r="W20" s="393"/>
      <c r="X20" s="227"/>
      <c r="Y20" s="362"/>
      <c r="Z20" s="330"/>
      <c r="AA20" s="380"/>
      <c r="AB20" s="293"/>
      <c r="AC20" s="279"/>
      <c r="AD20" s="204"/>
      <c r="AE20" s="374"/>
      <c r="AF20" s="404"/>
      <c r="AG20" s="404"/>
      <c r="AH20" s="404"/>
      <c r="AI20" s="404"/>
      <c r="AJ20" s="220">
        <v>30</v>
      </c>
    </row>
    <row r="21" spans="1:36" ht="37.5" customHeight="1" x14ac:dyDescent="0.2">
      <c r="A21" s="346" t="str">
        <f t="shared" si="0"/>
        <v>22:00-22:30</v>
      </c>
      <c r="B21" s="346" t="str">
        <f t="shared" si="1"/>
        <v>17:00-17:30</v>
      </c>
      <c r="C21" s="346" t="str">
        <f t="shared" si="2"/>
        <v>23:00-23:30</v>
      </c>
      <c r="D21" s="343">
        <f>TIME(23,0,0)</f>
        <v>0.95833333333333337</v>
      </c>
      <c r="E21" s="317" t="str">
        <f t="shared" si="3"/>
        <v>23:00-23:30</v>
      </c>
      <c r="F21" s="324"/>
      <c r="G21" s="297"/>
      <c r="H21" s="250"/>
      <c r="I21" s="433"/>
      <c r="J21" s="276"/>
      <c r="K21" s="292"/>
      <c r="L21" s="250"/>
      <c r="M21" s="362"/>
      <c r="N21" s="362"/>
      <c r="O21" s="292"/>
      <c r="P21" s="331"/>
      <c r="Q21" s="338"/>
      <c r="R21" s="255"/>
      <c r="S21" s="277"/>
      <c r="T21" s="227"/>
      <c r="U21" s="338"/>
      <c r="V21" s="255"/>
      <c r="W21" s="393"/>
      <c r="X21" s="380"/>
      <c r="Y21" s="282"/>
      <c r="Z21" s="330"/>
      <c r="AA21" s="380"/>
      <c r="AB21" s="292"/>
      <c r="AC21" s="279"/>
      <c r="AD21" s="204"/>
      <c r="AE21" s="374"/>
      <c r="AF21" s="404"/>
      <c r="AG21" s="404"/>
      <c r="AH21" s="404"/>
      <c r="AI21" s="404"/>
      <c r="AJ21" s="220">
        <v>30</v>
      </c>
    </row>
    <row r="22" spans="1:36" ht="37.5" customHeight="1" x14ac:dyDescent="0.2">
      <c r="A22" s="346" t="str">
        <f t="shared" si="0"/>
        <v>22:30-23:00</v>
      </c>
      <c r="B22" s="346" t="str">
        <f t="shared" si="1"/>
        <v>17:30-18:00</v>
      </c>
      <c r="C22" s="346" t="str">
        <f t="shared" si="2"/>
        <v>23:30-0:00</v>
      </c>
      <c r="D22" s="343">
        <f>TIME(23,30,0)</f>
        <v>0.97916666666666663</v>
      </c>
      <c r="E22" s="317" t="str">
        <f t="shared" si="3"/>
        <v>23:30-0:00</v>
      </c>
      <c r="F22" s="255"/>
      <c r="G22" s="323"/>
      <c r="H22" s="327"/>
      <c r="I22" s="434"/>
      <c r="J22" s="280"/>
      <c r="K22" s="294"/>
      <c r="L22" s="327"/>
      <c r="M22" s="363"/>
      <c r="N22" s="363"/>
      <c r="O22" s="294"/>
      <c r="P22" s="333"/>
      <c r="Q22" s="361"/>
      <c r="R22" s="255"/>
      <c r="S22" s="281"/>
      <c r="T22" s="227"/>
      <c r="U22" s="361"/>
      <c r="V22" s="255"/>
      <c r="W22" s="400"/>
      <c r="X22" s="227"/>
      <c r="Y22" s="363"/>
      <c r="Z22" s="332"/>
      <c r="AA22" s="331"/>
      <c r="AB22" s="294"/>
      <c r="AC22" s="279"/>
      <c r="AD22" s="204"/>
      <c r="AE22" s="374"/>
      <c r="AF22" s="404"/>
      <c r="AG22" s="404"/>
      <c r="AH22" s="404"/>
      <c r="AI22" s="404"/>
      <c r="AJ22" s="220">
        <v>30</v>
      </c>
    </row>
    <row r="23" spans="1:36" ht="37.5" customHeight="1" x14ac:dyDescent="0.2">
      <c r="A23" s="346" t="str">
        <f t="shared" si="0"/>
        <v>23:00-23:30</v>
      </c>
      <c r="B23" s="346" t="str">
        <f t="shared" si="1"/>
        <v>18:00-18:30</v>
      </c>
      <c r="C23" s="346" t="str">
        <f t="shared" si="2"/>
        <v>0:00-0:30</v>
      </c>
      <c r="D23" s="343">
        <f>TIME(24,0,0)</f>
        <v>0</v>
      </c>
      <c r="E23" s="317" t="str">
        <f t="shared" si="3"/>
        <v>0:00-0:30</v>
      </c>
      <c r="F23" s="247" t="s">
        <v>379</v>
      </c>
      <c r="G23" s="248" t="s">
        <v>379</v>
      </c>
      <c r="H23" s="340"/>
      <c r="I23" s="340" t="s">
        <v>379</v>
      </c>
      <c r="J23" s="247" t="s">
        <v>379</v>
      </c>
      <c r="K23" s="248" t="s">
        <v>379</v>
      </c>
      <c r="L23" s="248" t="s">
        <v>379</v>
      </c>
      <c r="M23" s="340" t="s">
        <v>379</v>
      </c>
      <c r="N23" s="247" t="s">
        <v>379</v>
      </c>
      <c r="O23" s="248" t="s">
        <v>379</v>
      </c>
      <c r="P23" s="340" t="s">
        <v>379</v>
      </c>
      <c r="Q23" s="340" t="s">
        <v>379</v>
      </c>
      <c r="R23" s="247" t="s">
        <v>379</v>
      </c>
      <c r="S23" s="248" t="s">
        <v>379</v>
      </c>
      <c r="T23" s="248" t="s">
        <v>379</v>
      </c>
      <c r="U23" s="340" t="s">
        <v>379</v>
      </c>
      <c r="V23" s="247" t="s">
        <v>379</v>
      </c>
      <c r="W23" s="340" t="s">
        <v>379</v>
      </c>
      <c r="X23" s="340"/>
      <c r="Y23" s="340" t="s">
        <v>379</v>
      </c>
      <c r="Z23" s="247" t="s">
        <v>379</v>
      </c>
      <c r="AA23" s="439"/>
      <c r="AB23" s="248" t="s">
        <v>379</v>
      </c>
      <c r="AC23" s="279"/>
      <c r="AD23" s="204"/>
      <c r="AE23" s="377"/>
      <c r="AF23" s="404"/>
      <c r="AG23" s="404"/>
      <c r="AH23" s="404"/>
      <c r="AI23" s="404"/>
      <c r="AJ23" s="220">
        <v>30</v>
      </c>
    </row>
    <row r="24" spans="1:36" ht="37.5" customHeight="1" x14ac:dyDescent="0.2">
      <c r="A24" s="346" t="str">
        <f t="shared" si="0"/>
        <v>23:30-0:00</v>
      </c>
      <c r="B24" s="346" t="str">
        <f t="shared" si="1"/>
        <v>18:30-19:00</v>
      </c>
      <c r="C24" s="346" t="str">
        <f t="shared" si="2"/>
        <v>0:30-1:00</v>
      </c>
      <c r="D24" s="343">
        <f>TIME(24,30,0)</f>
        <v>2.0833333333333259E-2</v>
      </c>
      <c r="E24" s="317" t="str">
        <f t="shared" si="3"/>
        <v>0:30-1:00</v>
      </c>
      <c r="F24" s="247" t="s">
        <v>379</v>
      </c>
      <c r="G24" s="248" t="s">
        <v>379</v>
      </c>
      <c r="H24" s="340"/>
      <c r="I24" s="340" t="s">
        <v>379</v>
      </c>
      <c r="J24" s="247" t="s">
        <v>379</v>
      </c>
      <c r="K24" s="248" t="s">
        <v>379</v>
      </c>
      <c r="L24" s="248" t="s">
        <v>379</v>
      </c>
      <c r="M24" s="340" t="s">
        <v>379</v>
      </c>
      <c r="N24" s="247" t="s">
        <v>379</v>
      </c>
      <c r="O24" s="248" t="s">
        <v>379</v>
      </c>
      <c r="P24" s="340" t="s">
        <v>379</v>
      </c>
      <c r="Q24" s="340" t="s">
        <v>379</v>
      </c>
      <c r="R24" s="247" t="s">
        <v>379</v>
      </c>
      <c r="S24" s="248" t="s">
        <v>379</v>
      </c>
      <c r="T24" s="248" t="s">
        <v>379</v>
      </c>
      <c r="U24" s="340" t="s">
        <v>379</v>
      </c>
      <c r="V24" s="247" t="s">
        <v>379</v>
      </c>
      <c r="W24" s="340" t="s">
        <v>379</v>
      </c>
      <c r="X24" s="340"/>
      <c r="Y24" s="340" t="s">
        <v>379</v>
      </c>
      <c r="Z24" s="247" t="s">
        <v>379</v>
      </c>
      <c r="AA24" s="439"/>
      <c r="AB24" s="248" t="s">
        <v>379</v>
      </c>
      <c r="AC24" s="279"/>
      <c r="AD24" s="204"/>
      <c r="AE24" s="377"/>
      <c r="AF24" s="404"/>
      <c r="AG24" s="404"/>
      <c r="AH24" s="404"/>
      <c r="AI24" s="404"/>
      <c r="AJ24" s="220">
        <v>30</v>
      </c>
    </row>
    <row r="25" spans="1:36" ht="42.75" customHeight="1" x14ac:dyDescent="0.2">
      <c r="A25" s="346" t="str">
        <f t="shared" si="0"/>
        <v>0:00-0:30</v>
      </c>
      <c r="B25" s="346" t="str">
        <f t="shared" si="1"/>
        <v>19:00-19:30</v>
      </c>
      <c r="C25" s="346" t="str">
        <f t="shared" si="2"/>
        <v>1:00-1:30</v>
      </c>
      <c r="D25" s="343">
        <f>TIME(1,0,0)</f>
        <v>4.1666666666666664E-2</v>
      </c>
      <c r="E25" s="317" t="str">
        <f t="shared" si="3"/>
        <v>1:00-1:30</v>
      </c>
      <c r="F25" s="287" t="s">
        <v>370</v>
      </c>
      <c r="G25" s="420" t="s">
        <v>371</v>
      </c>
      <c r="H25" s="250"/>
      <c r="I25" s="436"/>
      <c r="J25" s="422"/>
      <c r="K25" s="395"/>
      <c r="L25" s="395"/>
      <c r="M25" s="394"/>
      <c r="N25" s="394"/>
      <c r="O25" s="268" t="s">
        <v>415</v>
      </c>
      <c r="P25" s="395"/>
      <c r="Q25" s="421" t="s">
        <v>238</v>
      </c>
      <c r="R25" s="223" t="s">
        <v>362</v>
      </c>
      <c r="S25" s="395"/>
      <c r="T25" s="385"/>
      <c r="U25" s="283"/>
      <c r="V25" s="284"/>
      <c r="W25" s="399"/>
      <c r="X25" s="227"/>
      <c r="Y25" s="394"/>
      <c r="Z25" s="227"/>
      <c r="AA25" s="329"/>
      <c r="AB25" s="365"/>
      <c r="AC25" s="279"/>
      <c r="AD25" s="204"/>
      <c r="AE25" s="377"/>
      <c r="AF25" s="404"/>
      <c r="AG25" s="404"/>
      <c r="AH25" s="404"/>
      <c r="AI25" s="404"/>
      <c r="AJ25" s="220">
        <v>30</v>
      </c>
    </row>
    <row r="26" spans="1:36" ht="37.5" customHeight="1" x14ac:dyDescent="0.2">
      <c r="A26" s="346" t="str">
        <f t="shared" si="0"/>
        <v>0:30-1:00</v>
      </c>
      <c r="B26" s="346" t="str">
        <f t="shared" si="1"/>
        <v>19:30-20:00</v>
      </c>
      <c r="C26" s="346" t="str">
        <f t="shared" si="2"/>
        <v>1:30-2:00</v>
      </c>
      <c r="D26" s="343">
        <f>TIME(1,30,0)</f>
        <v>6.25E-2</v>
      </c>
      <c r="E26" s="317" t="str">
        <f t="shared" si="3"/>
        <v>1:30-2:00</v>
      </c>
      <c r="F26" s="232"/>
      <c r="G26" s="420"/>
      <c r="H26" s="250"/>
      <c r="I26" s="338"/>
      <c r="J26" s="324"/>
      <c r="K26" s="331"/>
      <c r="L26" s="331"/>
      <c r="M26" s="362"/>
      <c r="N26" s="362"/>
      <c r="O26" s="270"/>
      <c r="P26" s="331"/>
      <c r="Q26" s="423"/>
      <c r="R26" s="235"/>
      <c r="S26" s="331"/>
      <c r="T26" s="380"/>
      <c r="U26" s="283"/>
      <c r="V26" s="284"/>
      <c r="W26" s="398"/>
      <c r="X26" s="227"/>
      <c r="Y26" s="362"/>
      <c r="Z26" s="227"/>
      <c r="AA26" s="380"/>
      <c r="AB26" s="365"/>
      <c r="AC26" s="279"/>
      <c r="AD26" s="204"/>
      <c r="AE26" s="377"/>
      <c r="AF26" s="404"/>
      <c r="AG26" s="404"/>
      <c r="AH26" s="404"/>
      <c r="AI26" s="404"/>
      <c r="AJ26" s="220">
        <v>30</v>
      </c>
    </row>
    <row r="27" spans="1:36" ht="37.5" customHeight="1" x14ac:dyDescent="0.2">
      <c r="A27" s="346" t="str">
        <f t="shared" si="0"/>
        <v>1:00-1:30</v>
      </c>
      <c r="B27" s="346" t="str">
        <f t="shared" si="1"/>
        <v>20:00-20:30</v>
      </c>
      <c r="C27" s="346" t="str">
        <f t="shared" si="2"/>
        <v>2:00-2:30</v>
      </c>
      <c r="D27" s="343">
        <f>TIME(2,0,0)</f>
        <v>8.3333333333333329E-2</v>
      </c>
      <c r="E27" s="317" t="str">
        <f t="shared" si="3"/>
        <v>2:00-2:30</v>
      </c>
      <c r="F27" s="232"/>
      <c r="G27" s="420"/>
      <c r="H27" s="250"/>
      <c r="I27" s="362"/>
      <c r="J27" s="324"/>
      <c r="K27" s="331"/>
      <c r="L27" s="331"/>
      <c r="M27" s="362"/>
      <c r="N27" s="362"/>
      <c r="O27" s="272"/>
      <c r="P27" s="380"/>
      <c r="Q27" s="423"/>
      <c r="R27" s="235"/>
      <c r="S27" s="331"/>
      <c r="T27" s="380"/>
      <c r="U27" s="397"/>
      <c r="V27" s="284"/>
      <c r="W27" s="398"/>
      <c r="X27" s="380"/>
      <c r="Y27" s="362"/>
      <c r="Z27" s="380"/>
      <c r="AA27" s="380"/>
      <c r="AB27" s="365"/>
      <c r="AC27" s="279"/>
      <c r="AD27" s="204"/>
      <c r="AE27" s="377"/>
      <c r="AF27" s="404"/>
      <c r="AG27" s="404"/>
      <c r="AH27" s="404"/>
      <c r="AI27" s="404"/>
      <c r="AJ27" s="220">
        <v>30</v>
      </c>
    </row>
    <row r="28" spans="1:36" ht="37.5" customHeight="1" x14ac:dyDescent="0.2">
      <c r="A28" s="346" t="str">
        <f t="shared" si="0"/>
        <v>1:30-2:00</v>
      </c>
      <c r="B28" s="346" t="str">
        <f t="shared" si="1"/>
        <v>20:30-21:00</v>
      </c>
      <c r="C28" s="346" t="str">
        <f t="shared" si="2"/>
        <v>2:30-3:00</v>
      </c>
      <c r="D28" s="343">
        <f>TIME(2,30,0)</f>
        <v>0.10416666666666667</v>
      </c>
      <c r="E28" s="317" t="str">
        <f t="shared" si="3"/>
        <v>2:30-3:00</v>
      </c>
      <c r="F28" s="289"/>
      <c r="G28" s="425"/>
      <c r="H28" s="327"/>
      <c r="I28" s="363"/>
      <c r="J28" s="386"/>
      <c r="K28" s="426"/>
      <c r="L28" s="426"/>
      <c r="M28" s="363"/>
      <c r="N28" s="363"/>
      <c r="O28" s="390"/>
      <c r="P28" s="426"/>
      <c r="Q28" s="419"/>
      <c r="R28" s="235"/>
      <c r="S28" s="426"/>
      <c r="T28" s="426"/>
      <c r="U28" s="427"/>
      <c r="V28" s="428"/>
      <c r="W28" s="429"/>
      <c r="X28" s="426"/>
      <c r="Y28" s="363"/>
      <c r="Z28" s="386"/>
      <c r="AA28" s="331"/>
      <c r="AB28" s="365"/>
      <c r="AC28" s="279"/>
      <c r="AD28" s="204"/>
      <c r="AE28" s="377"/>
      <c r="AF28" s="404"/>
      <c r="AG28" s="404"/>
      <c r="AH28" s="404"/>
      <c r="AI28" s="404"/>
      <c r="AJ28" s="220">
        <v>30</v>
      </c>
    </row>
    <row r="29" spans="1:36" ht="37.5" customHeight="1" x14ac:dyDescent="0.2">
      <c r="A29" s="346" t="str">
        <f t="shared" si="0"/>
        <v>2:00-2:30</v>
      </c>
      <c r="B29" s="346" t="str">
        <f t="shared" si="1"/>
        <v>21:00-21:30</v>
      </c>
      <c r="C29" s="346" t="str">
        <f t="shared" si="2"/>
        <v>3:00-3:30</v>
      </c>
      <c r="D29" s="343">
        <v>0.125</v>
      </c>
      <c r="E29" s="317" t="str">
        <f t="shared" si="3"/>
        <v>3:00-3:30</v>
      </c>
      <c r="F29" s="255"/>
      <c r="G29" s="385"/>
      <c r="H29" s="385"/>
      <c r="I29" s="394"/>
      <c r="J29" s="267"/>
      <c r="K29" s="450"/>
      <c r="L29" s="454"/>
      <c r="M29" s="394"/>
      <c r="N29" s="255"/>
      <c r="O29" s="329"/>
      <c r="P29" s="329"/>
      <c r="Q29" s="335"/>
      <c r="R29" s="465"/>
      <c r="S29" s="227"/>
      <c r="T29" s="329"/>
      <c r="U29" s="467"/>
      <c r="V29" s="284"/>
      <c r="W29" s="399"/>
      <c r="X29" s="399"/>
      <c r="Y29" s="291"/>
      <c r="Z29" s="286"/>
      <c r="AA29" s="329"/>
      <c r="AB29" s="469"/>
      <c r="AC29" s="279"/>
      <c r="AD29" s="204"/>
      <c r="AE29" s="377"/>
      <c r="AF29" s="404"/>
      <c r="AG29" s="404"/>
      <c r="AH29" s="404"/>
      <c r="AI29" s="404"/>
      <c r="AJ29" s="220">
        <v>30</v>
      </c>
    </row>
    <row r="30" spans="1:36" ht="37.5" customHeight="1" x14ac:dyDescent="0.2">
      <c r="A30" s="346" t="str">
        <f t="shared" si="0"/>
        <v>2:30-3:00</v>
      </c>
      <c r="B30" s="346" t="str">
        <f t="shared" si="1"/>
        <v>21:30-22:00</v>
      </c>
      <c r="C30" s="346" t="str">
        <f t="shared" si="2"/>
        <v>3:30-4:00</v>
      </c>
      <c r="D30" s="343">
        <f>TIME(3,30,0)</f>
        <v>0.14583333333333334</v>
      </c>
      <c r="E30" s="317" t="str">
        <f t="shared" si="3"/>
        <v>3:30-4:00</v>
      </c>
      <c r="F30" s="284"/>
      <c r="G30" s="462"/>
      <c r="H30" s="398"/>
      <c r="I30" s="364"/>
      <c r="J30" s="286"/>
      <c r="K30" s="455"/>
      <c r="L30" s="291"/>
      <c r="M30" s="364"/>
      <c r="N30" s="459"/>
      <c r="O30" s="290"/>
      <c r="P30" s="461"/>
      <c r="Q30" s="397"/>
      <c r="R30" s="284"/>
      <c r="S30" s="461"/>
      <c r="T30" s="461"/>
      <c r="U30" s="397"/>
      <c r="V30" s="284"/>
      <c r="W30" s="398"/>
      <c r="X30" s="291"/>
      <c r="Y30" s="364"/>
      <c r="Z30" s="286"/>
      <c r="AA30" s="380"/>
      <c r="AB30" s="285"/>
      <c r="AC30" s="279"/>
      <c r="AD30" s="204"/>
      <c r="AE30" s="377"/>
      <c r="AF30" s="404"/>
      <c r="AG30" s="404"/>
      <c r="AH30" s="404"/>
      <c r="AI30" s="404"/>
      <c r="AJ30" s="220">
        <v>30</v>
      </c>
    </row>
    <row r="31" spans="1:36" ht="37.5" customHeight="1" x14ac:dyDescent="0.2">
      <c r="A31" s="346" t="str">
        <f t="shared" si="0"/>
        <v>3:00-3:30</v>
      </c>
      <c r="B31" s="346" t="str">
        <f t="shared" si="1"/>
        <v>22:00-22:30</v>
      </c>
      <c r="C31" s="346" t="str">
        <f t="shared" si="2"/>
        <v>4:00-4:30</v>
      </c>
      <c r="D31" s="345">
        <f>TIME(4,0,0)</f>
        <v>0.16666666666666666</v>
      </c>
      <c r="E31" s="317" t="str">
        <f t="shared" si="3"/>
        <v>4:00-4:30</v>
      </c>
      <c r="F31" s="286"/>
      <c r="G31" s="398"/>
      <c r="H31" s="398"/>
      <c r="I31" s="364"/>
      <c r="J31" s="286"/>
      <c r="K31" s="455"/>
      <c r="L31" s="291"/>
      <c r="M31" s="364"/>
      <c r="N31" s="459"/>
      <c r="O31" s="462"/>
      <c r="P31" s="290"/>
      <c r="Q31" s="397"/>
      <c r="R31" s="459"/>
      <c r="S31" s="462"/>
      <c r="T31" s="290"/>
      <c r="U31" s="397"/>
      <c r="V31" s="284"/>
      <c r="W31" s="398"/>
      <c r="X31" s="291"/>
      <c r="Y31" s="364"/>
      <c r="Z31" s="286"/>
      <c r="AA31" s="380"/>
      <c r="AB31" s="291"/>
      <c r="AC31" s="279"/>
      <c r="AD31" s="204"/>
      <c r="AE31" s="377"/>
      <c r="AF31" s="404"/>
      <c r="AG31" s="404"/>
      <c r="AH31" s="404"/>
      <c r="AI31" s="404"/>
      <c r="AJ31" s="220">
        <v>30</v>
      </c>
    </row>
    <row r="32" spans="1:36" ht="30" customHeight="1" x14ac:dyDescent="0.25">
      <c r="A32" s="346" t="str">
        <f t="shared" si="0"/>
        <v>3:30-4:00</v>
      </c>
      <c r="B32" s="346" t="str">
        <f t="shared" si="1"/>
        <v>22:30-23:00</v>
      </c>
      <c r="C32" s="346" t="str">
        <f t="shared" si="2"/>
        <v>4:30-5:00</v>
      </c>
      <c r="D32" s="356">
        <f>TIME(4,30,0)</f>
        <v>0.1875</v>
      </c>
      <c r="E32" s="440" t="str">
        <f>CONCATENATE(TEXT($D32-TIME($D$2,0,0)+1,"h:mm;@"),"-",TEXT($D32-TIME($D$2,0,0)+1+TIME(0,AJ32,0),"h:mm;@"))</f>
        <v>4:30-5:00</v>
      </c>
      <c r="F32" s="286"/>
      <c r="G32" s="436"/>
      <c r="I32" s="436"/>
      <c r="J32" s="442"/>
      <c r="K32" s="451"/>
      <c r="L32" s="441"/>
      <c r="M32" s="457"/>
      <c r="N32" s="443"/>
      <c r="O32" s="463"/>
      <c r="P32" s="444"/>
      <c r="Q32" s="464"/>
      <c r="R32" s="443"/>
      <c r="S32" s="460"/>
      <c r="T32" s="460"/>
      <c r="U32" s="464"/>
      <c r="V32" s="443"/>
      <c r="W32" s="441"/>
      <c r="X32" s="451"/>
      <c r="Y32" s="468"/>
      <c r="Z32" s="445"/>
      <c r="AA32" s="331"/>
      <c r="AB32" s="468"/>
      <c r="AC32" s="446"/>
      <c r="AD32" s="447"/>
      <c r="AE32" s="377"/>
      <c r="AF32" s="448"/>
      <c r="AG32" s="449"/>
      <c r="AH32" s="448"/>
      <c r="AI32" s="448"/>
      <c r="AJ32" s="220">
        <v>30</v>
      </c>
    </row>
    <row r="33" spans="1:35" ht="30" customHeight="1" thickBot="1" x14ac:dyDescent="0.25">
      <c r="A33" s="291"/>
      <c r="B33" s="291"/>
      <c r="C33" s="291"/>
      <c r="E33" s="319" t="str">
        <f>CONCATENATE(TEXT($D32-TIME($D$2,0,0)+1,"h:mm;@"),"-",TEXT($D32-TIME($D$2,0,0)+1+TIME(0,AJ32,0),"h:mm;@"))</f>
        <v>4:30-5:00</v>
      </c>
      <c r="F33" s="316"/>
      <c r="G33" s="456"/>
      <c r="H33" s="320"/>
      <c r="I33" s="453"/>
      <c r="J33" s="471"/>
      <c r="K33" s="456"/>
      <c r="L33" s="315"/>
      <c r="M33" s="458"/>
      <c r="N33" s="321"/>
      <c r="O33" s="452"/>
      <c r="P33" s="452"/>
      <c r="Q33" s="458"/>
      <c r="R33" s="321"/>
      <c r="S33" s="456"/>
      <c r="T33" s="466"/>
      <c r="U33" s="453"/>
      <c r="V33" s="471"/>
      <c r="W33" s="456"/>
      <c r="X33" s="466"/>
      <c r="Y33" s="453"/>
      <c r="Z33" s="316"/>
      <c r="AA33" s="456"/>
      <c r="AB33" s="453"/>
      <c r="AC33" s="316"/>
      <c r="AD33" s="322"/>
      <c r="AE33" s="379"/>
      <c r="AF33" s="379"/>
      <c r="AG33" s="379"/>
      <c r="AH33" s="379"/>
      <c r="AI33" s="379"/>
    </row>
    <row r="34" spans="1:35" ht="30" customHeight="1" x14ac:dyDescent="0.2">
      <c r="F34" s="470"/>
      <c r="G34" s="197"/>
      <c r="H34" s="197"/>
      <c r="I34" s="197"/>
      <c r="L34" s="470"/>
      <c r="M34" s="470"/>
      <c r="Q34" s="470"/>
      <c r="T34" s="470"/>
      <c r="X34" s="470"/>
      <c r="Z34" s="470"/>
      <c r="AC34" s="470"/>
    </row>
    <row r="35" spans="1:35" ht="30" customHeight="1" x14ac:dyDescent="0.2">
      <c r="A35" s="314"/>
      <c r="B35" s="314"/>
      <c r="C35" s="314"/>
      <c r="E35" s="314"/>
      <c r="F35" s="313"/>
      <c r="G35" s="197"/>
      <c r="H35" s="197"/>
      <c r="I35" s="197"/>
      <c r="K35" s="314"/>
      <c r="M35" s="197"/>
    </row>
    <row r="36" spans="1:35" ht="30" customHeight="1" x14ac:dyDescent="0.2">
      <c r="G36" s="197"/>
      <c r="H36" s="197"/>
      <c r="I36" s="197"/>
      <c r="M36" s="197"/>
    </row>
    <row r="37" spans="1:35" ht="30" customHeight="1" x14ac:dyDescent="0.2">
      <c r="G37" s="197"/>
      <c r="H37" s="197"/>
      <c r="I37" s="197"/>
      <c r="M37" s="197"/>
    </row>
    <row r="38" spans="1:35" ht="30" customHeight="1" x14ac:dyDescent="0.2">
      <c r="G38" s="197"/>
      <c r="H38" s="197"/>
      <c r="I38" s="197"/>
      <c r="M38" s="197"/>
    </row>
    <row r="39" spans="1:35" ht="30" customHeight="1" x14ac:dyDescent="0.2">
      <c r="G39" s="197"/>
      <c r="H39" s="197"/>
      <c r="I39" s="197"/>
      <c r="M39" s="197"/>
    </row>
    <row r="40" spans="1:35" ht="30" customHeight="1" x14ac:dyDescent="0.2">
      <c r="G40" s="197"/>
      <c r="H40" s="197"/>
      <c r="I40" s="197"/>
      <c r="M40" s="197"/>
    </row>
    <row r="41" spans="1:35" ht="30" customHeight="1" x14ac:dyDescent="0.2">
      <c r="G41" s="197"/>
      <c r="H41" s="197"/>
      <c r="I41" s="197"/>
      <c r="M41" s="197"/>
    </row>
    <row r="42" spans="1:35" ht="30" customHeight="1" x14ac:dyDescent="0.2">
      <c r="G42" s="197"/>
      <c r="H42" s="197"/>
      <c r="I42" s="197"/>
      <c r="M42" s="197"/>
    </row>
    <row r="43" spans="1:35" ht="30" customHeight="1" x14ac:dyDescent="0.2">
      <c r="G43" s="197"/>
      <c r="H43" s="197"/>
      <c r="I43" s="197"/>
      <c r="M43" s="197"/>
    </row>
    <row r="44" spans="1:35" ht="30" customHeight="1" x14ac:dyDescent="0.2">
      <c r="G44" s="197"/>
      <c r="H44" s="197"/>
      <c r="I44" s="197"/>
      <c r="M44" s="197"/>
    </row>
    <row r="45" spans="1:35" ht="30" customHeight="1" x14ac:dyDescent="0.2">
      <c r="G45" s="197"/>
      <c r="H45" s="197"/>
      <c r="I45" s="197"/>
      <c r="M45" s="197"/>
    </row>
    <row r="46" spans="1:35" ht="30" customHeight="1" x14ac:dyDescent="0.2">
      <c r="G46" s="197"/>
      <c r="H46" s="197"/>
      <c r="I46" s="197"/>
      <c r="M46" s="197"/>
    </row>
    <row r="47" spans="1:35" ht="30" customHeight="1" x14ac:dyDescent="0.2">
      <c r="G47" s="197"/>
      <c r="H47" s="197"/>
      <c r="I47" s="197"/>
      <c r="M47" s="197"/>
    </row>
    <row r="48" spans="1:35"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B1"/>
    <mergeCell ref="F2:I2"/>
    <mergeCell ref="J2:M2"/>
    <mergeCell ref="N2:Q2"/>
    <mergeCell ref="R2:U2"/>
    <mergeCell ref="V2:Y2"/>
    <mergeCell ref="Z2:AB2"/>
  </mergeCells>
  <phoneticPr fontId="90" type="noConversion"/>
  <dataValidations count="8">
    <dataValidation type="list" allowBlank="1" showInputMessage="1" showErrorMessage="1" prompt="Enter Time intervals in this column under this heading. Use heading filters to find specific entries" sqref="WVN98304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formula1>$AI$4:$AI$14</formula1>
    </dataValidation>
    <dataValidation allowBlank="1" showInputMessage="1" showErrorMessage="1" prompt="Enter Location 3 for each time interval in column B, in this column under this heading" sqref="L3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L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L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L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L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L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L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L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L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L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L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L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L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L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L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L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dataValidation allowBlank="1" showInputMessage="1" showErrorMessage="1" prompt="Enter Location 2 for each time interval in column B, in this column under this heading" sqref="J3:K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J65539:K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J131075:K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J196611:K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J262147:K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J327683:K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J393219:K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J458755:K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J524291:K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J589827:K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J655363:K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J720899:K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J786435:K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J851971:K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J917507:K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J983043:K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dataValidation allowBlank="1" showInputMessage="1" showErrorMessage="1" prompt="Enter Location for each time interval in column B and add Breaks using cell style Break in this column under this heading" sqref="WVR983043:WVT983043 JF3:JH3 TB3:TD3 ACX3:ACZ3 AMT3:AMV3 AWP3:AWR3 BGL3:BGN3 BQH3:BQJ3 CAD3:CAF3 CJZ3:CKB3 CTV3:CTX3 DDR3:DDT3 DNN3:DNP3 DXJ3:DXL3 EHF3:EHH3 ERB3:ERD3 FAX3:FAZ3 FKT3:FKV3 FUP3:FUR3 GEL3:GEN3 GOH3:GOJ3 GYD3:GYF3 HHZ3:HIB3 HRV3:HRX3 IBR3:IBT3 ILN3:ILP3 IVJ3:IVL3 JFF3:JFH3 JPB3:JPD3 JYX3:JYZ3 KIT3:KIV3 KSP3:KSR3 LCL3:LCN3 LMH3:LMJ3 LWD3:LWF3 MFZ3:MGB3 MPV3:MPX3 MZR3:MZT3 NJN3:NJP3 NTJ3:NTL3 ODF3:ODH3 ONB3:OND3 OWX3:OWZ3 PGT3:PGV3 PQP3:PQR3 QAL3:QAN3 QKH3:QKJ3 QUD3:QUF3 RDZ3:REB3 RNV3:RNX3 RXR3:RXT3 SHN3:SHP3 SRJ3:SRL3 TBF3:TBH3 TLB3:TLD3 TUX3:TUZ3 UET3:UEV3 UOP3:UOR3 UYL3:UYN3 VIH3:VIJ3 VSD3:VSF3 WBZ3:WCB3 WLV3:WLX3 WVR3:WVT3 F65539:I65539 JF65539:JH65539 TB65539:TD65539 ACX65539:ACZ65539 AMT65539:AMV65539 AWP65539:AWR65539 BGL65539:BGN65539 BQH65539:BQJ65539 CAD65539:CAF65539 CJZ65539:CKB65539 CTV65539:CTX65539 DDR65539:DDT65539 DNN65539:DNP65539 DXJ65539:DXL65539 EHF65539:EHH65539 ERB65539:ERD65539 FAX65539:FAZ65539 FKT65539:FKV65539 FUP65539:FUR65539 GEL65539:GEN65539 GOH65539:GOJ65539 GYD65539:GYF65539 HHZ65539:HIB65539 HRV65539:HRX65539 IBR65539:IBT65539 ILN65539:ILP65539 IVJ65539:IVL65539 JFF65539:JFH65539 JPB65539:JPD65539 JYX65539:JYZ65539 KIT65539:KIV65539 KSP65539:KSR65539 LCL65539:LCN65539 LMH65539:LMJ65539 LWD65539:LWF65539 MFZ65539:MGB65539 MPV65539:MPX65539 MZR65539:MZT65539 NJN65539:NJP65539 NTJ65539:NTL65539 ODF65539:ODH65539 ONB65539:OND65539 OWX65539:OWZ65539 PGT65539:PGV65539 PQP65539:PQR65539 QAL65539:QAN65539 QKH65539:QKJ65539 QUD65539:QUF65539 RDZ65539:REB65539 RNV65539:RNX65539 RXR65539:RXT65539 SHN65539:SHP65539 SRJ65539:SRL65539 TBF65539:TBH65539 TLB65539:TLD65539 TUX65539:TUZ65539 UET65539:UEV65539 UOP65539:UOR65539 UYL65539:UYN65539 VIH65539:VIJ65539 VSD65539:VSF65539 WBZ65539:WCB65539 WLV65539:WLX65539 WVR65539:WVT65539 F131075:I131075 JF131075:JH131075 TB131075:TD131075 ACX131075:ACZ131075 AMT131075:AMV131075 AWP131075:AWR131075 BGL131075:BGN131075 BQH131075:BQJ131075 CAD131075:CAF131075 CJZ131075:CKB131075 CTV131075:CTX131075 DDR131075:DDT131075 DNN131075:DNP131075 DXJ131075:DXL131075 EHF131075:EHH131075 ERB131075:ERD131075 FAX131075:FAZ131075 FKT131075:FKV131075 FUP131075:FUR131075 GEL131075:GEN131075 GOH131075:GOJ131075 GYD131075:GYF131075 HHZ131075:HIB131075 HRV131075:HRX131075 IBR131075:IBT131075 ILN131075:ILP131075 IVJ131075:IVL131075 JFF131075:JFH131075 JPB131075:JPD131075 JYX131075:JYZ131075 KIT131075:KIV131075 KSP131075:KSR131075 LCL131075:LCN131075 LMH131075:LMJ131075 LWD131075:LWF131075 MFZ131075:MGB131075 MPV131075:MPX131075 MZR131075:MZT131075 NJN131075:NJP131075 NTJ131075:NTL131075 ODF131075:ODH131075 ONB131075:OND131075 OWX131075:OWZ131075 PGT131075:PGV131075 PQP131075:PQR131075 QAL131075:QAN131075 QKH131075:QKJ131075 QUD131075:QUF131075 RDZ131075:REB131075 RNV131075:RNX131075 RXR131075:RXT131075 SHN131075:SHP131075 SRJ131075:SRL131075 TBF131075:TBH131075 TLB131075:TLD131075 TUX131075:TUZ131075 UET131075:UEV131075 UOP131075:UOR131075 UYL131075:UYN131075 VIH131075:VIJ131075 VSD131075:VSF131075 WBZ131075:WCB131075 WLV131075:WLX131075 WVR131075:WVT131075 F196611:I196611 JF196611:JH196611 TB196611:TD196611 ACX196611:ACZ196611 AMT196611:AMV196611 AWP196611:AWR196611 BGL196611:BGN196611 BQH196611:BQJ196611 CAD196611:CAF196611 CJZ196611:CKB196611 CTV196611:CTX196611 DDR196611:DDT196611 DNN196611:DNP196611 DXJ196611:DXL196611 EHF196611:EHH196611 ERB196611:ERD196611 FAX196611:FAZ196611 FKT196611:FKV196611 FUP196611:FUR196611 GEL196611:GEN196611 GOH196611:GOJ196611 GYD196611:GYF196611 HHZ196611:HIB196611 HRV196611:HRX196611 IBR196611:IBT196611 ILN196611:ILP196611 IVJ196611:IVL196611 JFF196611:JFH196611 JPB196611:JPD196611 JYX196611:JYZ196611 KIT196611:KIV196611 KSP196611:KSR196611 LCL196611:LCN196611 LMH196611:LMJ196611 LWD196611:LWF196611 MFZ196611:MGB196611 MPV196611:MPX196611 MZR196611:MZT196611 NJN196611:NJP196611 NTJ196611:NTL196611 ODF196611:ODH196611 ONB196611:OND196611 OWX196611:OWZ196611 PGT196611:PGV196611 PQP196611:PQR196611 QAL196611:QAN196611 QKH196611:QKJ196611 QUD196611:QUF196611 RDZ196611:REB196611 RNV196611:RNX196611 RXR196611:RXT196611 SHN196611:SHP196611 SRJ196611:SRL196611 TBF196611:TBH196611 TLB196611:TLD196611 TUX196611:TUZ196611 UET196611:UEV196611 UOP196611:UOR196611 UYL196611:UYN196611 VIH196611:VIJ196611 VSD196611:VSF196611 WBZ196611:WCB196611 WLV196611:WLX196611 WVR196611:WVT196611 F262147:I262147 JF262147:JH262147 TB262147:TD262147 ACX262147:ACZ262147 AMT262147:AMV262147 AWP262147:AWR262147 BGL262147:BGN262147 BQH262147:BQJ262147 CAD262147:CAF262147 CJZ262147:CKB262147 CTV262147:CTX262147 DDR262147:DDT262147 DNN262147:DNP262147 DXJ262147:DXL262147 EHF262147:EHH262147 ERB262147:ERD262147 FAX262147:FAZ262147 FKT262147:FKV262147 FUP262147:FUR262147 GEL262147:GEN262147 GOH262147:GOJ262147 GYD262147:GYF262147 HHZ262147:HIB262147 HRV262147:HRX262147 IBR262147:IBT262147 ILN262147:ILP262147 IVJ262147:IVL262147 JFF262147:JFH262147 JPB262147:JPD262147 JYX262147:JYZ262147 KIT262147:KIV262147 KSP262147:KSR262147 LCL262147:LCN262147 LMH262147:LMJ262147 LWD262147:LWF262147 MFZ262147:MGB262147 MPV262147:MPX262147 MZR262147:MZT262147 NJN262147:NJP262147 NTJ262147:NTL262147 ODF262147:ODH262147 ONB262147:OND262147 OWX262147:OWZ262147 PGT262147:PGV262147 PQP262147:PQR262147 QAL262147:QAN262147 QKH262147:QKJ262147 QUD262147:QUF262147 RDZ262147:REB262147 RNV262147:RNX262147 RXR262147:RXT262147 SHN262147:SHP262147 SRJ262147:SRL262147 TBF262147:TBH262147 TLB262147:TLD262147 TUX262147:TUZ262147 UET262147:UEV262147 UOP262147:UOR262147 UYL262147:UYN262147 VIH262147:VIJ262147 VSD262147:VSF262147 WBZ262147:WCB262147 WLV262147:WLX262147 WVR262147:WVT262147 F327683:I327683 JF327683:JH327683 TB327683:TD327683 ACX327683:ACZ327683 AMT327683:AMV327683 AWP327683:AWR327683 BGL327683:BGN327683 BQH327683:BQJ327683 CAD327683:CAF327683 CJZ327683:CKB327683 CTV327683:CTX327683 DDR327683:DDT327683 DNN327683:DNP327683 DXJ327683:DXL327683 EHF327683:EHH327683 ERB327683:ERD327683 FAX327683:FAZ327683 FKT327683:FKV327683 FUP327683:FUR327683 GEL327683:GEN327683 GOH327683:GOJ327683 GYD327683:GYF327683 HHZ327683:HIB327683 HRV327683:HRX327683 IBR327683:IBT327683 ILN327683:ILP327683 IVJ327683:IVL327683 JFF327683:JFH327683 JPB327683:JPD327683 JYX327683:JYZ327683 KIT327683:KIV327683 KSP327683:KSR327683 LCL327683:LCN327683 LMH327683:LMJ327683 LWD327683:LWF327683 MFZ327683:MGB327683 MPV327683:MPX327683 MZR327683:MZT327683 NJN327683:NJP327683 NTJ327683:NTL327683 ODF327683:ODH327683 ONB327683:OND327683 OWX327683:OWZ327683 PGT327683:PGV327683 PQP327683:PQR327683 QAL327683:QAN327683 QKH327683:QKJ327683 QUD327683:QUF327683 RDZ327683:REB327683 RNV327683:RNX327683 RXR327683:RXT327683 SHN327683:SHP327683 SRJ327683:SRL327683 TBF327683:TBH327683 TLB327683:TLD327683 TUX327683:TUZ327683 UET327683:UEV327683 UOP327683:UOR327683 UYL327683:UYN327683 VIH327683:VIJ327683 VSD327683:VSF327683 WBZ327683:WCB327683 WLV327683:WLX327683 WVR327683:WVT327683 F393219:I393219 JF393219:JH393219 TB393219:TD393219 ACX393219:ACZ393219 AMT393219:AMV393219 AWP393219:AWR393219 BGL393219:BGN393219 BQH393219:BQJ393219 CAD393219:CAF393219 CJZ393219:CKB393219 CTV393219:CTX393219 DDR393219:DDT393219 DNN393219:DNP393219 DXJ393219:DXL393219 EHF393219:EHH393219 ERB393219:ERD393219 FAX393219:FAZ393219 FKT393219:FKV393219 FUP393219:FUR393219 GEL393219:GEN393219 GOH393219:GOJ393219 GYD393219:GYF393219 HHZ393219:HIB393219 HRV393219:HRX393219 IBR393219:IBT393219 ILN393219:ILP393219 IVJ393219:IVL393219 JFF393219:JFH393219 JPB393219:JPD393219 JYX393219:JYZ393219 KIT393219:KIV393219 KSP393219:KSR393219 LCL393219:LCN393219 LMH393219:LMJ393219 LWD393219:LWF393219 MFZ393219:MGB393219 MPV393219:MPX393219 MZR393219:MZT393219 NJN393219:NJP393219 NTJ393219:NTL393219 ODF393219:ODH393219 ONB393219:OND393219 OWX393219:OWZ393219 PGT393219:PGV393219 PQP393219:PQR393219 QAL393219:QAN393219 QKH393219:QKJ393219 QUD393219:QUF393219 RDZ393219:REB393219 RNV393219:RNX393219 RXR393219:RXT393219 SHN393219:SHP393219 SRJ393219:SRL393219 TBF393219:TBH393219 TLB393219:TLD393219 TUX393219:TUZ393219 UET393219:UEV393219 UOP393219:UOR393219 UYL393219:UYN393219 VIH393219:VIJ393219 VSD393219:VSF393219 WBZ393219:WCB393219 WLV393219:WLX393219 WVR393219:WVT393219 F458755:I458755 JF458755:JH458755 TB458755:TD458755 ACX458755:ACZ458755 AMT458755:AMV458755 AWP458755:AWR458755 BGL458755:BGN458755 BQH458755:BQJ458755 CAD458755:CAF458755 CJZ458755:CKB458755 CTV458755:CTX458755 DDR458755:DDT458755 DNN458755:DNP458755 DXJ458755:DXL458755 EHF458755:EHH458755 ERB458755:ERD458755 FAX458755:FAZ458755 FKT458755:FKV458755 FUP458755:FUR458755 GEL458755:GEN458755 GOH458755:GOJ458755 GYD458755:GYF458755 HHZ458755:HIB458755 HRV458755:HRX458755 IBR458755:IBT458755 ILN458755:ILP458755 IVJ458755:IVL458755 JFF458755:JFH458755 JPB458755:JPD458755 JYX458755:JYZ458755 KIT458755:KIV458755 KSP458755:KSR458755 LCL458755:LCN458755 LMH458755:LMJ458755 LWD458755:LWF458755 MFZ458755:MGB458755 MPV458755:MPX458755 MZR458755:MZT458755 NJN458755:NJP458755 NTJ458755:NTL458755 ODF458755:ODH458755 ONB458755:OND458755 OWX458755:OWZ458755 PGT458755:PGV458755 PQP458755:PQR458755 QAL458755:QAN458755 QKH458755:QKJ458755 QUD458755:QUF458755 RDZ458755:REB458755 RNV458755:RNX458755 RXR458755:RXT458755 SHN458755:SHP458755 SRJ458755:SRL458755 TBF458755:TBH458755 TLB458755:TLD458755 TUX458755:TUZ458755 UET458755:UEV458755 UOP458755:UOR458755 UYL458755:UYN458755 VIH458755:VIJ458755 VSD458755:VSF458755 WBZ458755:WCB458755 WLV458755:WLX458755 WVR458755:WVT458755 F524291:I524291 JF524291:JH524291 TB524291:TD524291 ACX524291:ACZ524291 AMT524291:AMV524291 AWP524291:AWR524291 BGL524291:BGN524291 BQH524291:BQJ524291 CAD524291:CAF524291 CJZ524291:CKB524291 CTV524291:CTX524291 DDR524291:DDT524291 DNN524291:DNP524291 DXJ524291:DXL524291 EHF524291:EHH524291 ERB524291:ERD524291 FAX524291:FAZ524291 FKT524291:FKV524291 FUP524291:FUR524291 GEL524291:GEN524291 GOH524291:GOJ524291 GYD524291:GYF524291 HHZ524291:HIB524291 HRV524291:HRX524291 IBR524291:IBT524291 ILN524291:ILP524291 IVJ524291:IVL524291 JFF524291:JFH524291 JPB524291:JPD524291 JYX524291:JYZ524291 KIT524291:KIV524291 KSP524291:KSR524291 LCL524291:LCN524291 LMH524291:LMJ524291 LWD524291:LWF524291 MFZ524291:MGB524291 MPV524291:MPX524291 MZR524291:MZT524291 NJN524291:NJP524291 NTJ524291:NTL524291 ODF524291:ODH524291 ONB524291:OND524291 OWX524291:OWZ524291 PGT524291:PGV524291 PQP524291:PQR524291 QAL524291:QAN524291 QKH524291:QKJ524291 QUD524291:QUF524291 RDZ524291:REB524291 RNV524291:RNX524291 RXR524291:RXT524291 SHN524291:SHP524291 SRJ524291:SRL524291 TBF524291:TBH524291 TLB524291:TLD524291 TUX524291:TUZ524291 UET524291:UEV524291 UOP524291:UOR524291 UYL524291:UYN524291 VIH524291:VIJ524291 VSD524291:VSF524291 WBZ524291:WCB524291 WLV524291:WLX524291 WVR524291:WVT524291 F589827:I589827 JF589827:JH589827 TB589827:TD589827 ACX589827:ACZ589827 AMT589827:AMV589827 AWP589827:AWR589827 BGL589827:BGN589827 BQH589827:BQJ589827 CAD589827:CAF589827 CJZ589827:CKB589827 CTV589827:CTX589827 DDR589827:DDT589827 DNN589827:DNP589827 DXJ589827:DXL589827 EHF589827:EHH589827 ERB589827:ERD589827 FAX589827:FAZ589827 FKT589827:FKV589827 FUP589827:FUR589827 GEL589827:GEN589827 GOH589827:GOJ589827 GYD589827:GYF589827 HHZ589827:HIB589827 HRV589827:HRX589827 IBR589827:IBT589827 ILN589827:ILP589827 IVJ589827:IVL589827 JFF589827:JFH589827 JPB589827:JPD589827 JYX589827:JYZ589827 KIT589827:KIV589827 KSP589827:KSR589827 LCL589827:LCN589827 LMH589827:LMJ589827 LWD589827:LWF589827 MFZ589827:MGB589827 MPV589827:MPX589827 MZR589827:MZT589827 NJN589827:NJP589827 NTJ589827:NTL589827 ODF589827:ODH589827 ONB589827:OND589827 OWX589827:OWZ589827 PGT589827:PGV589827 PQP589827:PQR589827 QAL589827:QAN589827 QKH589827:QKJ589827 QUD589827:QUF589827 RDZ589827:REB589827 RNV589827:RNX589827 RXR589827:RXT589827 SHN589827:SHP589827 SRJ589827:SRL589827 TBF589827:TBH589827 TLB589827:TLD589827 TUX589827:TUZ589827 UET589827:UEV589827 UOP589827:UOR589827 UYL589827:UYN589827 VIH589827:VIJ589827 VSD589827:VSF589827 WBZ589827:WCB589827 WLV589827:WLX589827 WVR589827:WVT589827 F655363:I655363 JF655363:JH655363 TB655363:TD655363 ACX655363:ACZ655363 AMT655363:AMV655363 AWP655363:AWR655363 BGL655363:BGN655363 BQH655363:BQJ655363 CAD655363:CAF655363 CJZ655363:CKB655363 CTV655363:CTX655363 DDR655363:DDT655363 DNN655363:DNP655363 DXJ655363:DXL655363 EHF655363:EHH655363 ERB655363:ERD655363 FAX655363:FAZ655363 FKT655363:FKV655363 FUP655363:FUR655363 GEL655363:GEN655363 GOH655363:GOJ655363 GYD655363:GYF655363 HHZ655363:HIB655363 HRV655363:HRX655363 IBR655363:IBT655363 ILN655363:ILP655363 IVJ655363:IVL655363 JFF655363:JFH655363 JPB655363:JPD655363 JYX655363:JYZ655363 KIT655363:KIV655363 KSP655363:KSR655363 LCL655363:LCN655363 LMH655363:LMJ655363 LWD655363:LWF655363 MFZ655363:MGB655363 MPV655363:MPX655363 MZR655363:MZT655363 NJN655363:NJP655363 NTJ655363:NTL655363 ODF655363:ODH655363 ONB655363:OND655363 OWX655363:OWZ655363 PGT655363:PGV655363 PQP655363:PQR655363 QAL655363:QAN655363 QKH655363:QKJ655363 QUD655363:QUF655363 RDZ655363:REB655363 RNV655363:RNX655363 RXR655363:RXT655363 SHN655363:SHP655363 SRJ655363:SRL655363 TBF655363:TBH655363 TLB655363:TLD655363 TUX655363:TUZ655363 UET655363:UEV655363 UOP655363:UOR655363 UYL655363:UYN655363 VIH655363:VIJ655363 VSD655363:VSF655363 WBZ655363:WCB655363 WLV655363:WLX655363 WVR655363:WVT655363 F720899:I720899 JF720899:JH720899 TB720899:TD720899 ACX720899:ACZ720899 AMT720899:AMV720899 AWP720899:AWR720899 BGL720899:BGN720899 BQH720899:BQJ720899 CAD720899:CAF720899 CJZ720899:CKB720899 CTV720899:CTX720899 DDR720899:DDT720899 DNN720899:DNP720899 DXJ720899:DXL720899 EHF720899:EHH720899 ERB720899:ERD720899 FAX720899:FAZ720899 FKT720899:FKV720899 FUP720899:FUR720899 GEL720899:GEN720899 GOH720899:GOJ720899 GYD720899:GYF720899 HHZ720899:HIB720899 HRV720899:HRX720899 IBR720899:IBT720899 ILN720899:ILP720899 IVJ720899:IVL720899 JFF720899:JFH720899 JPB720899:JPD720899 JYX720899:JYZ720899 KIT720899:KIV720899 KSP720899:KSR720899 LCL720899:LCN720899 LMH720899:LMJ720899 LWD720899:LWF720899 MFZ720899:MGB720899 MPV720899:MPX720899 MZR720899:MZT720899 NJN720899:NJP720899 NTJ720899:NTL720899 ODF720899:ODH720899 ONB720899:OND720899 OWX720899:OWZ720899 PGT720899:PGV720899 PQP720899:PQR720899 QAL720899:QAN720899 QKH720899:QKJ720899 QUD720899:QUF720899 RDZ720899:REB720899 RNV720899:RNX720899 RXR720899:RXT720899 SHN720899:SHP720899 SRJ720899:SRL720899 TBF720899:TBH720899 TLB720899:TLD720899 TUX720899:TUZ720899 UET720899:UEV720899 UOP720899:UOR720899 UYL720899:UYN720899 VIH720899:VIJ720899 VSD720899:VSF720899 WBZ720899:WCB720899 WLV720899:WLX720899 WVR720899:WVT720899 F786435:I786435 JF786435:JH786435 TB786435:TD786435 ACX786435:ACZ786435 AMT786435:AMV786435 AWP786435:AWR786435 BGL786435:BGN786435 BQH786435:BQJ786435 CAD786435:CAF786435 CJZ786435:CKB786435 CTV786435:CTX786435 DDR786435:DDT786435 DNN786435:DNP786435 DXJ786435:DXL786435 EHF786435:EHH786435 ERB786435:ERD786435 FAX786435:FAZ786435 FKT786435:FKV786435 FUP786435:FUR786435 GEL786435:GEN786435 GOH786435:GOJ786435 GYD786435:GYF786435 HHZ786435:HIB786435 HRV786435:HRX786435 IBR786435:IBT786435 ILN786435:ILP786435 IVJ786435:IVL786435 JFF786435:JFH786435 JPB786435:JPD786435 JYX786435:JYZ786435 KIT786435:KIV786435 KSP786435:KSR786435 LCL786435:LCN786435 LMH786435:LMJ786435 LWD786435:LWF786435 MFZ786435:MGB786435 MPV786435:MPX786435 MZR786435:MZT786435 NJN786435:NJP786435 NTJ786435:NTL786435 ODF786435:ODH786435 ONB786435:OND786435 OWX786435:OWZ786435 PGT786435:PGV786435 PQP786435:PQR786435 QAL786435:QAN786435 QKH786435:QKJ786435 QUD786435:QUF786435 RDZ786435:REB786435 RNV786435:RNX786435 RXR786435:RXT786435 SHN786435:SHP786435 SRJ786435:SRL786435 TBF786435:TBH786435 TLB786435:TLD786435 TUX786435:TUZ786435 UET786435:UEV786435 UOP786435:UOR786435 UYL786435:UYN786435 VIH786435:VIJ786435 VSD786435:VSF786435 WBZ786435:WCB786435 WLV786435:WLX786435 WVR786435:WVT786435 F851971:I851971 JF851971:JH851971 TB851971:TD851971 ACX851971:ACZ851971 AMT851971:AMV851971 AWP851971:AWR851971 BGL851971:BGN851971 BQH851971:BQJ851971 CAD851971:CAF851971 CJZ851971:CKB851971 CTV851971:CTX851971 DDR851971:DDT851971 DNN851971:DNP851971 DXJ851971:DXL851971 EHF851971:EHH851971 ERB851971:ERD851971 FAX851971:FAZ851971 FKT851971:FKV851971 FUP851971:FUR851971 GEL851971:GEN851971 GOH851971:GOJ851971 GYD851971:GYF851971 HHZ851971:HIB851971 HRV851971:HRX851971 IBR851971:IBT851971 ILN851971:ILP851971 IVJ851971:IVL851971 JFF851971:JFH851971 JPB851971:JPD851971 JYX851971:JYZ851971 KIT851971:KIV851971 KSP851971:KSR851971 LCL851971:LCN851971 LMH851971:LMJ851971 LWD851971:LWF851971 MFZ851971:MGB851971 MPV851971:MPX851971 MZR851971:MZT851971 NJN851971:NJP851971 NTJ851971:NTL851971 ODF851971:ODH851971 ONB851971:OND851971 OWX851971:OWZ851971 PGT851971:PGV851971 PQP851971:PQR851971 QAL851971:QAN851971 QKH851971:QKJ851971 QUD851971:QUF851971 RDZ851971:REB851971 RNV851971:RNX851971 RXR851971:RXT851971 SHN851971:SHP851971 SRJ851971:SRL851971 TBF851971:TBH851971 TLB851971:TLD851971 TUX851971:TUZ851971 UET851971:UEV851971 UOP851971:UOR851971 UYL851971:UYN851971 VIH851971:VIJ851971 VSD851971:VSF851971 WBZ851971:WCB851971 WLV851971:WLX851971 WVR851971:WVT851971 F917507:I917507 JF917507:JH917507 TB917507:TD917507 ACX917507:ACZ917507 AMT917507:AMV917507 AWP917507:AWR917507 BGL917507:BGN917507 BQH917507:BQJ917507 CAD917507:CAF917507 CJZ917507:CKB917507 CTV917507:CTX917507 DDR917507:DDT917507 DNN917507:DNP917507 DXJ917507:DXL917507 EHF917507:EHH917507 ERB917507:ERD917507 FAX917507:FAZ917507 FKT917507:FKV917507 FUP917507:FUR917507 GEL917507:GEN917507 GOH917507:GOJ917507 GYD917507:GYF917507 HHZ917507:HIB917507 HRV917507:HRX917507 IBR917507:IBT917507 ILN917507:ILP917507 IVJ917507:IVL917507 JFF917507:JFH917507 JPB917507:JPD917507 JYX917507:JYZ917507 KIT917507:KIV917507 KSP917507:KSR917507 LCL917507:LCN917507 LMH917507:LMJ917507 LWD917507:LWF917507 MFZ917507:MGB917507 MPV917507:MPX917507 MZR917507:MZT917507 NJN917507:NJP917507 NTJ917507:NTL917507 ODF917507:ODH917507 ONB917507:OND917507 OWX917507:OWZ917507 PGT917507:PGV917507 PQP917507:PQR917507 QAL917507:QAN917507 QKH917507:QKJ917507 QUD917507:QUF917507 RDZ917507:REB917507 RNV917507:RNX917507 RXR917507:RXT917507 SHN917507:SHP917507 SRJ917507:SRL917507 TBF917507:TBH917507 TLB917507:TLD917507 TUX917507:TUZ917507 UET917507:UEV917507 UOP917507:UOR917507 UYL917507:UYN917507 VIH917507:VIJ917507 VSD917507:VSF917507 WBZ917507:WCB917507 WLV917507:WLX917507 WVR917507:WVT917507 F983043:I983043 JF983043:JH983043 TB983043:TD983043 ACX983043:ACZ983043 AMT983043:AMV983043 AWP983043:AWR983043 BGL983043:BGN983043 BQH983043:BQJ983043 CAD983043:CAF983043 CJZ983043:CKB983043 CTV983043:CTX983043 DDR983043:DDT983043 DNN983043:DNP983043 DXJ983043:DXL983043 EHF983043:EHH983043 ERB983043:ERD983043 FAX983043:FAZ983043 FKT983043:FKV983043 FUP983043:FUR983043 GEL983043:GEN983043 GOH983043:GOJ983043 GYD983043:GYF983043 HHZ983043:HIB983043 HRV983043:HRX983043 IBR983043:IBT983043 ILN983043:ILP983043 IVJ983043:IVL983043 JFF983043:JFH983043 JPB983043:JPD983043 JYX983043:JYZ983043 KIT983043:KIV983043 KSP983043:KSR983043 LCL983043:LCN983043 LMH983043:LMJ983043 LWD983043:LWF983043 MFZ983043:MGB983043 MPV983043:MPX983043 MZR983043:MZT983043 NJN983043:NJP983043 NTJ983043:NTL983043 ODF983043:ODH983043 ONB983043:OND983043 OWX983043:OWZ983043 PGT983043:PGV983043 PQP983043:PQR983043 QAL983043:QAN983043 QKH983043:QKJ983043 QUD983043:QUF983043 RDZ983043:REB983043 RNV983043:RNX983043 RXR983043:RXT983043 SHN983043:SHP983043 SRJ983043:SRL983043 TBF983043:TBH983043 TLB983043:TLD983043 TUX983043:TUZ983043 UET983043:UEV983043 UOP983043:UOR983043 UYL983043:UYN983043 VIH983043:VIJ983043 VSD983043:VSF983043 WBZ983043:WCB983043 WLV983043:WLX983043 F3:I3"/>
    <dataValidation allowBlank="1" showInputMessage="1" showErrorMessage="1" prompt="Enter Time intervals in this column under this heading. Use heading filters to find specific entries" sqref="A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A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A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A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A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A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A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A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A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A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A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A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A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A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A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A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C3:E3 JC3:JE3 SY3:TA3 ACU3:ACW3 AMQ3:AMS3 AWM3:AWO3 BGI3:BGK3 BQE3:BQG3 CAA3:CAC3 CJW3:CJY3 CTS3:CTU3 DDO3:DDQ3 DNK3:DNM3 DXG3:DXI3 EHC3:EHE3 EQY3:ERA3 FAU3:FAW3 FKQ3:FKS3 FUM3:FUO3 GEI3:GEK3 GOE3:GOG3 GYA3:GYC3 HHW3:HHY3 HRS3:HRU3 IBO3:IBQ3 ILK3:ILM3 IVG3:IVI3 JFC3:JFE3 JOY3:JPA3 JYU3:JYW3 KIQ3:KIS3 KSM3:KSO3 LCI3:LCK3 LME3:LMG3 LWA3:LWC3 MFW3:MFY3 MPS3:MPU3 MZO3:MZQ3 NJK3:NJM3 NTG3:NTI3 ODC3:ODE3 OMY3:ONA3 OWU3:OWW3 PGQ3:PGS3 PQM3:PQO3 QAI3:QAK3 QKE3:QKG3 QUA3:QUC3 RDW3:RDY3 RNS3:RNU3 RXO3:RXQ3 SHK3:SHM3 SRG3:SRI3 TBC3:TBE3 TKY3:TLA3 TUU3:TUW3 UEQ3:UES3 UOM3:UOO3 UYI3:UYK3 VIE3:VIG3 VSA3:VSC3 WBW3:WBY3 WLS3:WLU3 WVO3:WVQ3 C65539:E65539 JC65539:JE65539 SY65539:TA65539 ACU65539:ACW65539 AMQ65539:AMS65539 AWM65539:AWO65539 BGI65539:BGK65539 BQE65539:BQG65539 CAA65539:CAC65539 CJW65539:CJY65539 CTS65539:CTU65539 DDO65539:DDQ65539 DNK65539:DNM65539 DXG65539:DXI65539 EHC65539:EHE65539 EQY65539:ERA65539 FAU65539:FAW65539 FKQ65539:FKS65539 FUM65539:FUO65539 GEI65539:GEK65539 GOE65539:GOG65539 GYA65539:GYC65539 HHW65539:HHY65539 HRS65539:HRU65539 IBO65539:IBQ65539 ILK65539:ILM65539 IVG65539:IVI65539 JFC65539:JFE65539 JOY65539:JPA65539 JYU65539:JYW65539 KIQ65539:KIS65539 KSM65539:KSO65539 LCI65539:LCK65539 LME65539:LMG65539 LWA65539:LWC65539 MFW65539:MFY65539 MPS65539:MPU65539 MZO65539:MZQ65539 NJK65539:NJM65539 NTG65539:NTI65539 ODC65539:ODE65539 OMY65539:ONA65539 OWU65539:OWW65539 PGQ65539:PGS65539 PQM65539:PQO65539 QAI65539:QAK65539 QKE65539:QKG65539 QUA65539:QUC65539 RDW65539:RDY65539 RNS65539:RNU65539 RXO65539:RXQ65539 SHK65539:SHM65539 SRG65539:SRI65539 TBC65539:TBE65539 TKY65539:TLA65539 TUU65539:TUW65539 UEQ65539:UES65539 UOM65539:UOO65539 UYI65539:UYK65539 VIE65539:VIG65539 VSA65539:VSC65539 WBW65539:WBY65539 WLS65539:WLU65539 WVO65539:WVQ65539 C131075:E131075 JC131075:JE131075 SY131075:TA131075 ACU131075:ACW131075 AMQ131075:AMS131075 AWM131075:AWO131075 BGI131075:BGK131075 BQE131075:BQG131075 CAA131075:CAC131075 CJW131075:CJY131075 CTS131075:CTU131075 DDO131075:DDQ131075 DNK131075:DNM131075 DXG131075:DXI131075 EHC131075:EHE131075 EQY131075:ERA131075 FAU131075:FAW131075 FKQ131075:FKS131075 FUM131075:FUO131075 GEI131075:GEK131075 GOE131075:GOG131075 GYA131075:GYC131075 HHW131075:HHY131075 HRS131075:HRU131075 IBO131075:IBQ131075 ILK131075:ILM131075 IVG131075:IVI131075 JFC131075:JFE131075 JOY131075:JPA131075 JYU131075:JYW131075 KIQ131075:KIS131075 KSM131075:KSO131075 LCI131075:LCK131075 LME131075:LMG131075 LWA131075:LWC131075 MFW131075:MFY131075 MPS131075:MPU131075 MZO131075:MZQ131075 NJK131075:NJM131075 NTG131075:NTI131075 ODC131075:ODE131075 OMY131075:ONA131075 OWU131075:OWW131075 PGQ131075:PGS131075 PQM131075:PQO131075 QAI131075:QAK131075 QKE131075:QKG131075 QUA131075:QUC131075 RDW131075:RDY131075 RNS131075:RNU131075 RXO131075:RXQ131075 SHK131075:SHM131075 SRG131075:SRI131075 TBC131075:TBE131075 TKY131075:TLA131075 TUU131075:TUW131075 UEQ131075:UES131075 UOM131075:UOO131075 UYI131075:UYK131075 VIE131075:VIG131075 VSA131075:VSC131075 WBW131075:WBY131075 WLS131075:WLU131075 WVO131075:WVQ131075 C196611:E196611 JC196611:JE196611 SY196611:TA196611 ACU196611:ACW196611 AMQ196611:AMS196611 AWM196611:AWO196611 BGI196611:BGK196611 BQE196611:BQG196611 CAA196611:CAC196611 CJW196611:CJY196611 CTS196611:CTU196611 DDO196611:DDQ196611 DNK196611:DNM196611 DXG196611:DXI196611 EHC196611:EHE196611 EQY196611:ERA196611 FAU196611:FAW196611 FKQ196611:FKS196611 FUM196611:FUO196611 GEI196611:GEK196611 GOE196611:GOG196611 GYA196611:GYC196611 HHW196611:HHY196611 HRS196611:HRU196611 IBO196611:IBQ196611 ILK196611:ILM196611 IVG196611:IVI196611 JFC196611:JFE196611 JOY196611:JPA196611 JYU196611:JYW196611 KIQ196611:KIS196611 KSM196611:KSO196611 LCI196611:LCK196611 LME196611:LMG196611 LWA196611:LWC196611 MFW196611:MFY196611 MPS196611:MPU196611 MZO196611:MZQ196611 NJK196611:NJM196611 NTG196611:NTI196611 ODC196611:ODE196611 OMY196611:ONA196611 OWU196611:OWW196611 PGQ196611:PGS196611 PQM196611:PQO196611 QAI196611:QAK196611 QKE196611:QKG196611 QUA196611:QUC196611 RDW196611:RDY196611 RNS196611:RNU196611 RXO196611:RXQ196611 SHK196611:SHM196611 SRG196611:SRI196611 TBC196611:TBE196611 TKY196611:TLA196611 TUU196611:TUW196611 UEQ196611:UES196611 UOM196611:UOO196611 UYI196611:UYK196611 VIE196611:VIG196611 VSA196611:VSC196611 WBW196611:WBY196611 WLS196611:WLU196611 WVO196611:WVQ196611 C262147:E262147 JC262147:JE262147 SY262147:TA262147 ACU262147:ACW262147 AMQ262147:AMS262147 AWM262147:AWO262147 BGI262147:BGK262147 BQE262147:BQG262147 CAA262147:CAC262147 CJW262147:CJY262147 CTS262147:CTU262147 DDO262147:DDQ262147 DNK262147:DNM262147 DXG262147:DXI262147 EHC262147:EHE262147 EQY262147:ERA262147 FAU262147:FAW262147 FKQ262147:FKS262147 FUM262147:FUO262147 GEI262147:GEK262147 GOE262147:GOG262147 GYA262147:GYC262147 HHW262147:HHY262147 HRS262147:HRU262147 IBO262147:IBQ262147 ILK262147:ILM262147 IVG262147:IVI262147 JFC262147:JFE262147 JOY262147:JPA262147 JYU262147:JYW262147 KIQ262147:KIS262147 KSM262147:KSO262147 LCI262147:LCK262147 LME262147:LMG262147 LWA262147:LWC262147 MFW262147:MFY262147 MPS262147:MPU262147 MZO262147:MZQ262147 NJK262147:NJM262147 NTG262147:NTI262147 ODC262147:ODE262147 OMY262147:ONA262147 OWU262147:OWW262147 PGQ262147:PGS262147 PQM262147:PQO262147 QAI262147:QAK262147 QKE262147:QKG262147 QUA262147:QUC262147 RDW262147:RDY262147 RNS262147:RNU262147 RXO262147:RXQ262147 SHK262147:SHM262147 SRG262147:SRI262147 TBC262147:TBE262147 TKY262147:TLA262147 TUU262147:TUW262147 UEQ262147:UES262147 UOM262147:UOO262147 UYI262147:UYK262147 VIE262147:VIG262147 VSA262147:VSC262147 WBW262147:WBY262147 WLS262147:WLU262147 WVO262147:WVQ262147 C327683:E327683 JC327683:JE327683 SY327683:TA327683 ACU327683:ACW327683 AMQ327683:AMS327683 AWM327683:AWO327683 BGI327683:BGK327683 BQE327683:BQG327683 CAA327683:CAC327683 CJW327683:CJY327683 CTS327683:CTU327683 DDO327683:DDQ327683 DNK327683:DNM327683 DXG327683:DXI327683 EHC327683:EHE327683 EQY327683:ERA327683 FAU327683:FAW327683 FKQ327683:FKS327683 FUM327683:FUO327683 GEI327683:GEK327683 GOE327683:GOG327683 GYA327683:GYC327683 HHW327683:HHY327683 HRS327683:HRU327683 IBO327683:IBQ327683 ILK327683:ILM327683 IVG327683:IVI327683 JFC327683:JFE327683 JOY327683:JPA327683 JYU327683:JYW327683 KIQ327683:KIS327683 KSM327683:KSO327683 LCI327683:LCK327683 LME327683:LMG327683 LWA327683:LWC327683 MFW327683:MFY327683 MPS327683:MPU327683 MZO327683:MZQ327683 NJK327683:NJM327683 NTG327683:NTI327683 ODC327683:ODE327683 OMY327683:ONA327683 OWU327683:OWW327683 PGQ327683:PGS327683 PQM327683:PQO327683 QAI327683:QAK327683 QKE327683:QKG327683 QUA327683:QUC327683 RDW327683:RDY327683 RNS327683:RNU327683 RXO327683:RXQ327683 SHK327683:SHM327683 SRG327683:SRI327683 TBC327683:TBE327683 TKY327683:TLA327683 TUU327683:TUW327683 UEQ327683:UES327683 UOM327683:UOO327683 UYI327683:UYK327683 VIE327683:VIG327683 VSA327683:VSC327683 WBW327683:WBY327683 WLS327683:WLU327683 WVO327683:WVQ327683 C393219:E393219 JC393219:JE393219 SY393219:TA393219 ACU393219:ACW393219 AMQ393219:AMS393219 AWM393219:AWO393219 BGI393219:BGK393219 BQE393219:BQG393219 CAA393219:CAC393219 CJW393219:CJY393219 CTS393219:CTU393219 DDO393219:DDQ393219 DNK393219:DNM393219 DXG393219:DXI393219 EHC393219:EHE393219 EQY393219:ERA393219 FAU393219:FAW393219 FKQ393219:FKS393219 FUM393219:FUO393219 GEI393219:GEK393219 GOE393219:GOG393219 GYA393219:GYC393219 HHW393219:HHY393219 HRS393219:HRU393219 IBO393219:IBQ393219 ILK393219:ILM393219 IVG393219:IVI393219 JFC393219:JFE393219 JOY393219:JPA393219 JYU393219:JYW393219 KIQ393219:KIS393219 KSM393219:KSO393219 LCI393219:LCK393219 LME393219:LMG393219 LWA393219:LWC393219 MFW393219:MFY393219 MPS393219:MPU393219 MZO393219:MZQ393219 NJK393219:NJM393219 NTG393219:NTI393219 ODC393219:ODE393219 OMY393219:ONA393219 OWU393219:OWW393219 PGQ393219:PGS393219 PQM393219:PQO393219 QAI393219:QAK393219 QKE393219:QKG393219 QUA393219:QUC393219 RDW393219:RDY393219 RNS393219:RNU393219 RXO393219:RXQ393219 SHK393219:SHM393219 SRG393219:SRI393219 TBC393219:TBE393219 TKY393219:TLA393219 TUU393219:TUW393219 UEQ393219:UES393219 UOM393219:UOO393219 UYI393219:UYK393219 VIE393219:VIG393219 VSA393219:VSC393219 WBW393219:WBY393219 WLS393219:WLU393219 WVO393219:WVQ393219 C458755:E458755 JC458755:JE458755 SY458755:TA458755 ACU458755:ACW458755 AMQ458755:AMS458755 AWM458755:AWO458755 BGI458755:BGK458755 BQE458755:BQG458755 CAA458755:CAC458755 CJW458755:CJY458755 CTS458755:CTU458755 DDO458755:DDQ458755 DNK458755:DNM458755 DXG458755:DXI458755 EHC458755:EHE458755 EQY458755:ERA458755 FAU458755:FAW458755 FKQ458755:FKS458755 FUM458755:FUO458755 GEI458755:GEK458755 GOE458755:GOG458755 GYA458755:GYC458755 HHW458755:HHY458755 HRS458755:HRU458755 IBO458755:IBQ458755 ILK458755:ILM458755 IVG458755:IVI458755 JFC458755:JFE458755 JOY458755:JPA458755 JYU458755:JYW458755 KIQ458755:KIS458755 KSM458755:KSO458755 LCI458755:LCK458755 LME458755:LMG458755 LWA458755:LWC458755 MFW458755:MFY458755 MPS458755:MPU458755 MZO458755:MZQ458755 NJK458755:NJM458755 NTG458755:NTI458755 ODC458755:ODE458755 OMY458755:ONA458755 OWU458755:OWW458755 PGQ458755:PGS458755 PQM458755:PQO458755 QAI458755:QAK458755 QKE458755:QKG458755 QUA458755:QUC458755 RDW458755:RDY458755 RNS458755:RNU458755 RXO458755:RXQ458755 SHK458755:SHM458755 SRG458755:SRI458755 TBC458755:TBE458755 TKY458755:TLA458755 TUU458755:TUW458755 UEQ458755:UES458755 UOM458755:UOO458755 UYI458755:UYK458755 VIE458755:VIG458755 VSA458755:VSC458755 WBW458755:WBY458755 WLS458755:WLU458755 WVO458755:WVQ458755 C524291:E524291 JC524291:JE524291 SY524291:TA524291 ACU524291:ACW524291 AMQ524291:AMS524291 AWM524291:AWO524291 BGI524291:BGK524291 BQE524291:BQG524291 CAA524291:CAC524291 CJW524291:CJY524291 CTS524291:CTU524291 DDO524291:DDQ524291 DNK524291:DNM524291 DXG524291:DXI524291 EHC524291:EHE524291 EQY524291:ERA524291 FAU524291:FAW524291 FKQ524291:FKS524291 FUM524291:FUO524291 GEI524291:GEK524291 GOE524291:GOG524291 GYA524291:GYC524291 HHW524291:HHY524291 HRS524291:HRU524291 IBO524291:IBQ524291 ILK524291:ILM524291 IVG524291:IVI524291 JFC524291:JFE524291 JOY524291:JPA524291 JYU524291:JYW524291 KIQ524291:KIS524291 KSM524291:KSO524291 LCI524291:LCK524291 LME524291:LMG524291 LWA524291:LWC524291 MFW524291:MFY524291 MPS524291:MPU524291 MZO524291:MZQ524291 NJK524291:NJM524291 NTG524291:NTI524291 ODC524291:ODE524291 OMY524291:ONA524291 OWU524291:OWW524291 PGQ524291:PGS524291 PQM524291:PQO524291 QAI524291:QAK524291 QKE524291:QKG524291 QUA524291:QUC524291 RDW524291:RDY524291 RNS524291:RNU524291 RXO524291:RXQ524291 SHK524291:SHM524291 SRG524291:SRI524291 TBC524291:TBE524291 TKY524291:TLA524291 TUU524291:TUW524291 UEQ524291:UES524291 UOM524291:UOO524291 UYI524291:UYK524291 VIE524291:VIG524291 VSA524291:VSC524291 WBW524291:WBY524291 WLS524291:WLU524291 WVO524291:WVQ524291 C589827:E589827 JC589827:JE589827 SY589827:TA589827 ACU589827:ACW589827 AMQ589827:AMS589827 AWM589827:AWO589827 BGI589827:BGK589827 BQE589827:BQG589827 CAA589827:CAC589827 CJW589827:CJY589827 CTS589827:CTU589827 DDO589827:DDQ589827 DNK589827:DNM589827 DXG589827:DXI589827 EHC589827:EHE589827 EQY589827:ERA589827 FAU589827:FAW589827 FKQ589827:FKS589827 FUM589827:FUO589827 GEI589827:GEK589827 GOE589827:GOG589827 GYA589827:GYC589827 HHW589827:HHY589827 HRS589827:HRU589827 IBO589827:IBQ589827 ILK589827:ILM589827 IVG589827:IVI589827 JFC589827:JFE589827 JOY589827:JPA589827 JYU589827:JYW589827 KIQ589827:KIS589827 KSM589827:KSO589827 LCI589827:LCK589827 LME589827:LMG589827 LWA589827:LWC589827 MFW589827:MFY589827 MPS589827:MPU589827 MZO589827:MZQ589827 NJK589827:NJM589827 NTG589827:NTI589827 ODC589827:ODE589827 OMY589827:ONA589827 OWU589827:OWW589827 PGQ589827:PGS589827 PQM589827:PQO589827 QAI589827:QAK589827 QKE589827:QKG589827 QUA589827:QUC589827 RDW589827:RDY589827 RNS589827:RNU589827 RXO589827:RXQ589827 SHK589827:SHM589827 SRG589827:SRI589827 TBC589827:TBE589827 TKY589827:TLA589827 TUU589827:TUW589827 UEQ589827:UES589827 UOM589827:UOO589827 UYI589827:UYK589827 VIE589827:VIG589827 VSA589827:VSC589827 WBW589827:WBY589827 WLS589827:WLU589827 WVO589827:WVQ589827 C655363:E655363 JC655363:JE655363 SY655363:TA655363 ACU655363:ACW655363 AMQ655363:AMS655363 AWM655363:AWO655363 BGI655363:BGK655363 BQE655363:BQG655363 CAA655363:CAC655363 CJW655363:CJY655363 CTS655363:CTU655363 DDO655363:DDQ655363 DNK655363:DNM655363 DXG655363:DXI655363 EHC655363:EHE655363 EQY655363:ERA655363 FAU655363:FAW655363 FKQ655363:FKS655363 FUM655363:FUO655363 GEI655363:GEK655363 GOE655363:GOG655363 GYA655363:GYC655363 HHW655363:HHY655363 HRS655363:HRU655363 IBO655363:IBQ655363 ILK655363:ILM655363 IVG655363:IVI655363 JFC655363:JFE655363 JOY655363:JPA655363 JYU655363:JYW655363 KIQ655363:KIS655363 KSM655363:KSO655363 LCI655363:LCK655363 LME655363:LMG655363 LWA655363:LWC655363 MFW655363:MFY655363 MPS655363:MPU655363 MZO655363:MZQ655363 NJK655363:NJM655363 NTG655363:NTI655363 ODC655363:ODE655363 OMY655363:ONA655363 OWU655363:OWW655363 PGQ655363:PGS655363 PQM655363:PQO655363 QAI655363:QAK655363 QKE655363:QKG655363 QUA655363:QUC655363 RDW655363:RDY655363 RNS655363:RNU655363 RXO655363:RXQ655363 SHK655363:SHM655363 SRG655363:SRI655363 TBC655363:TBE655363 TKY655363:TLA655363 TUU655363:TUW655363 UEQ655363:UES655363 UOM655363:UOO655363 UYI655363:UYK655363 VIE655363:VIG655363 VSA655363:VSC655363 WBW655363:WBY655363 WLS655363:WLU655363 WVO655363:WVQ655363 C720899:E720899 JC720899:JE720899 SY720899:TA720899 ACU720899:ACW720899 AMQ720899:AMS720899 AWM720899:AWO720899 BGI720899:BGK720899 BQE720899:BQG720899 CAA720899:CAC720899 CJW720899:CJY720899 CTS720899:CTU720899 DDO720899:DDQ720899 DNK720899:DNM720899 DXG720899:DXI720899 EHC720899:EHE720899 EQY720899:ERA720899 FAU720899:FAW720899 FKQ720899:FKS720899 FUM720899:FUO720899 GEI720899:GEK720899 GOE720899:GOG720899 GYA720899:GYC720899 HHW720899:HHY720899 HRS720899:HRU720899 IBO720899:IBQ720899 ILK720899:ILM720899 IVG720899:IVI720899 JFC720899:JFE720899 JOY720899:JPA720899 JYU720899:JYW720899 KIQ720899:KIS720899 KSM720899:KSO720899 LCI720899:LCK720899 LME720899:LMG720899 LWA720899:LWC720899 MFW720899:MFY720899 MPS720899:MPU720899 MZO720899:MZQ720899 NJK720899:NJM720899 NTG720899:NTI720899 ODC720899:ODE720899 OMY720899:ONA720899 OWU720899:OWW720899 PGQ720899:PGS720899 PQM720899:PQO720899 QAI720899:QAK720899 QKE720899:QKG720899 QUA720899:QUC720899 RDW720899:RDY720899 RNS720899:RNU720899 RXO720899:RXQ720899 SHK720899:SHM720899 SRG720899:SRI720899 TBC720899:TBE720899 TKY720899:TLA720899 TUU720899:TUW720899 UEQ720899:UES720899 UOM720899:UOO720899 UYI720899:UYK720899 VIE720899:VIG720899 VSA720899:VSC720899 WBW720899:WBY720899 WLS720899:WLU720899 WVO720899:WVQ720899 C786435:E786435 JC786435:JE786435 SY786435:TA786435 ACU786435:ACW786435 AMQ786435:AMS786435 AWM786435:AWO786435 BGI786435:BGK786435 BQE786435:BQG786435 CAA786435:CAC786435 CJW786435:CJY786435 CTS786435:CTU786435 DDO786435:DDQ786435 DNK786435:DNM786435 DXG786435:DXI786435 EHC786435:EHE786435 EQY786435:ERA786435 FAU786435:FAW786435 FKQ786435:FKS786435 FUM786435:FUO786435 GEI786435:GEK786435 GOE786435:GOG786435 GYA786435:GYC786435 HHW786435:HHY786435 HRS786435:HRU786435 IBO786435:IBQ786435 ILK786435:ILM786435 IVG786435:IVI786435 JFC786435:JFE786435 JOY786435:JPA786435 JYU786435:JYW786435 KIQ786435:KIS786435 KSM786435:KSO786435 LCI786435:LCK786435 LME786435:LMG786435 LWA786435:LWC786435 MFW786435:MFY786435 MPS786435:MPU786435 MZO786435:MZQ786435 NJK786435:NJM786435 NTG786435:NTI786435 ODC786435:ODE786435 OMY786435:ONA786435 OWU786435:OWW786435 PGQ786435:PGS786435 PQM786435:PQO786435 QAI786435:QAK786435 QKE786435:QKG786435 QUA786435:QUC786435 RDW786435:RDY786435 RNS786435:RNU786435 RXO786435:RXQ786435 SHK786435:SHM786435 SRG786435:SRI786435 TBC786435:TBE786435 TKY786435:TLA786435 TUU786435:TUW786435 UEQ786435:UES786435 UOM786435:UOO786435 UYI786435:UYK786435 VIE786435:VIG786435 VSA786435:VSC786435 WBW786435:WBY786435 WLS786435:WLU786435 WVO786435:WVQ786435 C851971:E851971 JC851971:JE851971 SY851971:TA851971 ACU851971:ACW851971 AMQ851971:AMS851971 AWM851971:AWO851971 BGI851971:BGK851971 BQE851971:BQG851971 CAA851971:CAC851971 CJW851971:CJY851971 CTS851971:CTU851971 DDO851971:DDQ851971 DNK851971:DNM851971 DXG851971:DXI851971 EHC851971:EHE851971 EQY851971:ERA851971 FAU851971:FAW851971 FKQ851971:FKS851971 FUM851971:FUO851971 GEI851971:GEK851971 GOE851971:GOG851971 GYA851971:GYC851971 HHW851971:HHY851971 HRS851971:HRU851971 IBO851971:IBQ851971 ILK851971:ILM851971 IVG851971:IVI851971 JFC851971:JFE851971 JOY851971:JPA851971 JYU851971:JYW851971 KIQ851971:KIS851971 KSM851971:KSO851971 LCI851971:LCK851971 LME851971:LMG851971 LWA851971:LWC851971 MFW851971:MFY851971 MPS851971:MPU851971 MZO851971:MZQ851971 NJK851971:NJM851971 NTG851971:NTI851971 ODC851971:ODE851971 OMY851971:ONA851971 OWU851971:OWW851971 PGQ851971:PGS851971 PQM851971:PQO851971 QAI851971:QAK851971 QKE851971:QKG851971 QUA851971:QUC851971 RDW851971:RDY851971 RNS851971:RNU851971 RXO851971:RXQ851971 SHK851971:SHM851971 SRG851971:SRI851971 TBC851971:TBE851971 TKY851971:TLA851971 TUU851971:TUW851971 UEQ851971:UES851971 UOM851971:UOO851971 UYI851971:UYK851971 VIE851971:VIG851971 VSA851971:VSC851971 WBW851971:WBY851971 WLS851971:WLU851971 WVO851971:WVQ851971 C917507:E917507 JC917507:JE917507 SY917507:TA917507 ACU917507:ACW917507 AMQ917507:AMS917507 AWM917507:AWO917507 BGI917507:BGK917507 BQE917507:BQG917507 CAA917507:CAC917507 CJW917507:CJY917507 CTS917507:CTU917507 DDO917507:DDQ917507 DNK917507:DNM917507 DXG917507:DXI917507 EHC917507:EHE917507 EQY917507:ERA917507 FAU917507:FAW917507 FKQ917507:FKS917507 FUM917507:FUO917507 GEI917507:GEK917507 GOE917507:GOG917507 GYA917507:GYC917507 HHW917507:HHY917507 HRS917507:HRU917507 IBO917507:IBQ917507 ILK917507:ILM917507 IVG917507:IVI917507 JFC917507:JFE917507 JOY917507:JPA917507 JYU917507:JYW917507 KIQ917507:KIS917507 KSM917507:KSO917507 LCI917507:LCK917507 LME917507:LMG917507 LWA917507:LWC917507 MFW917507:MFY917507 MPS917507:MPU917507 MZO917507:MZQ917507 NJK917507:NJM917507 NTG917507:NTI917507 ODC917507:ODE917507 OMY917507:ONA917507 OWU917507:OWW917507 PGQ917507:PGS917507 PQM917507:PQO917507 QAI917507:QAK917507 QKE917507:QKG917507 QUA917507:QUC917507 RDW917507:RDY917507 RNS917507:RNU917507 RXO917507:RXQ917507 SHK917507:SHM917507 SRG917507:SRI917507 TBC917507:TBE917507 TKY917507:TLA917507 TUU917507:TUW917507 UEQ917507:UES917507 UOM917507:UOO917507 UYI917507:UYK917507 VIE917507:VIG917507 VSA917507:VSC917507 WBW917507:WBY917507 WLS917507:WLU917507 WVO917507:WVQ917507 C983043:E983043 JC983043:JE983043 SY983043:TA983043 ACU983043:ACW983043 AMQ983043:AMS983043 AWM983043:AWO983043 BGI983043:BGK983043 BQE983043:BQG983043 CAA983043:CAC983043 CJW983043:CJY983043 CTS983043:CTU983043 DDO983043:DDQ983043 DNK983043:DNM983043 DXG983043:DXI983043 EHC983043:EHE983043 EQY983043:ERA983043 FAU983043:FAW983043 FKQ983043:FKS983043 FUM983043:FUO983043 GEI983043:GEK983043 GOE983043:GOG983043 GYA983043:GYC983043 HHW983043:HHY983043 HRS983043:HRU983043 IBO983043:IBQ983043 ILK983043:ILM983043 IVG983043:IVI983043 JFC983043:JFE983043 JOY983043:JPA983043 JYU983043:JYW983043 KIQ983043:KIS983043 KSM983043:KSO983043 LCI983043:LCK983043 LME983043:LMG983043 LWA983043:LWC983043 MFW983043:MFY983043 MPS983043:MPU983043 MZO983043:MZQ983043 NJK983043:NJM983043 NTG983043:NTI983043 ODC983043:ODE983043 OMY983043:ONA983043 OWU983043:OWW983043 PGQ983043:PGS983043 PQM983043:PQO983043 QAI983043:QAK983043 QKE983043:QKG983043 QUA983043:QUC983043 RDW983043:RDY983043 RNS983043:RNU983043 RXO983043:RXQ983043 SHK983043:SHM983043 SRG983043:SRI983043 TBC983043:TBE983043 TKY983043:TLA983043 TUU983043:TUW983043 UEQ983043:UES983043 UOM983043:UOO983043 UYI983043:UYK983043 VIE983043:VIG983043 VSA983043:VSC983043 WBW983043:WBY983043 WLS983043:WLU983043 WVO983043:WVQ983043"/>
    <dataValidation allowBlank="1" showInputMessage="1" showErrorMessage="1" prompt="Title of this worksheet is in this cell. Enter sponsoring company name in cell at right" sqref="A1:E1 JA1:JE1 SW1:TA1 ACS1:ACW1 AMO1:AMS1 AWK1:AWO1 BGG1:BGK1 BQC1:BQG1 BZY1:CAC1 CJU1:CJY1 CTQ1:CTU1 DDM1:DDQ1 DNI1:DNM1 DXE1:DXI1 EHA1:EHE1 EQW1:ERA1 FAS1:FAW1 FKO1:FKS1 FUK1:FUO1 GEG1:GEK1 GOC1:GOG1 GXY1:GYC1 HHU1:HHY1 HRQ1:HRU1 IBM1:IBQ1 ILI1:ILM1 IVE1:IVI1 JFA1:JFE1 JOW1:JPA1 JYS1:JYW1 KIO1:KIS1 KSK1:KSO1 LCG1:LCK1 LMC1:LMG1 LVY1:LWC1 MFU1:MFY1 MPQ1:MPU1 MZM1:MZQ1 NJI1:NJM1 NTE1:NTI1 ODA1:ODE1 OMW1:ONA1 OWS1:OWW1 PGO1:PGS1 PQK1:PQO1 QAG1:QAK1 QKC1:QKG1 QTY1:QUC1 RDU1:RDY1 RNQ1:RNU1 RXM1:RXQ1 SHI1:SHM1 SRE1:SRI1 TBA1:TBE1 TKW1:TLA1 TUS1:TUW1 UEO1:UES1 UOK1:UOO1 UYG1:UYK1 VIC1:VIG1 VRY1:VSC1 WBU1:WBY1 WLQ1:WLU1 WVM1:WVQ1 A65537:E65537 JA65537:JE65537 SW65537:TA65537 ACS65537:ACW65537 AMO65537:AMS65537 AWK65537:AWO65537 BGG65537:BGK65537 BQC65537:BQG65537 BZY65537:CAC65537 CJU65537:CJY65537 CTQ65537:CTU65537 DDM65537:DDQ65537 DNI65537:DNM65537 DXE65537:DXI65537 EHA65537:EHE65537 EQW65537:ERA65537 FAS65537:FAW65537 FKO65537:FKS65537 FUK65537:FUO65537 GEG65537:GEK65537 GOC65537:GOG65537 GXY65537:GYC65537 HHU65537:HHY65537 HRQ65537:HRU65537 IBM65537:IBQ65537 ILI65537:ILM65537 IVE65537:IVI65537 JFA65537:JFE65537 JOW65537:JPA65537 JYS65537:JYW65537 KIO65537:KIS65537 KSK65537:KSO65537 LCG65537:LCK65537 LMC65537:LMG65537 LVY65537:LWC65537 MFU65537:MFY65537 MPQ65537:MPU65537 MZM65537:MZQ65537 NJI65537:NJM65537 NTE65537:NTI65537 ODA65537:ODE65537 OMW65537:ONA65537 OWS65537:OWW65537 PGO65537:PGS65537 PQK65537:PQO65537 QAG65537:QAK65537 QKC65537:QKG65537 QTY65537:QUC65537 RDU65537:RDY65537 RNQ65537:RNU65537 RXM65537:RXQ65537 SHI65537:SHM65537 SRE65537:SRI65537 TBA65537:TBE65537 TKW65537:TLA65537 TUS65537:TUW65537 UEO65537:UES65537 UOK65537:UOO65537 UYG65537:UYK65537 VIC65537:VIG65537 VRY65537:VSC65537 WBU65537:WBY65537 WLQ65537:WLU65537 WVM65537:WVQ65537 A131073:E131073 JA131073:JE131073 SW131073:TA131073 ACS131073:ACW131073 AMO131073:AMS131073 AWK131073:AWO131073 BGG131073:BGK131073 BQC131073:BQG131073 BZY131073:CAC131073 CJU131073:CJY131073 CTQ131073:CTU131073 DDM131073:DDQ131073 DNI131073:DNM131073 DXE131073:DXI131073 EHA131073:EHE131073 EQW131073:ERA131073 FAS131073:FAW131073 FKO131073:FKS131073 FUK131073:FUO131073 GEG131073:GEK131073 GOC131073:GOG131073 GXY131073:GYC131073 HHU131073:HHY131073 HRQ131073:HRU131073 IBM131073:IBQ131073 ILI131073:ILM131073 IVE131073:IVI131073 JFA131073:JFE131073 JOW131073:JPA131073 JYS131073:JYW131073 KIO131073:KIS131073 KSK131073:KSO131073 LCG131073:LCK131073 LMC131073:LMG131073 LVY131073:LWC131073 MFU131073:MFY131073 MPQ131073:MPU131073 MZM131073:MZQ131073 NJI131073:NJM131073 NTE131073:NTI131073 ODA131073:ODE131073 OMW131073:ONA131073 OWS131073:OWW131073 PGO131073:PGS131073 PQK131073:PQO131073 QAG131073:QAK131073 QKC131073:QKG131073 QTY131073:QUC131073 RDU131073:RDY131073 RNQ131073:RNU131073 RXM131073:RXQ131073 SHI131073:SHM131073 SRE131073:SRI131073 TBA131073:TBE131073 TKW131073:TLA131073 TUS131073:TUW131073 UEO131073:UES131073 UOK131073:UOO131073 UYG131073:UYK131073 VIC131073:VIG131073 VRY131073:VSC131073 WBU131073:WBY131073 WLQ131073:WLU131073 WVM131073:WVQ131073 A196609:E196609 JA196609:JE196609 SW196609:TA196609 ACS196609:ACW196609 AMO196609:AMS196609 AWK196609:AWO196609 BGG196609:BGK196609 BQC196609:BQG196609 BZY196609:CAC196609 CJU196609:CJY196609 CTQ196609:CTU196609 DDM196609:DDQ196609 DNI196609:DNM196609 DXE196609:DXI196609 EHA196609:EHE196609 EQW196609:ERA196609 FAS196609:FAW196609 FKO196609:FKS196609 FUK196609:FUO196609 GEG196609:GEK196609 GOC196609:GOG196609 GXY196609:GYC196609 HHU196609:HHY196609 HRQ196609:HRU196609 IBM196609:IBQ196609 ILI196609:ILM196609 IVE196609:IVI196609 JFA196609:JFE196609 JOW196609:JPA196609 JYS196609:JYW196609 KIO196609:KIS196609 KSK196609:KSO196609 LCG196609:LCK196609 LMC196609:LMG196609 LVY196609:LWC196609 MFU196609:MFY196609 MPQ196609:MPU196609 MZM196609:MZQ196609 NJI196609:NJM196609 NTE196609:NTI196609 ODA196609:ODE196609 OMW196609:ONA196609 OWS196609:OWW196609 PGO196609:PGS196609 PQK196609:PQO196609 QAG196609:QAK196609 QKC196609:QKG196609 QTY196609:QUC196609 RDU196609:RDY196609 RNQ196609:RNU196609 RXM196609:RXQ196609 SHI196609:SHM196609 SRE196609:SRI196609 TBA196609:TBE196609 TKW196609:TLA196609 TUS196609:TUW196609 UEO196609:UES196609 UOK196609:UOO196609 UYG196609:UYK196609 VIC196609:VIG196609 VRY196609:VSC196609 WBU196609:WBY196609 WLQ196609:WLU196609 WVM196609:WVQ196609 A262145:E262145 JA262145:JE262145 SW262145:TA262145 ACS262145:ACW262145 AMO262145:AMS262145 AWK262145:AWO262145 BGG262145:BGK262145 BQC262145:BQG262145 BZY262145:CAC262145 CJU262145:CJY262145 CTQ262145:CTU262145 DDM262145:DDQ262145 DNI262145:DNM262145 DXE262145:DXI262145 EHA262145:EHE262145 EQW262145:ERA262145 FAS262145:FAW262145 FKO262145:FKS262145 FUK262145:FUO262145 GEG262145:GEK262145 GOC262145:GOG262145 GXY262145:GYC262145 HHU262145:HHY262145 HRQ262145:HRU262145 IBM262145:IBQ262145 ILI262145:ILM262145 IVE262145:IVI262145 JFA262145:JFE262145 JOW262145:JPA262145 JYS262145:JYW262145 KIO262145:KIS262145 KSK262145:KSO262145 LCG262145:LCK262145 LMC262145:LMG262145 LVY262145:LWC262145 MFU262145:MFY262145 MPQ262145:MPU262145 MZM262145:MZQ262145 NJI262145:NJM262145 NTE262145:NTI262145 ODA262145:ODE262145 OMW262145:ONA262145 OWS262145:OWW262145 PGO262145:PGS262145 PQK262145:PQO262145 QAG262145:QAK262145 QKC262145:QKG262145 QTY262145:QUC262145 RDU262145:RDY262145 RNQ262145:RNU262145 RXM262145:RXQ262145 SHI262145:SHM262145 SRE262145:SRI262145 TBA262145:TBE262145 TKW262145:TLA262145 TUS262145:TUW262145 UEO262145:UES262145 UOK262145:UOO262145 UYG262145:UYK262145 VIC262145:VIG262145 VRY262145:VSC262145 WBU262145:WBY262145 WLQ262145:WLU262145 WVM262145:WVQ262145 A327681:E327681 JA327681:JE327681 SW327681:TA327681 ACS327681:ACW327681 AMO327681:AMS327681 AWK327681:AWO327681 BGG327681:BGK327681 BQC327681:BQG327681 BZY327681:CAC327681 CJU327681:CJY327681 CTQ327681:CTU327681 DDM327681:DDQ327681 DNI327681:DNM327681 DXE327681:DXI327681 EHA327681:EHE327681 EQW327681:ERA327681 FAS327681:FAW327681 FKO327681:FKS327681 FUK327681:FUO327681 GEG327681:GEK327681 GOC327681:GOG327681 GXY327681:GYC327681 HHU327681:HHY327681 HRQ327681:HRU327681 IBM327681:IBQ327681 ILI327681:ILM327681 IVE327681:IVI327681 JFA327681:JFE327681 JOW327681:JPA327681 JYS327681:JYW327681 KIO327681:KIS327681 KSK327681:KSO327681 LCG327681:LCK327681 LMC327681:LMG327681 LVY327681:LWC327681 MFU327681:MFY327681 MPQ327681:MPU327681 MZM327681:MZQ327681 NJI327681:NJM327681 NTE327681:NTI327681 ODA327681:ODE327681 OMW327681:ONA327681 OWS327681:OWW327681 PGO327681:PGS327681 PQK327681:PQO327681 QAG327681:QAK327681 QKC327681:QKG327681 QTY327681:QUC327681 RDU327681:RDY327681 RNQ327681:RNU327681 RXM327681:RXQ327681 SHI327681:SHM327681 SRE327681:SRI327681 TBA327681:TBE327681 TKW327681:TLA327681 TUS327681:TUW327681 UEO327681:UES327681 UOK327681:UOO327681 UYG327681:UYK327681 VIC327681:VIG327681 VRY327681:VSC327681 WBU327681:WBY327681 WLQ327681:WLU327681 WVM327681:WVQ327681 A393217:E393217 JA393217:JE393217 SW393217:TA393217 ACS393217:ACW393217 AMO393217:AMS393217 AWK393217:AWO393217 BGG393217:BGK393217 BQC393217:BQG393217 BZY393217:CAC393217 CJU393217:CJY393217 CTQ393217:CTU393217 DDM393217:DDQ393217 DNI393217:DNM393217 DXE393217:DXI393217 EHA393217:EHE393217 EQW393217:ERA393217 FAS393217:FAW393217 FKO393217:FKS393217 FUK393217:FUO393217 GEG393217:GEK393217 GOC393217:GOG393217 GXY393217:GYC393217 HHU393217:HHY393217 HRQ393217:HRU393217 IBM393217:IBQ393217 ILI393217:ILM393217 IVE393217:IVI393217 JFA393217:JFE393217 JOW393217:JPA393217 JYS393217:JYW393217 KIO393217:KIS393217 KSK393217:KSO393217 LCG393217:LCK393217 LMC393217:LMG393217 LVY393217:LWC393217 MFU393217:MFY393217 MPQ393217:MPU393217 MZM393217:MZQ393217 NJI393217:NJM393217 NTE393217:NTI393217 ODA393217:ODE393217 OMW393217:ONA393217 OWS393217:OWW393217 PGO393217:PGS393217 PQK393217:PQO393217 QAG393217:QAK393217 QKC393217:QKG393217 QTY393217:QUC393217 RDU393217:RDY393217 RNQ393217:RNU393217 RXM393217:RXQ393217 SHI393217:SHM393217 SRE393217:SRI393217 TBA393217:TBE393217 TKW393217:TLA393217 TUS393217:TUW393217 UEO393217:UES393217 UOK393217:UOO393217 UYG393217:UYK393217 VIC393217:VIG393217 VRY393217:VSC393217 WBU393217:WBY393217 WLQ393217:WLU393217 WVM393217:WVQ393217 A458753:E458753 JA458753:JE458753 SW458753:TA458753 ACS458753:ACW458753 AMO458753:AMS458753 AWK458753:AWO458753 BGG458753:BGK458753 BQC458753:BQG458753 BZY458753:CAC458753 CJU458753:CJY458753 CTQ458753:CTU458753 DDM458753:DDQ458753 DNI458753:DNM458753 DXE458753:DXI458753 EHA458753:EHE458753 EQW458753:ERA458753 FAS458753:FAW458753 FKO458753:FKS458753 FUK458753:FUO458753 GEG458753:GEK458753 GOC458753:GOG458753 GXY458753:GYC458753 HHU458753:HHY458753 HRQ458753:HRU458753 IBM458753:IBQ458753 ILI458753:ILM458753 IVE458753:IVI458753 JFA458753:JFE458753 JOW458753:JPA458753 JYS458753:JYW458753 KIO458753:KIS458753 KSK458753:KSO458753 LCG458753:LCK458753 LMC458753:LMG458753 LVY458753:LWC458753 MFU458753:MFY458753 MPQ458753:MPU458753 MZM458753:MZQ458753 NJI458753:NJM458753 NTE458753:NTI458753 ODA458753:ODE458753 OMW458753:ONA458753 OWS458753:OWW458753 PGO458753:PGS458753 PQK458753:PQO458753 QAG458753:QAK458753 QKC458753:QKG458753 QTY458753:QUC458753 RDU458753:RDY458753 RNQ458753:RNU458753 RXM458753:RXQ458753 SHI458753:SHM458753 SRE458753:SRI458753 TBA458753:TBE458753 TKW458753:TLA458753 TUS458753:TUW458753 UEO458753:UES458753 UOK458753:UOO458753 UYG458753:UYK458753 VIC458753:VIG458753 VRY458753:VSC458753 WBU458753:WBY458753 WLQ458753:WLU458753 WVM458753:WVQ458753 A524289:E524289 JA524289:JE524289 SW524289:TA524289 ACS524289:ACW524289 AMO524289:AMS524289 AWK524289:AWO524289 BGG524289:BGK524289 BQC524289:BQG524289 BZY524289:CAC524289 CJU524289:CJY524289 CTQ524289:CTU524289 DDM524289:DDQ524289 DNI524289:DNM524289 DXE524289:DXI524289 EHA524289:EHE524289 EQW524289:ERA524289 FAS524289:FAW524289 FKO524289:FKS524289 FUK524289:FUO524289 GEG524289:GEK524289 GOC524289:GOG524289 GXY524289:GYC524289 HHU524289:HHY524289 HRQ524289:HRU524289 IBM524289:IBQ524289 ILI524289:ILM524289 IVE524289:IVI524289 JFA524289:JFE524289 JOW524289:JPA524289 JYS524289:JYW524289 KIO524289:KIS524289 KSK524289:KSO524289 LCG524289:LCK524289 LMC524289:LMG524289 LVY524289:LWC524289 MFU524289:MFY524289 MPQ524289:MPU524289 MZM524289:MZQ524289 NJI524289:NJM524289 NTE524289:NTI524289 ODA524289:ODE524289 OMW524289:ONA524289 OWS524289:OWW524289 PGO524289:PGS524289 PQK524289:PQO524289 QAG524289:QAK524289 QKC524289:QKG524289 QTY524289:QUC524289 RDU524289:RDY524289 RNQ524289:RNU524289 RXM524289:RXQ524289 SHI524289:SHM524289 SRE524289:SRI524289 TBA524289:TBE524289 TKW524289:TLA524289 TUS524289:TUW524289 UEO524289:UES524289 UOK524289:UOO524289 UYG524289:UYK524289 VIC524289:VIG524289 VRY524289:VSC524289 WBU524289:WBY524289 WLQ524289:WLU524289 WVM524289:WVQ524289 A589825:E589825 JA589825:JE589825 SW589825:TA589825 ACS589825:ACW589825 AMO589825:AMS589825 AWK589825:AWO589825 BGG589825:BGK589825 BQC589825:BQG589825 BZY589825:CAC589825 CJU589825:CJY589825 CTQ589825:CTU589825 DDM589825:DDQ589825 DNI589825:DNM589825 DXE589825:DXI589825 EHA589825:EHE589825 EQW589825:ERA589825 FAS589825:FAW589825 FKO589825:FKS589825 FUK589825:FUO589825 GEG589825:GEK589825 GOC589825:GOG589825 GXY589825:GYC589825 HHU589825:HHY589825 HRQ589825:HRU589825 IBM589825:IBQ589825 ILI589825:ILM589825 IVE589825:IVI589825 JFA589825:JFE589825 JOW589825:JPA589825 JYS589825:JYW589825 KIO589825:KIS589825 KSK589825:KSO589825 LCG589825:LCK589825 LMC589825:LMG589825 LVY589825:LWC589825 MFU589825:MFY589825 MPQ589825:MPU589825 MZM589825:MZQ589825 NJI589825:NJM589825 NTE589825:NTI589825 ODA589825:ODE589825 OMW589825:ONA589825 OWS589825:OWW589825 PGO589825:PGS589825 PQK589825:PQO589825 QAG589825:QAK589825 QKC589825:QKG589825 QTY589825:QUC589825 RDU589825:RDY589825 RNQ589825:RNU589825 RXM589825:RXQ589825 SHI589825:SHM589825 SRE589825:SRI589825 TBA589825:TBE589825 TKW589825:TLA589825 TUS589825:TUW589825 UEO589825:UES589825 UOK589825:UOO589825 UYG589825:UYK589825 VIC589825:VIG589825 VRY589825:VSC589825 WBU589825:WBY589825 WLQ589825:WLU589825 WVM589825:WVQ589825 A655361:E655361 JA655361:JE655361 SW655361:TA655361 ACS655361:ACW655361 AMO655361:AMS655361 AWK655361:AWO655361 BGG655361:BGK655361 BQC655361:BQG655361 BZY655361:CAC655361 CJU655361:CJY655361 CTQ655361:CTU655361 DDM655361:DDQ655361 DNI655361:DNM655361 DXE655361:DXI655361 EHA655361:EHE655361 EQW655361:ERA655361 FAS655361:FAW655361 FKO655361:FKS655361 FUK655361:FUO655361 GEG655361:GEK655361 GOC655361:GOG655361 GXY655361:GYC655361 HHU655361:HHY655361 HRQ655361:HRU655361 IBM655361:IBQ655361 ILI655361:ILM655361 IVE655361:IVI655361 JFA655361:JFE655361 JOW655361:JPA655361 JYS655361:JYW655361 KIO655361:KIS655361 KSK655361:KSO655361 LCG655361:LCK655361 LMC655361:LMG655361 LVY655361:LWC655361 MFU655361:MFY655361 MPQ655361:MPU655361 MZM655361:MZQ655361 NJI655361:NJM655361 NTE655361:NTI655361 ODA655361:ODE655361 OMW655361:ONA655361 OWS655361:OWW655361 PGO655361:PGS655361 PQK655361:PQO655361 QAG655361:QAK655361 QKC655361:QKG655361 QTY655361:QUC655361 RDU655361:RDY655361 RNQ655361:RNU655361 RXM655361:RXQ655361 SHI655361:SHM655361 SRE655361:SRI655361 TBA655361:TBE655361 TKW655361:TLA655361 TUS655361:TUW655361 UEO655361:UES655361 UOK655361:UOO655361 UYG655361:UYK655361 VIC655361:VIG655361 VRY655361:VSC655361 WBU655361:WBY655361 WLQ655361:WLU655361 WVM655361:WVQ655361 A720897:E720897 JA720897:JE720897 SW720897:TA720897 ACS720897:ACW720897 AMO720897:AMS720897 AWK720897:AWO720897 BGG720897:BGK720897 BQC720897:BQG720897 BZY720897:CAC720897 CJU720897:CJY720897 CTQ720897:CTU720897 DDM720897:DDQ720897 DNI720897:DNM720897 DXE720897:DXI720897 EHA720897:EHE720897 EQW720897:ERA720897 FAS720897:FAW720897 FKO720897:FKS720897 FUK720897:FUO720897 GEG720897:GEK720897 GOC720897:GOG720897 GXY720897:GYC720897 HHU720897:HHY720897 HRQ720897:HRU720897 IBM720897:IBQ720897 ILI720897:ILM720897 IVE720897:IVI720897 JFA720897:JFE720897 JOW720897:JPA720897 JYS720897:JYW720897 KIO720897:KIS720897 KSK720897:KSO720897 LCG720897:LCK720897 LMC720897:LMG720897 LVY720897:LWC720897 MFU720897:MFY720897 MPQ720897:MPU720897 MZM720897:MZQ720897 NJI720897:NJM720897 NTE720897:NTI720897 ODA720897:ODE720897 OMW720897:ONA720897 OWS720897:OWW720897 PGO720897:PGS720897 PQK720897:PQO720897 QAG720897:QAK720897 QKC720897:QKG720897 QTY720897:QUC720897 RDU720897:RDY720897 RNQ720897:RNU720897 RXM720897:RXQ720897 SHI720897:SHM720897 SRE720897:SRI720897 TBA720897:TBE720897 TKW720897:TLA720897 TUS720897:TUW720897 UEO720897:UES720897 UOK720897:UOO720897 UYG720897:UYK720897 VIC720897:VIG720897 VRY720897:VSC720897 WBU720897:WBY720897 WLQ720897:WLU720897 WVM720897:WVQ720897 A786433:E786433 JA786433:JE786433 SW786433:TA786433 ACS786433:ACW786433 AMO786433:AMS786433 AWK786433:AWO786433 BGG786433:BGK786433 BQC786433:BQG786433 BZY786433:CAC786433 CJU786433:CJY786433 CTQ786433:CTU786433 DDM786433:DDQ786433 DNI786433:DNM786433 DXE786433:DXI786433 EHA786433:EHE786433 EQW786433:ERA786433 FAS786433:FAW786433 FKO786433:FKS786433 FUK786433:FUO786433 GEG786433:GEK786433 GOC786433:GOG786433 GXY786433:GYC786433 HHU786433:HHY786433 HRQ786433:HRU786433 IBM786433:IBQ786433 ILI786433:ILM786433 IVE786433:IVI786433 JFA786433:JFE786433 JOW786433:JPA786433 JYS786433:JYW786433 KIO786433:KIS786433 KSK786433:KSO786433 LCG786433:LCK786433 LMC786433:LMG786433 LVY786433:LWC786433 MFU786433:MFY786433 MPQ786433:MPU786433 MZM786433:MZQ786433 NJI786433:NJM786433 NTE786433:NTI786433 ODA786433:ODE786433 OMW786433:ONA786433 OWS786433:OWW786433 PGO786433:PGS786433 PQK786433:PQO786433 QAG786433:QAK786433 QKC786433:QKG786433 QTY786433:QUC786433 RDU786433:RDY786433 RNQ786433:RNU786433 RXM786433:RXQ786433 SHI786433:SHM786433 SRE786433:SRI786433 TBA786433:TBE786433 TKW786433:TLA786433 TUS786433:TUW786433 UEO786433:UES786433 UOK786433:UOO786433 UYG786433:UYK786433 VIC786433:VIG786433 VRY786433:VSC786433 WBU786433:WBY786433 WLQ786433:WLU786433 WVM786433:WVQ786433 A851969:E851969 JA851969:JE851969 SW851969:TA851969 ACS851969:ACW851969 AMO851969:AMS851969 AWK851969:AWO851969 BGG851969:BGK851969 BQC851969:BQG851969 BZY851969:CAC851969 CJU851969:CJY851969 CTQ851969:CTU851969 DDM851969:DDQ851969 DNI851969:DNM851969 DXE851969:DXI851969 EHA851969:EHE851969 EQW851969:ERA851969 FAS851969:FAW851969 FKO851969:FKS851969 FUK851969:FUO851969 GEG851969:GEK851969 GOC851969:GOG851969 GXY851969:GYC851969 HHU851969:HHY851969 HRQ851969:HRU851969 IBM851969:IBQ851969 ILI851969:ILM851969 IVE851969:IVI851969 JFA851969:JFE851969 JOW851969:JPA851969 JYS851969:JYW851969 KIO851969:KIS851969 KSK851969:KSO851969 LCG851969:LCK851969 LMC851969:LMG851969 LVY851969:LWC851969 MFU851969:MFY851969 MPQ851969:MPU851969 MZM851969:MZQ851969 NJI851969:NJM851969 NTE851969:NTI851969 ODA851969:ODE851969 OMW851969:ONA851969 OWS851969:OWW851969 PGO851969:PGS851969 PQK851969:PQO851969 QAG851969:QAK851969 QKC851969:QKG851969 QTY851969:QUC851969 RDU851969:RDY851969 RNQ851969:RNU851969 RXM851969:RXQ851969 SHI851969:SHM851969 SRE851969:SRI851969 TBA851969:TBE851969 TKW851969:TLA851969 TUS851969:TUW851969 UEO851969:UES851969 UOK851969:UOO851969 UYG851969:UYK851969 VIC851969:VIG851969 VRY851969:VSC851969 WBU851969:WBY851969 WLQ851969:WLU851969 WVM851969:WVQ851969 A917505:E917505 JA917505:JE917505 SW917505:TA917505 ACS917505:ACW917505 AMO917505:AMS917505 AWK917505:AWO917505 BGG917505:BGK917505 BQC917505:BQG917505 BZY917505:CAC917505 CJU917505:CJY917505 CTQ917505:CTU917505 DDM917505:DDQ917505 DNI917505:DNM917505 DXE917505:DXI917505 EHA917505:EHE917505 EQW917505:ERA917505 FAS917505:FAW917505 FKO917505:FKS917505 FUK917505:FUO917505 GEG917505:GEK917505 GOC917505:GOG917505 GXY917505:GYC917505 HHU917505:HHY917505 HRQ917505:HRU917505 IBM917505:IBQ917505 ILI917505:ILM917505 IVE917505:IVI917505 JFA917505:JFE917505 JOW917505:JPA917505 JYS917505:JYW917505 KIO917505:KIS917505 KSK917505:KSO917505 LCG917505:LCK917505 LMC917505:LMG917505 LVY917505:LWC917505 MFU917505:MFY917505 MPQ917505:MPU917505 MZM917505:MZQ917505 NJI917505:NJM917505 NTE917505:NTI917505 ODA917505:ODE917505 OMW917505:ONA917505 OWS917505:OWW917505 PGO917505:PGS917505 PQK917505:PQO917505 QAG917505:QAK917505 QKC917505:QKG917505 QTY917505:QUC917505 RDU917505:RDY917505 RNQ917505:RNU917505 RXM917505:RXQ917505 SHI917505:SHM917505 SRE917505:SRI917505 TBA917505:TBE917505 TKW917505:TLA917505 TUS917505:TUW917505 UEO917505:UES917505 UOK917505:UOO917505 UYG917505:UYK917505 VIC917505:VIG917505 VRY917505:VSC917505 WBU917505:WBY917505 WLQ917505:WLU917505 WVM917505:WVQ917505 A983041:E983041 JA983041:JE983041 SW983041:TA983041 ACS983041:ACW983041 AMO983041:AMS983041 AWK983041:AWO983041 BGG983041:BGK983041 BQC983041:BQG983041 BZY983041:CAC983041 CJU983041:CJY983041 CTQ983041:CTU983041 DDM983041:DDQ983041 DNI983041:DNM983041 DXE983041:DXI983041 EHA983041:EHE983041 EQW983041:ERA983041 FAS983041:FAW983041 FKO983041:FKS983041 FUK983041:FUO983041 GEG983041:GEK983041 GOC983041:GOG983041 GXY983041:GYC983041 HHU983041:HHY983041 HRQ983041:HRU983041 IBM983041:IBQ983041 ILI983041:ILM983041 IVE983041:IVI983041 JFA983041:JFE983041 JOW983041:JPA983041 JYS983041:JYW983041 KIO983041:KIS983041 KSK983041:KSO983041 LCG983041:LCK983041 LMC983041:LMG983041 LVY983041:LWC983041 MFU983041:MFY983041 MPQ983041:MPU983041 MZM983041:MZQ983041 NJI983041:NJM983041 NTE983041:NTI983041 ODA983041:ODE983041 OMW983041:ONA983041 OWS983041:OWW983041 PGO983041:PGS983041 PQK983041:PQO983041 QAG983041:QAK983041 QKC983041:QKG983041 QTY983041:QUC983041 RDU983041:RDY983041 RNQ983041:RNU983041 RXM983041:RXQ983041 SHI983041:SHM983041 SRE983041:SRI983041 TBA983041:TBE983041 TKW983041:TLA983041 TUS983041:TUW983041 UEO983041:UES983041 UOK983041:UOO983041 UYG983041:UYK983041 VIC983041:VIG983041 VRY983041:VSC983041 WBU983041:WBY983041 WLQ983041:WLU983041 WVM983041:WVQ983041"/>
    <dataValidation allowBlank="1" showInputMessage="1" showErrorMessage="1" prompt="Enter Location 4 for each time interval in column B, in this column under this heading" sqref="WVX983043:WWL983043 JL3:JZ3 TH3:TV3 ADD3:ADR3 AMZ3:ANN3 AWV3:AXJ3 BGR3:BHF3 BQN3:BRB3 CAJ3:CAX3 CKF3:CKT3 CUB3:CUP3 DDX3:DEL3 DNT3:DOH3 DXP3:DYD3 EHL3:EHZ3 ERH3:ERV3 FBD3:FBR3 FKZ3:FLN3 FUV3:FVJ3 GER3:GFF3 GON3:GPB3 GYJ3:GYX3 HIF3:HIT3 HSB3:HSP3 IBX3:ICL3 ILT3:IMH3 IVP3:IWD3 JFL3:JFZ3 JPH3:JPV3 JZD3:JZR3 KIZ3:KJN3 KSV3:KTJ3 LCR3:LDF3 LMN3:LNB3 LWJ3:LWX3 MGF3:MGT3 MQB3:MQP3 MZX3:NAL3 NJT3:NKH3 NTP3:NUD3 ODL3:ODZ3 ONH3:ONV3 OXD3:OXR3 PGZ3:PHN3 PQV3:PRJ3 QAR3:QBF3 QKN3:QLB3 QUJ3:QUX3 REF3:RET3 ROB3:ROP3 RXX3:RYL3 SHT3:SIH3 SRP3:SSD3 TBL3:TBZ3 TLH3:TLV3 TVD3:TVR3 UEZ3:UFN3 UOV3:UPJ3 UYR3:UZF3 VIN3:VJB3 VSJ3:VSX3 WCF3:WCT3 WMB3:WMP3 WVX3:WWL3 M65539:AC65539 JL65539:JZ65539 TH65539:TV65539 ADD65539:ADR65539 AMZ65539:ANN65539 AWV65539:AXJ65539 BGR65539:BHF65539 BQN65539:BRB65539 CAJ65539:CAX65539 CKF65539:CKT65539 CUB65539:CUP65539 DDX65539:DEL65539 DNT65539:DOH65539 DXP65539:DYD65539 EHL65539:EHZ65539 ERH65539:ERV65539 FBD65539:FBR65539 FKZ65539:FLN65539 FUV65539:FVJ65539 GER65539:GFF65539 GON65539:GPB65539 GYJ65539:GYX65539 HIF65539:HIT65539 HSB65539:HSP65539 IBX65539:ICL65539 ILT65539:IMH65539 IVP65539:IWD65539 JFL65539:JFZ65539 JPH65539:JPV65539 JZD65539:JZR65539 KIZ65539:KJN65539 KSV65539:KTJ65539 LCR65539:LDF65539 LMN65539:LNB65539 LWJ65539:LWX65539 MGF65539:MGT65539 MQB65539:MQP65539 MZX65539:NAL65539 NJT65539:NKH65539 NTP65539:NUD65539 ODL65539:ODZ65539 ONH65539:ONV65539 OXD65539:OXR65539 PGZ65539:PHN65539 PQV65539:PRJ65539 QAR65539:QBF65539 QKN65539:QLB65539 QUJ65539:QUX65539 REF65539:RET65539 ROB65539:ROP65539 RXX65539:RYL65539 SHT65539:SIH65539 SRP65539:SSD65539 TBL65539:TBZ65539 TLH65539:TLV65539 TVD65539:TVR65539 UEZ65539:UFN65539 UOV65539:UPJ65539 UYR65539:UZF65539 VIN65539:VJB65539 VSJ65539:VSX65539 WCF65539:WCT65539 WMB65539:WMP65539 WVX65539:WWL65539 M131075:AC131075 JL131075:JZ131075 TH131075:TV131075 ADD131075:ADR131075 AMZ131075:ANN131075 AWV131075:AXJ131075 BGR131075:BHF131075 BQN131075:BRB131075 CAJ131075:CAX131075 CKF131075:CKT131075 CUB131075:CUP131075 DDX131075:DEL131075 DNT131075:DOH131075 DXP131075:DYD131075 EHL131075:EHZ131075 ERH131075:ERV131075 FBD131075:FBR131075 FKZ131075:FLN131075 FUV131075:FVJ131075 GER131075:GFF131075 GON131075:GPB131075 GYJ131075:GYX131075 HIF131075:HIT131075 HSB131075:HSP131075 IBX131075:ICL131075 ILT131075:IMH131075 IVP131075:IWD131075 JFL131075:JFZ131075 JPH131075:JPV131075 JZD131075:JZR131075 KIZ131075:KJN131075 KSV131075:KTJ131075 LCR131075:LDF131075 LMN131075:LNB131075 LWJ131075:LWX131075 MGF131075:MGT131075 MQB131075:MQP131075 MZX131075:NAL131075 NJT131075:NKH131075 NTP131075:NUD131075 ODL131075:ODZ131075 ONH131075:ONV131075 OXD131075:OXR131075 PGZ131075:PHN131075 PQV131075:PRJ131075 QAR131075:QBF131075 QKN131075:QLB131075 QUJ131075:QUX131075 REF131075:RET131075 ROB131075:ROP131075 RXX131075:RYL131075 SHT131075:SIH131075 SRP131075:SSD131075 TBL131075:TBZ131075 TLH131075:TLV131075 TVD131075:TVR131075 UEZ131075:UFN131075 UOV131075:UPJ131075 UYR131075:UZF131075 VIN131075:VJB131075 VSJ131075:VSX131075 WCF131075:WCT131075 WMB131075:WMP131075 WVX131075:WWL131075 M196611:AC196611 JL196611:JZ196611 TH196611:TV196611 ADD196611:ADR196611 AMZ196611:ANN196611 AWV196611:AXJ196611 BGR196611:BHF196611 BQN196611:BRB196611 CAJ196611:CAX196611 CKF196611:CKT196611 CUB196611:CUP196611 DDX196611:DEL196611 DNT196611:DOH196611 DXP196611:DYD196611 EHL196611:EHZ196611 ERH196611:ERV196611 FBD196611:FBR196611 FKZ196611:FLN196611 FUV196611:FVJ196611 GER196611:GFF196611 GON196611:GPB196611 GYJ196611:GYX196611 HIF196611:HIT196611 HSB196611:HSP196611 IBX196611:ICL196611 ILT196611:IMH196611 IVP196611:IWD196611 JFL196611:JFZ196611 JPH196611:JPV196611 JZD196611:JZR196611 KIZ196611:KJN196611 KSV196611:KTJ196611 LCR196611:LDF196611 LMN196611:LNB196611 LWJ196611:LWX196611 MGF196611:MGT196611 MQB196611:MQP196611 MZX196611:NAL196611 NJT196611:NKH196611 NTP196611:NUD196611 ODL196611:ODZ196611 ONH196611:ONV196611 OXD196611:OXR196611 PGZ196611:PHN196611 PQV196611:PRJ196611 QAR196611:QBF196611 QKN196611:QLB196611 QUJ196611:QUX196611 REF196611:RET196611 ROB196611:ROP196611 RXX196611:RYL196611 SHT196611:SIH196611 SRP196611:SSD196611 TBL196611:TBZ196611 TLH196611:TLV196611 TVD196611:TVR196611 UEZ196611:UFN196611 UOV196611:UPJ196611 UYR196611:UZF196611 VIN196611:VJB196611 VSJ196611:VSX196611 WCF196611:WCT196611 WMB196611:WMP196611 WVX196611:WWL196611 M262147:AC262147 JL262147:JZ262147 TH262147:TV262147 ADD262147:ADR262147 AMZ262147:ANN262147 AWV262147:AXJ262147 BGR262147:BHF262147 BQN262147:BRB262147 CAJ262147:CAX262147 CKF262147:CKT262147 CUB262147:CUP262147 DDX262147:DEL262147 DNT262147:DOH262147 DXP262147:DYD262147 EHL262147:EHZ262147 ERH262147:ERV262147 FBD262147:FBR262147 FKZ262147:FLN262147 FUV262147:FVJ262147 GER262147:GFF262147 GON262147:GPB262147 GYJ262147:GYX262147 HIF262147:HIT262147 HSB262147:HSP262147 IBX262147:ICL262147 ILT262147:IMH262147 IVP262147:IWD262147 JFL262147:JFZ262147 JPH262147:JPV262147 JZD262147:JZR262147 KIZ262147:KJN262147 KSV262147:KTJ262147 LCR262147:LDF262147 LMN262147:LNB262147 LWJ262147:LWX262147 MGF262147:MGT262147 MQB262147:MQP262147 MZX262147:NAL262147 NJT262147:NKH262147 NTP262147:NUD262147 ODL262147:ODZ262147 ONH262147:ONV262147 OXD262147:OXR262147 PGZ262147:PHN262147 PQV262147:PRJ262147 QAR262147:QBF262147 QKN262147:QLB262147 QUJ262147:QUX262147 REF262147:RET262147 ROB262147:ROP262147 RXX262147:RYL262147 SHT262147:SIH262147 SRP262147:SSD262147 TBL262147:TBZ262147 TLH262147:TLV262147 TVD262147:TVR262147 UEZ262147:UFN262147 UOV262147:UPJ262147 UYR262147:UZF262147 VIN262147:VJB262147 VSJ262147:VSX262147 WCF262147:WCT262147 WMB262147:WMP262147 WVX262147:WWL262147 M327683:AC327683 JL327683:JZ327683 TH327683:TV327683 ADD327683:ADR327683 AMZ327683:ANN327683 AWV327683:AXJ327683 BGR327683:BHF327683 BQN327683:BRB327683 CAJ327683:CAX327683 CKF327683:CKT327683 CUB327683:CUP327683 DDX327683:DEL327683 DNT327683:DOH327683 DXP327683:DYD327683 EHL327683:EHZ327683 ERH327683:ERV327683 FBD327683:FBR327683 FKZ327683:FLN327683 FUV327683:FVJ327683 GER327683:GFF327683 GON327683:GPB327683 GYJ327683:GYX327683 HIF327683:HIT327683 HSB327683:HSP327683 IBX327683:ICL327683 ILT327683:IMH327683 IVP327683:IWD327683 JFL327683:JFZ327683 JPH327683:JPV327683 JZD327683:JZR327683 KIZ327683:KJN327683 KSV327683:KTJ327683 LCR327683:LDF327683 LMN327683:LNB327683 LWJ327683:LWX327683 MGF327683:MGT327683 MQB327683:MQP327683 MZX327683:NAL327683 NJT327683:NKH327683 NTP327683:NUD327683 ODL327683:ODZ327683 ONH327683:ONV327683 OXD327683:OXR327683 PGZ327683:PHN327683 PQV327683:PRJ327683 QAR327683:QBF327683 QKN327683:QLB327683 QUJ327683:QUX327683 REF327683:RET327683 ROB327683:ROP327683 RXX327683:RYL327683 SHT327683:SIH327683 SRP327683:SSD327683 TBL327683:TBZ327683 TLH327683:TLV327683 TVD327683:TVR327683 UEZ327683:UFN327683 UOV327683:UPJ327683 UYR327683:UZF327683 VIN327683:VJB327683 VSJ327683:VSX327683 WCF327683:WCT327683 WMB327683:WMP327683 WVX327683:WWL327683 M393219:AC393219 JL393219:JZ393219 TH393219:TV393219 ADD393219:ADR393219 AMZ393219:ANN393219 AWV393219:AXJ393219 BGR393219:BHF393219 BQN393219:BRB393219 CAJ393219:CAX393219 CKF393219:CKT393219 CUB393219:CUP393219 DDX393219:DEL393219 DNT393219:DOH393219 DXP393219:DYD393219 EHL393219:EHZ393219 ERH393219:ERV393219 FBD393219:FBR393219 FKZ393219:FLN393219 FUV393219:FVJ393219 GER393219:GFF393219 GON393219:GPB393219 GYJ393219:GYX393219 HIF393219:HIT393219 HSB393219:HSP393219 IBX393219:ICL393219 ILT393219:IMH393219 IVP393219:IWD393219 JFL393219:JFZ393219 JPH393219:JPV393219 JZD393219:JZR393219 KIZ393219:KJN393219 KSV393219:KTJ393219 LCR393219:LDF393219 LMN393219:LNB393219 LWJ393219:LWX393219 MGF393219:MGT393219 MQB393219:MQP393219 MZX393219:NAL393219 NJT393219:NKH393219 NTP393219:NUD393219 ODL393219:ODZ393219 ONH393219:ONV393219 OXD393219:OXR393219 PGZ393219:PHN393219 PQV393219:PRJ393219 QAR393219:QBF393219 QKN393219:QLB393219 QUJ393219:QUX393219 REF393219:RET393219 ROB393219:ROP393219 RXX393219:RYL393219 SHT393219:SIH393219 SRP393219:SSD393219 TBL393219:TBZ393219 TLH393219:TLV393219 TVD393219:TVR393219 UEZ393219:UFN393219 UOV393219:UPJ393219 UYR393219:UZF393219 VIN393219:VJB393219 VSJ393219:VSX393219 WCF393219:WCT393219 WMB393219:WMP393219 WVX393219:WWL393219 M458755:AC458755 JL458755:JZ458755 TH458755:TV458755 ADD458755:ADR458755 AMZ458755:ANN458755 AWV458755:AXJ458755 BGR458755:BHF458755 BQN458755:BRB458755 CAJ458755:CAX458755 CKF458755:CKT458755 CUB458755:CUP458755 DDX458755:DEL458755 DNT458755:DOH458755 DXP458755:DYD458755 EHL458755:EHZ458755 ERH458755:ERV458755 FBD458755:FBR458755 FKZ458755:FLN458755 FUV458755:FVJ458755 GER458755:GFF458755 GON458755:GPB458755 GYJ458755:GYX458755 HIF458755:HIT458755 HSB458755:HSP458755 IBX458755:ICL458755 ILT458755:IMH458755 IVP458755:IWD458755 JFL458755:JFZ458755 JPH458755:JPV458755 JZD458755:JZR458755 KIZ458755:KJN458755 KSV458755:KTJ458755 LCR458755:LDF458755 LMN458755:LNB458755 LWJ458755:LWX458755 MGF458755:MGT458755 MQB458755:MQP458755 MZX458755:NAL458755 NJT458755:NKH458755 NTP458755:NUD458755 ODL458755:ODZ458755 ONH458755:ONV458755 OXD458755:OXR458755 PGZ458755:PHN458755 PQV458755:PRJ458755 QAR458755:QBF458755 QKN458755:QLB458755 QUJ458755:QUX458755 REF458755:RET458755 ROB458755:ROP458755 RXX458755:RYL458755 SHT458755:SIH458755 SRP458755:SSD458755 TBL458755:TBZ458755 TLH458755:TLV458755 TVD458755:TVR458755 UEZ458755:UFN458755 UOV458755:UPJ458755 UYR458755:UZF458755 VIN458755:VJB458755 VSJ458755:VSX458755 WCF458755:WCT458755 WMB458755:WMP458755 WVX458755:WWL458755 M524291:AC524291 JL524291:JZ524291 TH524291:TV524291 ADD524291:ADR524291 AMZ524291:ANN524291 AWV524291:AXJ524291 BGR524291:BHF524291 BQN524291:BRB524291 CAJ524291:CAX524291 CKF524291:CKT524291 CUB524291:CUP524291 DDX524291:DEL524291 DNT524291:DOH524291 DXP524291:DYD524291 EHL524291:EHZ524291 ERH524291:ERV524291 FBD524291:FBR524291 FKZ524291:FLN524291 FUV524291:FVJ524291 GER524291:GFF524291 GON524291:GPB524291 GYJ524291:GYX524291 HIF524291:HIT524291 HSB524291:HSP524291 IBX524291:ICL524291 ILT524291:IMH524291 IVP524291:IWD524291 JFL524291:JFZ524291 JPH524291:JPV524291 JZD524291:JZR524291 KIZ524291:KJN524291 KSV524291:KTJ524291 LCR524291:LDF524291 LMN524291:LNB524291 LWJ524291:LWX524291 MGF524291:MGT524291 MQB524291:MQP524291 MZX524291:NAL524291 NJT524291:NKH524291 NTP524291:NUD524291 ODL524291:ODZ524291 ONH524291:ONV524291 OXD524291:OXR524291 PGZ524291:PHN524291 PQV524291:PRJ524291 QAR524291:QBF524291 QKN524291:QLB524291 QUJ524291:QUX524291 REF524291:RET524291 ROB524291:ROP524291 RXX524291:RYL524291 SHT524291:SIH524291 SRP524291:SSD524291 TBL524291:TBZ524291 TLH524291:TLV524291 TVD524291:TVR524291 UEZ524291:UFN524291 UOV524291:UPJ524291 UYR524291:UZF524291 VIN524291:VJB524291 VSJ524291:VSX524291 WCF524291:WCT524291 WMB524291:WMP524291 WVX524291:WWL524291 M589827:AC589827 JL589827:JZ589827 TH589827:TV589827 ADD589827:ADR589827 AMZ589827:ANN589827 AWV589827:AXJ589827 BGR589827:BHF589827 BQN589827:BRB589827 CAJ589827:CAX589827 CKF589827:CKT589827 CUB589827:CUP589827 DDX589827:DEL589827 DNT589827:DOH589827 DXP589827:DYD589827 EHL589827:EHZ589827 ERH589827:ERV589827 FBD589827:FBR589827 FKZ589827:FLN589827 FUV589827:FVJ589827 GER589827:GFF589827 GON589827:GPB589827 GYJ589827:GYX589827 HIF589827:HIT589827 HSB589827:HSP589827 IBX589827:ICL589827 ILT589827:IMH589827 IVP589827:IWD589827 JFL589827:JFZ589827 JPH589827:JPV589827 JZD589827:JZR589827 KIZ589827:KJN589827 KSV589827:KTJ589827 LCR589827:LDF589827 LMN589827:LNB589827 LWJ589827:LWX589827 MGF589827:MGT589827 MQB589827:MQP589827 MZX589827:NAL589827 NJT589827:NKH589827 NTP589827:NUD589827 ODL589827:ODZ589827 ONH589827:ONV589827 OXD589827:OXR589827 PGZ589827:PHN589827 PQV589827:PRJ589827 QAR589827:QBF589827 QKN589827:QLB589827 QUJ589827:QUX589827 REF589827:RET589827 ROB589827:ROP589827 RXX589827:RYL589827 SHT589827:SIH589827 SRP589827:SSD589827 TBL589827:TBZ589827 TLH589827:TLV589827 TVD589827:TVR589827 UEZ589827:UFN589827 UOV589827:UPJ589827 UYR589827:UZF589827 VIN589827:VJB589827 VSJ589827:VSX589827 WCF589827:WCT589827 WMB589827:WMP589827 WVX589827:WWL589827 M655363:AC655363 JL655363:JZ655363 TH655363:TV655363 ADD655363:ADR655363 AMZ655363:ANN655363 AWV655363:AXJ655363 BGR655363:BHF655363 BQN655363:BRB655363 CAJ655363:CAX655363 CKF655363:CKT655363 CUB655363:CUP655363 DDX655363:DEL655363 DNT655363:DOH655363 DXP655363:DYD655363 EHL655363:EHZ655363 ERH655363:ERV655363 FBD655363:FBR655363 FKZ655363:FLN655363 FUV655363:FVJ655363 GER655363:GFF655363 GON655363:GPB655363 GYJ655363:GYX655363 HIF655363:HIT655363 HSB655363:HSP655363 IBX655363:ICL655363 ILT655363:IMH655363 IVP655363:IWD655363 JFL655363:JFZ655363 JPH655363:JPV655363 JZD655363:JZR655363 KIZ655363:KJN655363 KSV655363:KTJ655363 LCR655363:LDF655363 LMN655363:LNB655363 LWJ655363:LWX655363 MGF655363:MGT655363 MQB655363:MQP655363 MZX655363:NAL655363 NJT655363:NKH655363 NTP655363:NUD655363 ODL655363:ODZ655363 ONH655363:ONV655363 OXD655363:OXR655363 PGZ655363:PHN655363 PQV655363:PRJ655363 QAR655363:QBF655363 QKN655363:QLB655363 QUJ655363:QUX655363 REF655363:RET655363 ROB655363:ROP655363 RXX655363:RYL655363 SHT655363:SIH655363 SRP655363:SSD655363 TBL655363:TBZ655363 TLH655363:TLV655363 TVD655363:TVR655363 UEZ655363:UFN655363 UOV655363:UPJ655363 UYR655363:UZF655363 VIN655363:VJB655363 VSJ655363:VSX655363 WCF655363:WCT655363 WMB655363:WMP655363 WVX655363:WWL655363 M720899:AC720899 JL720899:JZ720899 TH720899:TV720899 ADD720899:ADR720899 AMZ720899:ANN720899 AWV720899:AXJ720899 BGR720899:BHF720899 BQN720899:BRB720899 CAJ720899:CAX720899 CKF720899:CKT720899 CUB720899:CUP720899 DDX720899:DEL720899 DNT720899:DOH720899 DXP720899:DYD720899 EHL720899:EHZ720899 ERH720899:ERV720899 FBD720899:FBR720899 FKZ720899:FLN720899 FUV720899:FVJ720899 GER720899:GFF720899 GON720899:GPB720899 GYJ720899:GYX720899 HIF720899:HIT720899 HSB720899:HSP720899 IBX720899:ICL720899 ILT720899:IMH720899 IVP720899:IWD720899 JFL720899:JFZ720899 JPH720899:JPV720899 JZD720899:JZR720899 KIZ720899:KJN720899 KSV720899:KTJ720899 LCR720899:LDF720899 LMN720899:LNB720899 LWJ720899:LWX720899 MGF720899:MGT720899 MQB720899:MQP720899 MZX720899:NAL720899 NJT720899:NKH720899 NTP720899:NUD720899 ODL720899:ODZ720899 ONH720899:ONV720899 OXD720899:OXR720899 PGZ720899:PHN720899 PQV720899:PRJ720899 QAR720899:QBF720899 QKN720899:QLB720899 QUJ720899:QUX720899 REF720899:RET720899 ROB720899:ROP720899 RXX720899:RYL720899 SHT720899:SIH720899 SRP720899:SSD720899 TBL720899:TBZ720899 TLH720899:TLV720899 TVD720899:TVR720899 UEZ720899:UFN720899 UOV720899:UPJ720899 UYR720899:UZF720899 VIN720899:VJB720899 VSJ720899:VSX720899 WCF720899:WCT720899 WMB720899:WMP720899 WVX720899:WWL720899 M786435:AC786435 JL786435:JZ786435 TH786435:TV786435 ADD786435:ADR786435 AMZ786435:ANN786435 AWV786435:AXJ786435 BGR786435:BHF786435 BQN786435:BRB786435 CAJ786435:CAX786435 CKF786435:CKT786435 CUB786435:CUP786435 DDX786435:DEL786435 DNT786435:DOH786435 DXP786435:DYD786435 EHL786435:EHZ786435 ERH786435:ERV786435 FBD786435:FBR786435 FKZ786435:FLN786435 FUV786435:FVJ786435 GER786435:GFF786435 GON786435:GPB786435 GYJ786435:GYX786435 HIF786435:HIT786435 HSB786435:HSP786435 IBX786435:ICL786435 ILT786435:IMH786435 IVP786435:IWD786435 JFL786435:JFZ786435 JPH786435:JPV786435 JZD786435:JZR786435 KIZ786435:KJN786435 KSV786435:KTJ786435 LCR786435:LDF786435 LMN786435:LNB786435 LWJ786435:LWX786435 MGF786435:MGT786435 MQB786435:MQP786435 MZX786435:NAL786435 NJT786435:NKH786435 NTP786435:NUD786435 ODL786435:ODZ786435 ONH786435:ONV786435 OXD786435:OXR786435 PGZ786435:PHN786435 PQV786435:PRJ786435 QAR786435:QBF786435 QKN786435:QLB786435 QUJ786435:QUX786435 REF786435:RET786435 ROB786435:ROP786435 RXX786435:RYL786435 SHT786435:SIH786435 SRP786435:SSD786435 TBL786435:TBZ786435 TLH786435:TLV786435 TVD786435:TVR786435 UEZ786435:UFN786435 UOV786435:UPJ786435 UYR786435:UZF786435 VIN786435:VJB786435 VSJ786435:VSX786435 WCF786435:WCT786435 WMB786435:WMP786435 WVX786435:WWL786435 M851971:AC851971 JL851971:JZ851971 TH851971:TV851971 ADD851971:ADR851971 AMZ851971:ANN851971 AWV851971:AXJ851971 BGR851971:BHF851971 BQN851971:BRB851971 CAJ851971:CAX851971 CKF851971:CKT851971 CUB851971:CUP851971 DDX851971:DEL851971 DNT851971:DOH851971 DXP851971:DYD851971 EHL851971:EHZ851971 ERH851971:ERV851971 FBD851971:FBR851971 FKZ851971:FLN851971 FUV851971:FVJ851971 GER851971:GFF851971 GON851971:GPB851971 GYJ851971:GYX851971 HIF851971:HIT851971 HSB851971:HSP851971 IBX851971:ICL851971 ILT851971:IMH851971 IVP851971:IWD851971 JFL851971:JFZ851971 JPH851971:JPV851971 JZD851971:JZR851971 KIZ851971:KJN851971 KSV851971:KTJ851971 LCR851971:LDF851971 LMN851971:LNB851971 LWJ851971:LWX851971 MGF851971:MGT851971 MQB851971:MQP851971 MZX851971:NAL851971 NJT851971:NKH851971 NTP851971:NUD851971 ODL851971:ODZ851971 ONH851971:ONV851971 OXD851971:OXR851971 PGZ851971:PHN851971 PQV851971:PRJ851971 QAR851971:QBF851971 QKN851971:QLB851971 QUJ851971:QUX851971 REF851971:RET851971 ROB851971:ROP851971 RXX851971:RYL851971 SHT851971:SIH851971 SRP851971:SSD851971 TBL851971:TBZ851971 TLH851971:TLV851971 TVD851971:TVR851971 UEZ851971:UFN851971 UOV851971:UPJ851971 UYR851971:UZF851971 VIN851971:VJB851971 VSJ851971:VSX851971 WCF851971:WCT851971 WMB851971:WMP851971 WVX851971:WWL851971 M917507:AC917507 JL917507:JZ917507 TH917507:TV917507 ADD917507:ADR917507 AMZ917507:ANN917507 AWV917507:AXJ917507 BGR917507:BHF917507 BQN917507:BRB917507 CAJ917507:CAX917507 CKF917507:CKT917507 CUB917507:CUP917507 DDX917507:DEL917507 DNT917507:DOH917507 DXP917507:DYD917507 EHL917507:EHZ917507 ERH917507:ERV917507 FBD917507:FBR917507 FKZ917507:FLN917507 FUV917507:FVJ917507 GER917507:GFF917507 GON917507:GPB917507 GYJ917507:GYX917507 HIF917507:HIT917507 HSB917507:HSP917507 IBX917507:ICL917507 ILT917507:IMH917507 IVP917507:IWD917507 JFL917507:JFZ917507 JPH917507:JPV917507 JZD917507:JZR917507 KIZ917507:KJN917507 KSV917507:KTJ917507 LCR917507:LDF917507 LMN917507:LNB917507 LWJ917507:LWX917507 MGF917507:MGT917507 MQB917507:MQP917507 MZX917507:NAL917507 NJT917507:NKH917507 NTP917507:NUD917507 ODL917507:ODZ917507 ONH917507:ONV917507 OXD917507:OXR917507 PGZ917507:PHN917507 PQV917507:PRJ917507 QAR917507:QBF917507 QKN917507:QLB917507 QUJ917507:QUX917507 REF917507:RET917507 ROB917507:ROP917507 RXX917507:RYL917507 SHT917507:SIH917507 SRP917507:SSD917507 TBL917507:TBZ917507 TLH917507:TLV917507 TVD917507:TVR917507 UEZ917507:UFN917507 UOV917507:UPJ917507 UYR917507:UZF917507 VIN917507:VJB917507 VSJ917507:VSX917507 WCF917507:WCT917507 WMB917507:WMP917507 WVX917507:WWL917507 M983043:AC983043 JL983043:JZ983043 TH983043:TV983043 ADD983043:ADR983043 AMZ983043:ANN983043 AWV983043:AXJ983043 BGR983043:BHF983043 BQN983043:BRB983043 CAJ983043:CAX983043 CKF983043:CKT983043 CUB983043:CUP983043 DDX983043:DEL983043 DNT983043:DOH983043 DXP983043:DYD983043 EHL983043:EHZ983043 ERH983043:ERV983043 FBD983043:FBR983043 FKZ983043:FLN983043 FUV983043:FVJ983043 GER983043:GFF983043 GON983043:GPB983043 GYJ983043:GYX983043 HIF983043:HIT983043 HSB983043:HSP983043 IBX983043:ICL983043 ILT983043:IMH983043 IVP983043:IWD983043 JFL983043:JFZ983043 JPH983043:JPV983043 JZD983043:JZR983043 KIZ983043:KJN983043 KSV983043:KTJ983043 LCR983043:LDF983043 LMN983043:LNB983043 LWJ983043:LWX983043 MGF983043:MGT983043 MQB983043:MQP983043 MZX983043:NAL983043 NJT983043:NKH983043 NTP983043:NUD983043 ODL983043:ODZ983043 ONH983043:ONV983043 OXD983043:OXR983043 PGZ983043:PHN983043 PQV983043:PRJ983043 QAR983043:QBF983043 QKN983043:QLB983043 QUJ983043:QUX983043 REF983043:RET983043 ROB983043:ROP983043 RXX983043:RYL983043 SHT983043:SIH983043 SRP983043:SSD983043 TBL983043:TBZ983043 TLH983043:TLV983043 TVD983043:TVR983043 UEZ983043:UFN983043 UOV983043:UPJ983043 UYR983043:UZF983043 VIN983043:VJB983043 VSJ983043:VSX983043 WCF983043:WCT983043 WMB983043:WMP983043 M3:AC3"/>
    <dataValidation type="list" allowBlank="1" showInputMessage="1" showErrorMessage="1" prompt="Enter Time intervals in this column under this heading. Use heading filters to find specific entries" sqref="B3">
      <formula1>$AI$4:$AI$15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opLeftCell="A76" zoomScale="130" zoomScaleNormal="130" workbookViewId="0">
      <selection activeCell="C182" sqref="C182"/>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3" t="str">
        <f>Parameters!B1</f>
        <v>IEEE 802.11 WIRELESS LOCAL AREA NETWORKS SESSION #190</v>
      </c>
      <c r="B1" s="508"/>
      <c r="C1" s="508"/>
      <c r="D1" s="508"/>
      <c r="E1" s="508"/>
      <c r="F1" s="508"/>
      <c r="G1" s="508"/>
      <c r="H1" s="508"/>
      <c r="I1" s="508"/>
    </row>
    <row r="2" spans="1:9" ht="25.15" customHeight="1" x14ac:dyDescent="0.4">
      <c r="A2" s="513" t="str">
        <f>Parameters!B2</f>
        <v>Teleconference</v>
      </c>
      <c r="B2" s="508"/>
      <c r="C2" s="508"/>
      <c r="D2" s="508"/>
      <c r="E2" s="508"/>
      <c r="F2" s="508"/>
      <c r="G2" s="508"/>
      <c r="H2" s="508"/>
      <c r="I2" s="508"/>
    </row>
    <row r="3" spans="1:9" ht="25.15" customHeight="1" x14ac:dyDescent="0.4">
      <c r="A3" s="513" t="str">
        <f>Parameters!B3</f>
        <v>November 8-16, 2021</v>
      </c>
      <c r="B3" s="508"/>
      <c r="C3" s="508"/>
      <c r="D3" s="508"/>
      <c r="E3" s="508"/>
      <c r="F3" s="508"/>
      <c r="G3" s="508"/>
      <c r="H3" s="508"/>
      <c r="I3" s="508"/>
    </row>
    <row r="4" spans="1:9" ht="18" customHeight="1" x14ac:dyDescent="0.25">
      <c r="A4" s="507" t="s">
        <v>275</v>
      </c>
      <c r="B4" s="508"/>
      <c r="C4" s="508"/>
      <c r="D4" s="508"/>
      <c r="E4" s="508"/>
      <c r="F4" s="508"/>
      <c r="G4" s="508"/>
      <c r="H4" s="508"/>
      <c r="I4" s="508"/>
    </row>
    <row r="5" spans="1:9" ht="18" customHeight="1" x14ac:dyDescent="0.25">
      <c r="A5" s="507" t="s">
        <v>73</v>
      </c>
      <c r="B5" s="508"/>
      <c r="C5" s="508"/>
      <c r="D5" s="508"/>
      <c r="E5" s="508"/>
      <c r="F5" s="508"/>
      <c r="G5" s="508"/>
      <c r="H5" s="508"/>
      <c r="I5" s="508"/>
    </row>
    <row r="6" spans="1:9" ht="18" customHeight="1" x14ac:dyDescent="0.25">
      <c r="A6" s="507" t="s">
        <v>276</v>
      </c>
      <c r="B6" s="508"/>
      <c r="C6" s="508"/>
      <c r="D6" s="508"/>
      <c r="E6" s="508"/>
      <c r="F6" s="508"/>
      <c r="G6" s="508"/>
      <c r="H6" s="508"/>
      <c r="I6" s="508"/>
    </row>
    <row r="7" spans="1:9" ht="18" customHeight="1" x14ac:dyDescent="0.25">
      <c r="A7" s="507" t="s">
        <v>413</v>
      </c>
      <c r="B7" s="508"/>
      <c r="C7" s="508"/>
      <c r="D7" s="508"/>
      <c r="E7" s="508"/>
      <c r="F7" s="508"/>
      <c r="G7" s="508"/>
      <c r="H7" s="508"/>
      <c r="I7" s="508"/>
    </row>
    <row r="8" spans="1:9" ht="30" customHeight="1" x14ac:dyDescent="0.4">
      <c r="A8" s="509" t="str">
        <f>"Agenda R" &amp; Parameters!$B$8</f>
        <v>Agenda R1</v>
      </c>
      <c r="B8" s="510"/>
      <c r="C8" s="510"/>
      <c r="D8" s="510"/>
      <c r="E8" s="510"/>
      <c r="F8" s="510"/>
      <c r="G8" s="510"/>
      <c r="H8" s="510"/>
      <c r="I8" s="510"/>
    </row>
    <row r="12" spans="1:9" ht="15.75" x14ac:dyDescent="0.25">
      <c r="A12" s="511" t="s">
        <v>518</v>
      </c>
      <c r="B12" s="512"/>
      <c r="C12" s="512"/>
      <c r="D12" s="512"/>
      <c r="E12" s="512"/>
      <c r="F12" s="512"/>
      <c r="G12" s="512"/>
      <c r="H12" s="512"/>
      <c r="I12" s="51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365</v>
      </c>
      <c r="D16" s="86"/>
      <c r="E16" s="86" t="s">
        <v>88</v>
      </c>
      <c r="F16" s="135">
        <f>H15</f>
        <v>0.37638888888888888</v>
      </c>
      <c r="G16" s="96">
        <v>2</v>
      </c>
      <c r="H16" s="135">
        <f t="shared" si="0"/>
        <v>0.37777777777777777</v>
      </c>
      <c r="I16" s="106"/>
    </row>
    <row r="17" spans="1:9" ht="15" x14ac:dyDescent="0.2">
      <c r="A17" s="77" t="s">
        <v>89</v>
      </c>
      <c r="B17" s="86" t="s">
        <v>85</v>
      </c>
      <c r="C17" s="86" t="s">
        <v>284</v>
      </c>
      <c r="D17" s="161" t="s">
        <v>261</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262</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94</v>
      </c>
      <c r="F24" s="138">
        <f>H20</f>
        <v>0.3833333333333333</v>
      </c>
      <c r="G24" s="99">
        <v>2</v>
      </c>
      <c r="H24" s="138">
        <f>F24+TIME(0,G24,0)</f>
        <v>0.38472222222222219</v>
      </c>
      <c r="I24" s="109"/>
    </row>
    <row r="25" spans="1:9" ht="18" customHeight="1" x14ac:dyDescent="0.25">
      <c r="A25" s="80" t="s">
        <v>105</v>
      </c>
      <c r="B25" s="89" t="s">
        <v>85</v>
      </c>
      <c r="C25" s="89" t="s">
        <v>321</v>
      </c>
      <c r="D25" s="161" t="s">
        <v>288</v>
      </c>
      <c r="E25" s="86" t="s">
        <v>94</v>
      </c>
      <c r="F25" s="138">
        <f>H24</f>
        <v>0.38472222222222219</v>
      </c>
      <c r="G25" s="99">
        <v>2</v>
      </c>
      <c r="H25" s="138">
        <f>F25+TIME(0,G25,0)</f>
        <v>0.38611111111111107</v>
      </c>
      <c r="I25" s="110"/>
    </row>
    <row r="26" spans="1:9" ht="18.399999999999999" customHeight="1" x14ac:dyDescent="0.2">
      <c r="A26" s="80" t="s">
        <v>322</v>
      </c>
      <c r="B26" s="89" t="s">
        <v>85</v>
      </c>
      <c r="C26" s="89" t="s">
        <v>325</v>
      </c>
      <c r="D26" s="161" t="s">
        <v>288</v>
      </c>
      <c r="E26" s="86" t="s">
        <v>94</v>
      </c>
      <c r="F26" s="138">
        <f>H25</f>
        <v>0.38611111111111107</v>
      </c>
      <c r="G26" s="99">
        <v>2</v>
      </c>
      <c r="H26" s="138">
        <f t="shared" ref="H26:H36" si="1">F26+TIME(0,G26,0)</f>
        <v>0.38749999999999996</v>
      </c>
      <c r="I26" s="109"/>
    </row>
    <row r="27" spans="1:9" ht="18.95" customHeight="1" x14ac:dyDescent="0.2">
      <c r="A27" s="80" t="s">
        <v>323</v>
      </c>
      <c r="B27" s="89" t="s">
        <v>85</v>
      </c>
      <c r="C27" s="89" t="s">
        <v>480</v>
      </c>
      <c r="D27" s="161" t="s">
        <v>288</v>
      </c>
      <c r="E27" s="86" t="s">
        <v>94</v>
      </c>
      <c r="F27" s="138">
        <f t="shared" ref="F27:F36" si="2">H26</f>
        <v>0.38749999999999996</v>
      </c>
      <c r="G27" s="99">
        <v>1</v>
      </c>
      <c r="H27" s="138">
        <f t="shared" si="1"/>
        <v>0.3881944444444444</v>
      </c>
      <c r="I27" s="109"/>
    </row>
    <row r="28" spans="1:9" ht="15" x14ac:dyDescent="0.2">
      <c r="A28" s="80" t="s">
        <v>324</v>
      </c>
      <c r="B28" s="89" t="s">
        <v>85</v>
      </c>
      <c r="C28" s="89" t="s">
        <v>481</v>
      </c>
      <c r="D28" s="207" t="s">
        <v>326</v>
      </c>
      <c r="E28" s="86" t="s">
        <v>94</v>
      </c>
      <c r="F28" s="138">
        <f t="shared" si="2"/>
        <v>0.3881944444444444</v>
      </c>
      <c r="G28" s="99">
        <v>2</v>
      </c>
      <c r="H28" s="138">
        <f t="shared" si="1"/>
        <v>0.38958333333333328</v>
      </c>
      <c r="I28" s="109"/>
    </row>
    <row r="29" spans="1:9" ht="18.399999999999999" customHeight="1" x14ac:dyDescent="0.2">
      <c r="A29" s="80" t="s">
        <v>327</v>
      </c>
      <c r="B29" s="89" t="s">
        <v>85</v>
      </c>
      <c r="C29" s="89" t="s">
        <v>328</v>
      </c>
      <c r="D29" s="161" t="s">
        <v>288</v>
      </c>
      <c r="E29" s="86" t="s">
        <v>94</v>
      </c>
      <c r="F29" s="138">
        <f t="shared" si="2"/>
        <v>0.38958333333333328</v>
      </c>
      <c r="G29" s="99">
        <v>1</v>
      </c>
      <c r="H29" s="138">
        <f t="shared" si="1"/>
        <v>0.39027777777777772</v>
      </c>
      <c r="I29" s="109"/>
    </row>
    <row r="30" spans="1:9" ht="18" customHeight="1" x14ac:dyDescent="0.2">
      <c r="A30" s="80" t="s">
        <v>329</v>
      </c>
      <c r="B30" s="89" t="s">
        <v>85</v>
      </c>
      <c r="C30" s="89" t="s">
        <v>330</v>
      </c>
      <c r="D30" s="161" t="s">
        <v>288</v>
      </c>
      <c r="E30" s="86" t="s">
        <v>94</v>
      </c>
      <c r="F30" s="138">
        <f t="shared" si="2"/>
        <v>0.39027777777777772</v>
      </c>
      <c r="G30" s="99">
        <v>1</v>
      </c>
      <c r="H30" s="138">
        <f t="shared" si="1"/>
        <v>0.39097222222222217</v>
      </c>
      <c r="I30" s="109"/>
    </row>
    <row r="31" spans="1:9" ht="15.4" customHeight="1" x14ac:dyDescent="0.2">
      <c r="A31" s="80" t="s">
        <v>331</v>
      </c>
      <c r="B31" s="89" t="s">
        <v>85</v>
      </c>
      <c r="C31" s="89" t="s">
        <v>332</v>
      </c>
      <c r="D31" s="161" t="s">
        <v>288</v>
      </c>
      <c r="E31" s="86" t="s">
        <v>94</v>
      </c>
      <c r="F31" s="138">
        <f t="shared" si="2"/>
        <v>0.39097222222222217</v>
      </c>
      <c r="G31" s="99">
        <v>1</v>
      </c>
      <c r="H31" s="138">
        <f t="shared" si="1"/>
        <v>0.39166666666666661</v>
      </c>
      <c r="I31" s="109"/>
    </row>
    <row r="32" spans="1:9" ht="16.7" customHeight="1" x14ac:dyDescent="0.2">
      <c r="A32" s="80" t="s">
        <v>333</v>
      </c>
      <c r="B32" s="89" t="s">
        <v>85</v>
      </c>
      <c r="C32" s="89" t="s">
        <v>334</v>
      </c>
      <c r="D32" s="161" t="s">
        <v>288</v>
      </c>
      <c r="E32" s="86" t="s">
        <v>94</v>
      </c>
      <c r="F32" s="138">
        <f t="shared" si="2"/>
        <v>0.39166666666666661</v>
      </c>
      <c r="G32" s="99">
        <v>2</v>
      </c>
      <c r="H32" s="138">
        <f t="shared" si="1"/>
        <v>0.39305555555555549</v>
      </c>
      <c r="I32" s="109"/>
    </row>
    <row r="33" spans="1:9" ht="15.4" customHeight="1" x14ac:dyDescent="0.2">
      <c r="A33" s="80" t="s">
        <v>335</v>
      </c>
      <c r="B33" s="89" t="s">
        <v>85</v>
      </c>
      <c r="C33" s="89" t="s">
        <v>336</v>
      </c>
      <c r="D33" s="161" t="s">
        <v>288</v>
      </c>
      <c r="E33" s="86" t="s">
        <v>94</v>
      </c>
      <c r="F33" s="138">
        <f t="shared" si="2"/>
        <v>0.39305555555555549</v>
      </c>
      <c r="G33" s="99">
        <v>1</v>
      </c>
      <c r="H33" s="138">
        <f t="shared" si="1"/>
        <v>0.39374999999999993</v>
      </c>
      <c r="I33" s="109"/>
    </row>
    <row r="34" spans="1:9" ht="16.350000000000001" customHeight="1" x14ac:dyDescent="0.2">
      <c r="A34" s="80" t="s">
        <v>337</v>
      </c>
      <c r="B34" s="89" t="s">
        <v>85</v>
      </c>
      <c r="C34" s="89" t="s">
        <v>338</v>
      </c>
      <c r="D34" s="161" t="s">
        <v>288</v>
      </c>
      <c r="E34" s="86" t="s">
        <v>94</v>
      </c>
      <c r="F34" s="150">
        <f t="shared" si="2"/>
        <v>0.39374999999999993</v>
      </c>
      <c r="G34" s="151">
        <v>1</v>
      </c>
      <c r="H34" s="150">
        <f t="shared" si="1"/>
        <v>0.39444444444444438</v>
      </c>
      <c r="I34" s="152"/>
    </row>
    <row r="35" spans="1:9" ht="15.4" customHeight="1" x14ac:dyDescent="0.2">
      <c r="A35" s="80" t="s">
        <v>339</v>
      </c>
      <c r="B35" s="89" t="s">
        <v>85</v>
      </c>
      <c r="C35" s="89" t="s">
        <v>340</v>
      </c>
      <c r="D35" s="161" t="s">
        <v>288</v>
      </c>
      <c r="E35" s="86" t="s">
        <v>94</v>
      </c>
      <c r="F35" s="150">
        <f t="shared" si="2"/>
        <v>0.39444444444444438</v>
      </c>
      <c r="G35" s="151">
        <v>1</v>
      </c>
      <c r="H35" s="150">
        <f t="shared" si="1"/>
        <v>0.39513888888888882</v>
      </c>
      <c r="I35" s="152"/>
    </row>
    <row r="36" spans="1:9" ht="15.95" customHeight="1" x14ac:dyDescent="0.2">
      <c r="A36" s="80" t="s">
        <v>341</v>
      </c>
      <c r="B36" s="89"/>
      <c r="C36" s="89"/>
      <c r="D36" s="93"/>
      <c r="E36" s="89"/>
      <c r="F36" s="138">
        <f t="shared" si="2"/>
        <v>0.39513888888888882</v>
      </c>
      <c r="G36" s="99">
        <v>0</v>
      </c>
      <c r="H36" s="138">
        <f t="shared" si="1"/>
        <v>0.39513888888888882</v>
      </c>
      <c r="I36" s="109"/>
    </row>
    <row r="37" spans="1:9" ht="15.75" x14ac:dyDescent="0.25">
      <c r="A37" s="79" t="s">
        <v>342</v>
      </c>
      <c r="B37" s="88"/>
      <c r="C37" s="90" t="s">
        <v>108</v>
      </c>
      <c r="D37" s="90"/>
      <c r="E37" s="88"/>
      <c r="F37" s="137"/>
      <c r="G37" s="98"/>
      <c r="H37" s="137"/>
      <c r="I37" s="108"/>
    </row>
    <row r="38" spans="1:9" ht="28.5" x14ac:dyDescent="0.2">
      <c r="A38" s="80" t="s">
        <v>343</v>
      </c>
      <c r="B38" s="89" t="s">
        <v>85</v>
      </c>
      <c r="C38" s="89" t="s">
        <v>109</v>
      </c>
      <c r="D38" s="161" t="s">
        <v>261</v>
      </c>
      <c r="E38" s="89" t="s">
        <v>104</v>
      </c>
      <c r="F38" s="138">
        <f>H36</f>
        <v>0.39513888888888882</v>
      </c>
      <c r="G38" s="99">
        <v>2</v>
      </c>
      <c r="H38" s="138">
        <f>F38+TIME(0,G38,0)</f>
        <v>0.3965277777777777</v>
      </c>
      <c r="I38" s="109"/>
    </row>
    <row r="39" spans="1:9" ht="30" x14ac:dyDescent="0.25">
      <c r="A39" s="79" t="s">
        <v>344</v>
      </c>
      <c r="B39" s="86" t="s">
        <v>85</v>
      </c>
      <c r="C39" s="90" t="s">
        <v>130</v>
      </c>
      <c r="D39" s="161" t="s">
        <v>261</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261</v>
      </c>
      <c r="E43" s="86" t="s">
        <v>104</v>
      </c>
      <c r="F43" s="135">
        <f>H40</f>
        <v>0.39722222222222214</v>
      </c>
      <c r="G43" s="96">
        <v>1</v>
      </c>
      <c r="H43" s="135">
        <f t="shared" ref="H43:H51" si="3">F43+TIME(0,G43,0)</f>
        <v>0.39791666666666659</v>
      </c>
      <c r="I43" s="106"/>
    </row>
    <row r="44" spans="1:9" ht="30" x14ac:dyDescent="0.2">
      <c r="A44" s="77" t="s">
        <v>116</v>
      </c>
      <c r="B44" s="86" t="s">
        <v>85</v>
      </c>
      <c r="C44" s="86" t="s">
        <v>479</v>
      </c>
      <c r="D44" s="161" t="s">
        <v>261</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263</v>
      </c>
      <c r="E45" s="86" t="s">
        <v>118</v>
      </c>
      <c r="F45" s="135">
        <f t="shared" si="4"/>
        <v>0.39930555555555547</v>
      </c>
      <c r="G45" s="96">
        <v>5</v>
      </c>
      <c r="H45" s="135">
        <f t="shared" si="3"/>
        <v>0.40277777777777768</v>
      </c>
      <c r="I45" s="106"/>
    </row>
    <row r="46" spans="1:9" ht="15" x14ac:dyDescent="0.2">
      <c r="A46" s="77" t="s">
        <v>119</v>
      </c>
      <c r="B46" s="86" t="s">
        <v>85</v>
      </c>
      <c r="C46" s="86" t="s">
        <v>120</v>
      </c>
      <c r="D46" s="161" t="s">
        <v>263</v>
      </c>
      <c r="E46" s="86" t="s">
        <v>118</v>
      </c>
      <c r="F46" s="135">
        <f t="shared" si="4"/>
        <v>0.40277777777777768</v>
      </c>
      <c r="G46" s="96">
        <v>0</v>
      </c>
      <c r="H46" s="135">
        <f t="shared" si="3"/>
        <v>0.40277777777777768</v>
      </c>
      <c r="I46" s="106"/>
    </row>
    <row r="47" spans="1:9" ht="15" x14ac:dyDescent="0.2">
      <c r="A47" s="77" t="s">
        <v>121</v>
      </c>
      <c r="B47" s="86" t="s">
        <v>85</v>
      </c>
      <c r="C47" s="86" t="s">
        <v>124</v>
      </c>
      <c r="D47" s="161" t="s">
        <v>263</v>
      </c>
      <c r="E47" s="86" t="s">
        <v>118</v>
      </c>
      <c r="F47" s="135">
        <f t="shared" si="4"/>
        <v>0.40277777777777768</v>
      </c>
      <c r="G47" s="96">
        <v>0</v>
      </c>
      <c r="H47" s="135">
        <f t="shared" si="3"/>
        <v>0.40277777777777768</v>
      </c>
      <c r="I47" s="106"/>
    </row>
    <row r="48" spans="1:9" ht="15" x14ac:dyDescent="0.2">
      <c r="A48" s="77" t="s">
        <v>123</v>
      </c>
      <c r="B48" s="86" t="s">
        <v>85</v>
      </c>
      <c r="C48" s="86" t="s">
        <v>126</v>
      </c>
      <c r="D48" s="161" t="s">
        <v>263</v>
      </c>
      <c r="E48" s="86" t="s">
        <v>118</v>
      </c>
      <c r="F48" s="135">
        <f t="shared" si="4"/>
        <v>0.40277777777777768</v>
      </c>
      <c r="G48" s="96">
        <v>3</v>
      </c>
      <c r="H48" s="135">
        <f t="shared" si="3"/>
        <v>0.40486111111111101</v>
      </c>
      <c r="I48" s="106"/>
    </row>
    <row r="49" spans="1:9" ht="15" x14ac:dyDescent="0.2">
      <c r="A49" s="77" t="s">
        <v>125</v>
      </c>
      <c r="B49" s="86" t="s">
        <v>85</v>
      </c>
      <c r="C49" s="86" t="s">
        <v>291</v>
      </c>
      <c r="D49" s="161" t="s">
        <v>263</v>
      </c>
      <c r="E49" s="86" t="s">
        <v>118</v>
      </c>
      <c r="F49" s="135">
        <f t="shared" si="4"/>
        <v>0.40486111111111101</v>
      </c>
      <c r="G49" s="96">
        <v>0</v>
      </c>
      <c r="H49" s="135">
        <f t="shared" si="3"/>
        <v>0.40486111111111101</v>
      </c>
      <c r="I49" s="106"/>
    </row>
    <row r="50" spans="1:9" ht="15" x14ac:dyDescent="0.2">
      <c r="A50" s="77" t="s">
        <v>127</v>
      </c>
      <c r="B50" s="86" t="s">
        <v>85</v>
      </c>
      <c r="C50" s="86" t="s">
        <v>129</v>
      </c>
      <c r="D50" s="161" t="s">
        <v>263</v>
      </c>
      <c r="E50" s="86" t="s">
        <v>118</v>
      </c>
      <c r="F50" s="135">
        <f t="shared" si="4"/>
        <v>0.40486111111111101</v>
      </c>
      <c r="G50" s="96">
        <v>0</v>
      </c>
      <c r="H50" s="135">
        <f t="shared" si="3"/>
        <v>0.40486111111111101</v>
      </c>
      <c r="I50" s="106"/>
    </row>
    <row r="51" spans="1:9" ht="15" x14ac:dyDescent="0.2">
      <c r="A51" s="78" t="s">
        <v>128</v>
      </c>
      <c r="B51" s="87"/>
      <c r="C51" s="87"/>
      <c r="D51" s="161" t="s">
        <v>263</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261</v>
      </c>
      <c r="E55" s="89" t="s">
        <v>104</v>
      </c>
      <c r="F55" s="138">
        <f>H51</f>
        <v>0.40486111111111101</v>
      </c>
      <c r="G55" s="99">
        <v>1</v>
      </c>
      <c r="H55" s="138">
        <f t="shared" ref="H55:H64" si="5">F55+TIME(0,G55,0)</f>
        <v>0.40555555555555545</v>
      </c>
      <c r="I55" s="111"/>
    </row>
    <row r="56" spans="1:9" ht="14.25" x14ac:dyDescent="0.2">
      <c r="A56" s="80" t="s">
        <v>137</v>
      </c>
      <c r="B56" s="89" t="s">
        <v>85</v>
      </c>
      <c r="C56" s="89" t="s">
        <v>366</v>
      </c>
      <c r="D56" s="161" t="s">
        <v>261</v>
      </c>
      <c r="E56" s="89" t="s">
        <v>104</v>
      </c>
      <c r="F56" s="138">
        <f t="shared" ref="F56:F64" si="6">H55</f>
        <v>0.40555555555555545</v>
      </c>
      <c r="G56" s="99">
        <v>2</v>
      </c>
      <c r="H56" s="138">
        <f t="shared" si="5"/>
        <v>0.40694444444444433</v>
      </c>
      <c r="I56" s="111"/>
    </row>
    <row r="57" spans="1:9" ht="14.25" x14ac:dyDescent="0.2">
      <c r="A57" s="80" t="s">
        <v>138</v>
      </c>
      <c r="B57" s="89" t="s">
        <v>85</v>
      </c>
      <c r="C57" s="89" t="s">
        <v>281</v>
      </c>
      <c r="D57" s="161" t="s">
        <v>261</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261</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261</v>
      </c>
      <c r="E59" s="89" t="s">
        <v>104</v>
      </c>
      <c r="F59" s="138">
        <f t="shared" si="6"/>
        <v>0.40833333333333321</v>
      </c>
      <c r="G59" s="99">
        <v>2</v>
      </c>
      <c r="H59" s="138">
        <f t="shared" si="5"/>
        <v>0.4097222222222221</v>
      </c>
      <c r="I59" s="111"/>
    </row>
    <row r="60" spans="1:9" ht="14.25" x14ac:dyDescent="0.2">
      <c r="A60" s="80" t="s">
        <v>143</v>
      </c>
      <c r="B60" s="89" t="s">
        <v>85</v>
      </c>
      <c r="C60" s="89" t="s">
        <v>144</v>
      </c>
      <c r="D60" s="161" t="s">
        <v>261</v>
      </c>
      <c r="E60" s="89" t="s">
        <v>104</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264</v>
      </c>
      <c r="E62" s="89" t="s">
        <v>350</v>
      </c>
      <c r="F62" s="138">
        <f t="shared" si="6"/>
        <v>0.41111111111111098</v>
      </c>
      <c r="G62" s="99">
        <v>3</v>
      </c>
      <c r="H62" s="138">
        <f t="shared" si="5"/>
        <v>0.41319444444444431</v>
      </c>
      <c r="I62" s="111"/>
    </row>
    <row r="63" spans="1:9" ht="14.25" x14ac:dyDescent="0.2">
      <c r="A63" s="80" t="s">
        <v>150</v>
      </c>
      <c r="B63" s="89" t="s">
        <v>85</v>
      </c>
      <c r="C63" s="89" t="s">
        <v>146</v>
      </c>
      <c r="D63" s="161" t="s">
        <v>264</v>
      </c>
      <c r="E63" s="89" t="s">
        <v>350</v>
      </c>
      <c r="F63" s="138">
        <f t="shared" si="6"/>
        <v>0.41319444444444431</v>
      </c>
      <c r="G63" s="99">
        <v>2</v>
      </c>
      <c r="H63" s="138">
        <f t="shared" si="5"/>
        <v>0.41458333333333319</v>
      </c>
      <c r="I63" s="111"/>
    </row>
    <row r="64" spans="1:9" ht="14.25" x14ac:dyDescent="0.2">
      <c r="A64" s="369" t="s">
        <v>152</v>
      </c>
      <c r="B64" s="116"/>
      <c r="C64" s="116"/>
      <c r="D64" s="118"/>
      <c r="E64" s="116"/>
      <c r="F64" s="367">
        <f t="shared" si="6"/>
        <v>0.41458333333333319</v>
      </c>
      <c r="G64" s="368">
        <v>0</v>
      </c>
      <c r="H64" s="367">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264</v>
      </c>
      <c r="E66" s="89" t="s">
        <v>292</v>
      </c>
      <c r="F66" s="138">
        <f>H64</f>
        <v>0.41458333333333319</v>
      </c>
      <c r="G66" s="99">
        <v>3</v>
      </c>
      <c r="H66" s="138">
        <f t="shared" ref="H66:H71" si="7">F66+TIME(0,G66,0)</f>
        <v>0.41666666666666652</v>
      </c>
      <c r="I66" s="109"/>
    </row>
    <row r="67" spans="1:9" ht="14.25" x14ac:dyDescent="0.2">
      <c r="A67" s="80" t="s">
        <v>156</v>
      </c>
      <c r="B67" s="89" t="s">
        <v>85</v>
      </c>
      <c r="C67" s="89" t="s">
        <v>207</v>
      </c>
      <c r="D67" s="161" t="s">
        <v>264</v>
      </c>
      <c r="E67" s="89" t="s">
        <v>208</v>
      </c>
      <c r="F67" s="138">
        <f>H66</f>
        <v>0.41666666666666652</v>
      </c>
      <c r="G67" s="99">
        <v>2</v>
      </c>
      <c r="H67" s="138">
        <f t="shared" si="7"/>
        <v>0.4180555555555554</v>
      </c>
      <c r="I67" s="109"/>
    </row>
    <row r="68" spans="1:9" ht="14.25" x14ac:dyDescent="0.2">
      <c r="A68" s="80" t="s">
        <v>158</v>
      </c>
      <c r="B68" s="89" t="s">
        <v>85</v>
      </c>
      <c r="C68" s="89" t="s">
        <v>258</v>
      </c>
      <c r="D68" s="161" t="s">
        <v>264</v>
      </c>
      <c r="E68" s="89" t="s">
        <v>163</v>
      </c>
      <c r="F68" s="138">
        <f>H67</f>
        <v>0.4180555555555554</v>
      </c>
      <c r="G68" s="99">
        <v>2</v>
      </c>
      <c r="H68" s="138">
        <f t="shared" si="7"/>
        <v>0.41944444444444429</v>
      </c>
      <c r="I68" s="109"/>
    </row>
    <row r="69" spans="1:9" ht="14.25" x14ac:dyDescent="0.2">
      <c r="A69" s="80" t="s">
        <v>159</v>
      </c>
      <c r="B69" s="89" t="s">
        <v>85</v>
      </c>
      <c r="C69" s="89" t="s">
        <v>157</v>
      </c>
      <c r="D69" s="161" t="s">
        <v>264</v>
      </c>
      <c r="E69" s="89" t="s">
        <v>118</v>
      </c>
      <c r="F69" s="138">
        <f>H68</f>
        <v>0.41944444444444429</v>
      </c>
      <c r="G69" s="99">
        <v>2</v>
      </c>
      <c r="H69" s="138">
        <f t="shared" si="7"/>
        <v>0.42083333333333317</v>
      </c>
      <c r="I69" s="109"/>
    </row>
    <row r="70" spans="1:9" ht="14.25" x14ac:dyDescent="0.2">
      <c r="A70" s="80" t="s">
        <v>161</v>
      </c>
      <c r="B70" s="89" t="s">
        <v>85</v>
      </c>
      <c r="C70" s="89" t="s">
        <v>160</v>
      </c>
      <c r="D70" s="161" t="s">
        <v>264</v>
      </c>
      <c r="E70" s="89" t="s">
        <v>290</v>
      </c>
      <c r="F70" s="138">
        <f>H69</f>
        <v>0.42083333333333317</v>
      </c>
      <c r="G70" s="99">
        <v>2</v>
      </c>
      <c r="H70" s="138">
        <f t="shared" si="7"/>
        <v>0.42222222222222205</v>
      </c>
      <c r="I70" s="109"/>
    </row>
    <row r="71" spans="1:9" ht="14.25" x14ac:dyDescent="0.2">
      <c r="A71" s="80" t="s">
        <v>237</v>
      </c>
      <c r="B71" s="89" t="s">
        <v>85</v>
      </c>
      <c r="C71" s="89" t="s">
        <v>162</v>
      </c>
      <c r="D71" s="161" t="s">
        <v>264</v>
      </c>
      <c r="E71" s="89" t="s">
        <v>163</v>
      </c>
      <c r="F71" s="138">
        <f>H70</f>
        <v>0.42222222222222205</v>
      </c>
      <c r="G71" s="99">
        <v>2</v>
      </c>
      <c r="H71" s="138">
        <f t="shared" si="7"/>
        <v>0.42361111111111094</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420</v>
      </c>
      <c r="D73" s="161" t="s">
        <v>264</v>
      </c>
      <c r="E73" s="89" t="s">
        <v>476</v>
      </c>
      <c r="F73" s="138">
        <f>H71</f>
        <v>0.42361111111111094</v>
      </c>
      <c r="G73" s="99">
        <v>2</v>
      </c>
      <c r="H73" s="138">
        <f t="shared" ref="H73:H77" si="8">F73+TIME(0,G73,0)</f>
        <v>0.42499999999999982</v>
      </c>
      <c r="I73" s="109"/>
    </row>
    <row r="74" spans="1:9" ht="14.25" x14ac:dyDescent="0.2">
      <c r="A74" s="80" t="s">
        <v>167</v>
      </c>
      <c r="B74" s="89" t="s">
        <v>85</v>
      </c>
      <c r="C74" s="89" t="s">
        <v>174</v>
      </c>
      <c r="D74" s="161" t="s">
        <v>264</v>
      </c>
      <c r="E74" s="89" t="s">
        <v>175</v>
      </c>
      <c r="F74" s="138">
        <f>H73</f>
        <v>0.42499999999999982</v>
      </c>
      <c r="G74" s="99">
        <v>2</v>
      </c>
      <c r="H74" s="138">
        <f t="shared" si="8"/>
        <v>0.42638888888888871</v>
      </c>
      <c r="I74" s="109"/>
    </row>
    <row r="75" spans="1:9" ht="14.25" x14ac:dyDescent="0.2">
      <c r="A75" s="80" t="s">
        <v>168</v>
      </c>
      <c r="B75" s="89" t="s">
        <v>85</v>
      </c>
      <c r="C75" s="89" t="s">
        <v>285</v>
      </c>
      <c r="D75" s="161" t="s">
        <v>264</v>
      </c>
      <c r="E75" s="149" t="s">
        <v>247</v>
      </c>
      <c r="F75" s="138">
        <f t="shared" ref="F75:F76" si="9">H74</f>
        <v>0.42638888888888871</v>
      </c>
      <c r="G75" s="99">
        <v>2</v>
      </c>
      <c r="H75" s="138">
        <f t="shared" si="8"/>
        <v>0.42777777777777759</v>
      </c>
      <c r="I75" s="109"/>
    </row>
    <row r="76" spans="1:9" ht="14.25" x14ac:dyDescent="0.2">
      <c r="A76" s="80" t="s">
        <v>169</v>
      </c>
      <c r="B76" s="89" t="s">
        <v>85</v>
      </c>
      <c r="C76" s="89" t="s">
        <v>298</v>
      </c>
      <c r="D76" s="161" t="s">
        <v>264</v>
      </c>
      <c r="E76" s="149" t="s">
        <v>299</v>
      </c>
      <c r="F76" s="138">
        <f t="shared" si="9"/>
        <v>0.42777777777777759</v>
      </c>
      <c r="G76" s="99">
        <v>2</v>
      </c>
      <c r="H76" s="138">
        <f t="shared" si="8"/>
        <v>0.42916666666666647</v>
      </c>
      <c r="I76" s="109"/>
    </row>
    <row r="77" spans="1:9" ht="14.25" x14ac:dyDescent="0.2">
      <c r="A77" s="80" t="s">
        <v>170</v>
      </c>
      <c r="B77" s="89" t="s">
        <v>85</v>
      </c>
      <c r="C77" s="89" t="s">
        <v>300</v>
      </c>
      <c r="D77" s="161" t="s">
        <v>264</v>
      </c>
      <c r="E77" s="149" t="s">
        <v>277</v>
      </c>
      <c r="F77" s="138">
        <f t="shared" ref="F77:F82" si="10">H76</f>
        <v>0.42916666666666647</v>
      </c>
      <c r="G77" s="99">
        <v>2</v>
      </c>
      <c r="H77" s="138">
        <f t="shared" si="8"/>
        <v>0.43055555555555536</v>
      </c>
      <c r="I77" s="109"/>
    </row>
    <row r="78" spans="1:9" s="62" customFormat="1" ht="14.25" x14ac:dyDescent="0.2">
      <c r="A78" s="170" t="s">
        <v>171</v>
      </c>
      <c r="B78" s="89" t="s">
        <v>85</v>
      </c>
      <c r="C78" s="89" t="s">
        <v>303</v>
      </c>
      <c r="D78" s="161" t="s">
        <v>264</v>
      </c>
      <c r="E78" s="149" t="s">
        <v>304</v>
      </c>
      <c r="F78" s="138">
        <f t="shared" si="10"/>
        <v>0.43055555555555536</v>
      </c>
      <c r="G78" s="99">
        <v>2</v>
      </c>
      <c r="H78" s="138">
        <f t="shared" ref="H78:H82" si="11">F78+TIME(0,G78,0)</f>
        <v>0.43194444444444424</v>
      </c>
      <c r="I78" s="109"/>
    </row>
    <row r="79" spans="1:9" s="62" customFormat="1" ht="14.25" x14ac:dyDescent="0.2">
      <c r="A79" s="170" t="s">
        <v>172</v>
      </c>
      <c r="B79" s="89" t="s">
        <v>85</v>
      </c>
      <c r="C79" s="89" t="s">
        <v>391</v>
      </c>
      <c r="D79" s="161" t="s">
        <v>264</v>
      </c>
      <c r="E79" s="149" t="s">
        <v>320</v>
      </c>
      <c r="F79" s="138">
        <f t="shared" si="10"/>
        <v>0.43194444444444424</v>
      </c>
      <c r="G79" s="99">
        <v>2</v>
      </c>
      <c r="H79" s="138">
        <f t="shared" si="11"/>
        <v>0.43333333333333313</v>
      </c>
      <c r="I79" s="109"/>
    </row>
    <row r="80" spans="1:9" s="62" customFormat="1" ht="14.25" x14ac:dyDescent="0.2">
      <c r="A80" s="170" t="s">
        <v>173</v>
      </c>
      <c r="B80" s="89" t="s">
        <v>85</v>
      </c>
      <c r="C80" s="149" t="s">
        <v>423</v>
      </c>
      <c r="D80" s="161" t="s">
        <v>264</v>
      </c>
      <c r="E80" s="149" t="s">
        <v>208</v>
      </c>
      <c r="F80" s="138">
        <f t="shared" si="10"/>
        <v>0.43333333333333313</v>
      </c>
      <c r="G80" s="99">
        <v>2</v>
      </c>
      <c r="H80" s="138">
        <f t="shared" si="11"/>
        <v>0.43472222222222201</v>
      </c>
      <c r="I80" s="109"/>
    </row>
    <row r="81" spans="1:9" s="62" customFormat="1" ht="14.25" x14ac:dyDescent="0.2">
      <c r="A81" s="170" t="s">
        <v>302</v>
      </c>
      <c r="B81" s="89" t="s">
        <v>85</v>
      </c>
      <c r="C81" s="149" t="s">
        <v>422</v>
      </c>
      <c r="D81" s="161" t="s">
        <v>264</v>
      </c>
      <c r="E81" s="149" t="s">
        <v>477</v>
      </c>
      <c r="F81" s="138">
        <f t="shared" si="10"/>
        <v>0.43472222222222201</v>
      </c>
      <c r="G81" s="99">
        <v>2</v>
      </c>
      <c r="H81" s="138">
        <f t="shared" si="11"/>
        <v>0.43611111111111089</v>
      </c>
      <c r="I81" s="109"/>
    </row>
    <row r="82" spans="1:9" s="62" customFormat="1" ht="14.25" x14ac:dyDescent="0.2">
      <c r="A82" s="170" t="s">
        <v>421</v>
      </c>
      <c r="B82" s="89" t="s">
        <v>85</v>
      </c>
      <c r="C82" s="149"/>
      <c r="D82" s="161" t="s">
        <v>264</v>
      </c>
      <c r="E82" s="149"/>
      <c r="F82" s="138">
        <f t="shared" si="10"/>
        <v>0.43611111111111089</v>
      </c>
      <c r="G82" s="99">
        <v>0</v>
      </c>
      <c r="H82" s="138">
        <f t="shared" si="11"/>
        <v>0.43611111111111089</v>
      </c>
      <c r="I82" s="109"/>
    </row>
    <row r="83" spans="1:9" s="62" customFormat="1" ht="14.25" x14ac:dyDescent="0.2">
      <c r="A83" s="170"/>
      <c r="B83" s="89"/>
      <c r="C83" s="89"/>
      <c r="D83" s="161"/>
      <c r="E83" s="149"/>
      <c r="F83" s="138"/>
      <c r="G83" s="99"/>
      <c r="H83" s="138"/>
      <c r="I83" s="109"/>
    </row>
    <row r="84" spans="1:9" ht="15.75" x14ac:dyDescent="0.25">
      <c r="A84" s="171" t="s">
        <v>176</v>
      </c>
      <c r="B84" s="88"/>
      <c r="C84" s="88" t="s">
        <v>345</v>
      </c>
      <c r="D84" s="161"/>
      <c r="E84" s="88"/>
      <c r="F84" s="137"/>
      <c r="G84" s="98"/>
      <c r="H84" s="137"/>
      <c r="I84" s="108"/>
    </row>
    <row r="85" spans="1:9" ht="20.25" customHeight="1" x14ac:dyDescent="0.2">
      <c r="A85" s="170" t="s">
        <v>177</v>
      </c>
      <c r="B85" s="89" t="s">
        <v>85</v>
      </c>
      <c r="C85" s="149" t="s">
        <v>348</v>
      </c>
      <c r="D85" s="161" t="s">
        <v>264</v>
      </c>
      <c r="E85" s="149" t="s">
        <v>351</v>
      </c>
      <c r="F85" s="150">
        <f>H82</f>
        <v>0.43611111111111089</v>
      </c>
      <c r="G85" s="151">
        <v>2</v>
      </c>
      <c r="H85" s="150">
        <f>F85+TIME(0,G85,0)</f>
        <v>0.43749999999999978</v>
      </c>
      <c r="I85" s="109"/>
    </row>
    <row r="86" spans="1:9" s="62" customFormat="1" ht="14.25" x14ac:dyDescent="0.2">
      <c r="A86" s="191" t="s">
        <v>246</v>
      </c>
      <c r="B86" s="149"/>
      <c r="C86" s="149"/>
      <c r="D86" s="161"/>
      <c r="E86" s="149"/>
      <c r="F86" s="150">
        <f>H85</f>
        <v>0.43749999999999978</v>
      </c>
      <c r="G86" s="151">
        <v>0</v>
      </c>
      <c r="H86" s="150">
        <f>F86+TIME(0,G86,0)</f>
        <v>0.43749999999999978</v>
      </c>
      <c r="I86" s="109"/>
    </row>
    <row r="87" spans="1:9" s="62" customFormat="1" ht="14.25" x14ac:dyDescent="0.2">
      <c r="A87" s="174"/>
      <c r="B87" s="153"/>
      <c r="C87" s="153"/>
      <c r="D87" s="175"/>
      <c r="E87" s="153"/>
      <c r="F87" s="154"/>
      <c r="G87" s="155"/>
      <c r="H87" s="154"/>
      <c r="I87" s="152"/>
    </row>
    <row r="88" spans="1:9" s="62" customFormat="1" ht="15.75" x14ac:dyDescent="0.25">
      <c r="A88" s="76" t="s">
        <v>353</v>
      </c>
      <c r="B88" s="85"/>
      <c r="C88" s="85" t="s">
        <v>191</v>
      </c>
      <c r="D88" s="157"/>
      <c r="E88" s="85"/>
      <c r="F88" s="134"/>
      <c r="G88" s="95"/>
      <c r="H88" s="134"/>
      <c r="I88" s="105"/>
    </row>
    <row r="89" spans="1:9" s="62" customFormat="1" ht="15.75" x14ac:dyDescent="0.25">
      <c r="A89" s="79" t="s">
        <v>354</v>
      </c>
      <c r="B89" s="88"/>
      <c r="C89" s="88" t="s">
        <v>425</v>
      </c>
      <c r="D89" s="90"/>
      <c r="E89" s="88"/>
      <c r="F89" s="137"/>
      <c r="G89" s="98"/>
      <c r="H89" s="137"/>
      <c r="I89" s="108"/>
    </row>
    <row r="90" spans="1:9" s="62" customFormat="1" ht="14.25" x14ac:dyDescent="0.2">
      <c r="A90" s="80" t="s">
        <v>355</v>
      </c>
      <c r="B90" s="89" t="s">
        <v>85</v>
      </c>
      <c r="C90" s="89" t="s">
        <v>193</v>
      </c>
      <c r="D90" s="161"/>
      <c r="E90" s="89" t="s">
        <v>194</v>
      </c>
      <c r="F90" s="138">
        <f>H86</f>
        <v>0.43749999999999978</v>
      </c>
      <c r="G90" s="99">
        <v>0</v>
      </c>
      <c r="H90" s="138">
        <f>F90+TIME(0,G90,0)</f>
        <v>0.43749999999999978</v>
      </c>
      <c r="I90" s="109"/>
    </row>
    <row r="91" spans="1:9" s="62" customFormat="1" ht="14.25" x14ac:dyDescent="0.2">
      <c r="A91" s="80" t="s">
        <v>356</v>
      </c>
      <c r="B91" s="89" t="s">
        <v>85</v>
      </c>
      <c r="C91" s="89" t="s">
        <v>195</v>
      </c>
      <c r="D91" s="161"/>
      <c r="E91" s="89" t="s">
        <v>282</v>
      </c>
      <c r="F91" s="138">
        <f>H90</f>
        <v>0.43749999999999978</v>
      </c>
      <c r="G91" s="99">
        <v>0</v>
      </c>
      <c r="H91" s="138">
        <f>F91+TIME(0,G91,0)</f>
        <v>0.43749999999999978</v>
      </c>
      <c r="I91" s="109"/>
    </row>
    <row r="92" spans="1:9" s="62" customFormat="1" ht="14.25" x14ac:dyDescent="0.2">
      <c r="A92" s="80" t="s">
        <v>357</v>
      </c>
      <c r="B92" s="89" t="s">
        <v>85</v>
      </c>
      <c r="C92" s="89" t="s">
        <v>308</v>
      </c>
      <c r="D92" s="161"/>
      <c r="E92" s="89" t="s">
        <v>309</v>
      </c>
      <c r="F92" s="138">
        <f>H91</f>
        <v>0.43749999999999978</v>
      </c>
      <c r="G92" s="99">
        <v>0</v>
      </c>
      <c r="H92" s="138">
        <f>F92+TIME(0,G92,0)</f>
        <v>0.43749999999999978</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358</v>
      </c>
      <c r="B94" s="89" t="s">
        <v>85</v>
      </c>
      <c r="C94" s="89" t="s">
        <v>266</v>
      </c>
      <c r="D94" s="161" t="s">
        <v>551</v>
      </c>
      <c r="E94" s="89" t="s">
        <v>294</v>
      </c>
      <c r="F94" s="138">
        <f>H92</f>
        <v>0.43749999999999978</v>
      </c>
      <c r="G94" s="99">
        <v>3</v>
      </c>
      <c r="H94" s="138">
        <f>F94+TIME(0,G94,0)</f>
        <v>0.4395833333333331</v>
      </c>
      <c r="I94" s="109"/>
    </row>
    <row r="95" spans="1:9" s="62" customFormat="1" ht="13.9" customHeight="1" x14ac:dyDescent="0.2">
      <c r="A95" s="191" t="s">
        <v>359</v>
      </c>
      <c r="B95" s="149" t="s">
        <v>85</v>
      </c>
      <c r="C95" s="149" t="s">
        <v>293</v>
      </c>
      <c r="D95" s="161"/>
      <c r="E95" s="149" t="s">
        <v>310</v>
      </c>
      <c r="F95" s="150">
        <f>H94</f>
        <v>0.4395833333333331</v>
      </c>
      <c r="G95" s="151">
        <v>2</v>
      </c>
      <c r="H95" s="150">
        <f>F95+TIME(0,G95,0)</f>
        <v>0.44097222222222199</v>
      </c>
      <c r="I95" s="109"/>
    </row>
    <row r="96" spans="1:9" s="62" customFormat="1" ht="13.9" customHeight="1" x14ac:dyDescent="0.2">
      <c r="A96" s="162"/>
      <c r="B96" s="149"/>
      <c r="C96" s="149"/>
      <c r="D96" s="161"/>
      <c r="E96" s="149"/>
      <c r="F96" s="150"/>
      <c r="G96" s="151"/>
      <c r="H96" s="150"/>
      <c r="I96" s="152"/>
    </row>
    <row r="97" spans="1:13" s="62" customFormat="1" ht="15.75" x14ac:dyDescent="0.25">
      <c r="A97" s="76" t="s">
        <v>360</v>
      </c>
      <c r="B97" s="85"/>
      <c r="C97" s="85" t="s">
        <v>179</v>
      </c>
      <c r="D97" s="85"/>
      <c r="E97" s="85"/>
      <c r="F97" s="134"/>
      <c r="G97" s="95"/>
      <c r="H97" s="134"/>
      <c r="I97" s="105"/>
    </row>
    <row r="98" spans="1:13" s="62" customFormat="1" ht="15" x14ac:dyDescent="0.2">
      <c r="A98" s="184" t="s">
        <v>211</v>
      </c>
      <c r="B98" s="149" t="s">
        <v>85</v>
      </c>
      <c r="C98" s="149" t="s">
        <v>552</v>
      </c>
      <c r="D98" s="161"/>
      <c r="E98" s="149" t="s">
        <v>104</v>
      </c>
      <c r="F98" s="150">
        <f>H95</f>
        <v>0.44097222222222199</v>
      </c>
      <c r="G98" s="151">
        <v>5</v>
      </c>
      <c r="H98" s="150">
        <f>F98+TIME(0,G98,0)</f>
        <v>0.4444444444444442</v>
      </c>
      <c r="I98" s="169"/>
      <c r="J98" s="33"/>
    </row>
    <row r="99" spans="1:13" s="62" customFormat="1" ht="14.25" x14ac:dyDescent="0.2">
      <c r="A99" s="184" t="s">
        <v>213</v>
      </c>
      <c r="B99" s="149" t="s">
        <v>85</v>
      </c>
      <c r="C99" s="149"/>
      <c r="D99" s="161"/>
      <c r="E99" s="149"/>
      <c r="F99" s="150">
        <f>H98</f>
        <v>0.4444444444444442</v>
      </c>
      <c r="G99" s="151">
        <v>0</v>
      </c>
      <c r="H99" s="150">
        <f>F99+TIME(0,G99,0)</f>
        <v>0.4444444444444442</v>
      </c>
      <c r="I99" s="179"/>
    </row>
    <row r="100" spans="1:13" s="62" customFormat="1" ht="14.25" x14ac:dyDescent="0.2">
      <c r="A100" s="182" t="s">
        <v>216</v>
      </c>
      <c r="B100" s="153"/>
      <c r="C100" s="153"/>
      <c r="D100" s="175"/>
      <c r="E100" s="153"/>
      <c r="F100" s="154">
        <f>H99</f>
        <v>0.4444444444444442</v>
      </c>
      <c r="G100" s="155">
        <v>0</v>
      </c>
      <c r="H100" s="154">
        <f>F100+TIME(0,G100,0)</f>
        <v>0.4444444444444442</v>
      </c>
      <c r="I100" s="183"/>
    </row>
    <row r="101" spans="1:13" s="62" customFormat="1" ht="15.75" x14ac:dyDescent="0.25">
      <c r="A101" s="81" t="s">
        <v>219</v>
      </c>
      <c r="B101" s="91"/>
      <c r="C101" s="91" t="s">
        <v>184</v>
      </c>
      <c r="D101" s="91"/>
      <c r="E101" s="91" t="s">
        <v>104</v>
      </c>
      <c r="F101" s="142">
        <f>H99</f>
        <v>0.4444444444444442</v>
      </c>
      <c r="G101" s="101">
        <v>1</v>
      </c>
      <c r="H101" s="142">
        <f>F101+TIME(0,G101,0)</f>
        <v>0.44513888888888864</v>
      </c>
      <c r="I101" s="180"/>
    </row>
    <row r="102" spans="1:13" s="62" customFormat="1" x14ac:dyDescent="0.2">
      <c r="A102" s="82"/>
      <c r="B102" s="82"/>
      <c r="C102" s="82" t="s">
        <v>185</v>
      </c>
      <c r="D102" s="82"/>
      <c r="E102" s="82"/>
      <c r="F102" s="143"/>
      <c r="G102" s="102">
        <f>(H102-H101) * 24 * 60</f>
        <v>19.000000000000334</v>
      </c>
      <c r="H102" s="143">
        <v>0.45833333333333331</v>
      </c>
      <c r="I102" s="211"/>
    </row>
    <row r="103" spans="1:13" s="62" customFormat="1" x14ac:dyDescent="0.2">
      <c r="A103" s="84"/>
      <c r="B103" s="84"/>
      <c r="C103" s="84"/>
      <c r="D103" s="84"/>
      <c r="E103" s="84"/>
      <c r="F103" s="145"/>
      <c r="G103" s="104"/>
      <c r="H103" s="145"/>
      <c r="I103" s="179"/>
    </row>
    <row r="104" spans="1:13" ht="15.75" x14ac:dyDescent="0.25">
      <c r="A104" s="511" t="s">
        <v>519</v>
      </c>
      <c r="B104" s="512"/>
      <c r="C104" s="512"/>
      <c r="D104" s="512"/>
      <c r="E104" s="512"/>
      <c r="F104" s="512"/>
      <c r="G104" s="512"/>
      <c r="H104" s="512"/>
      <c r="I104" s="512"/>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367</v>
      </c>
      <c r="D108" s="86"/>
      <c r="E108" s="86" t="s">
        <v>88</v>
      </c>
      <c r="F108" s="135">
        <f>H107</f>
        <v>0.37569444444444444</v>
      </c>
      <c r="G108" s="96">
        <v>1</v>
      </c>
      <c r="H108" s="135">
        <f>F108+TIME(0,G108,0)</f>
        <v>0.37638888888888888</v>
      </c>
      <c r="I108" s="106"/>
    </row>
    <row r="109" spans="1:13" ht="15" x14ac:dyDescent="0.2">
      <c r="A109" s="78" t="s">
        <v>89</v>
      </c>
      <c r="B109" s="87" t="s">
        <v>91</v>
      </c>
      <c r="C109" s="87" t="s">
        <v>368</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265</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265</v>
      </c>
      <c r="E113" s="86" t="s">
        <v>104</v>
      </c>
      <c r="F113" s="135">
        <f>H112</f>
        <v>0.37777777777777777</v>
      </c>
      <c r="G113" s="96">
        <v>1</v>
      </c>
      <c r="H113" s="135">
        <f t="shared" si="12"/>
        <v>0.37847222222222221</v>
      </c>
      <c r="I113" s="106"/>
    </row>
    <row r="114" spans="1:15" ht="15" x14ac:dyDescent="0.2">
      <c r="A114" s="77" t="s">
        <v>107</v>
      </c>
      <c r="B114" s="86" t="s">
        <v>85</v>
      </c>
      <c r="C114" s="86" t="s">
        <v>284</v>
      </c>
      <c r="D114" s="172" t="s">
        <v>265</v>
      </c>
      <c r="E114" s="86" t="s">
        <v>104</v>
      </c>
      <c r="F114" s="135">
        <f>H113</f>
        <v>0.37847222222222221</v>
      </c>
      <c r="G114" s="96">
        <v>1</v>
      </c>
      <c r="H114" s="135">
        <f t="shared" si="12"/>
        <v>0.37916666666666665</v>
      </c>
      <c r="I114" s="106"/>
    </row>
    <row r="115" spans="1:15" s="62" customFormat="1" ht="15" x14ac:dyDescent="0.2">
      <c r="A115" s="77" t="s">
        <v>110</v>
      </c>
      <c r="B115" s="86" t="s">
        <v>85</v>
      </c>
      <c r="C115" s="86" t="s">
        <v>500</v>
      </c>
      <c r="D115" s="172" t="s">
        <v>265</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265</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265</v>
      </c>
      <c r="E119" s="86" t="s">
        <v>104</v>
      </c>
      <c r="F119" s="135">
        <f t="shared" si="13"/>
        <v>0.3833333333333333</v>
      </c>
      <c r="G119" s="96">
        <v>1</v>
      </c>
      <c r="H119" s="135">
        <f t="shared" si="12"/>
        <v>0.38402777777777775</v>
      </c>
      <c r="I119" s="106"/>
    </row>
    <row r="120" spans="1:15" s="62" customFormat="1" ht="15" x14ac:dyDescent="0.2">
      <c r="A120" s="77" t="s">
        <v>374</v>
      </c>
      <c r="B120" s="86" t="s">
        <v>85</v>
      </c>
      <c r="C120" s="86" t="s">
        <v>202</v>
      </c>
      <c r="D120" s="172" t="s">
        <v>265</v>
      </c>
      <c r="E120" s="86" t="s">
        <v>104</v>
      </c>
      <c r="F120" s="135">
        <f t="shared" si="13"/>
        <v>0.38402777777777775</v>
      </c>
      <c r="G120" s="96">
        <v>1</v>
      </c>
      <c r="H120" s="135">
        <f t="shared" si="12"/>
        <v>0.38472222222222219</v>
      </c>
      <c r="I120" s="106"/>
    </row>
    <row r="121" spans="1:15" s="62" customFormat="1" ht="15" x14ac:dyDescent="0.2">
      <c r="A121" s="77" t="s">
        <v>375</v>
      </c>
      <c r="B121" s="86" t="s">
        <v>85</v>
      </c>
      <c r="C121" s="86" t="s">
        <v>283</v>
      </c>
      <c r="D121" s="172" t="s">
        <v>265</v>
      </c>
      <c r="E121" s="86" t="s">
        <v>104</v>
      </c>
      <c r="F121" s="135">
        <f t="shared" si="13"/>
        <v>0.38472222222222219</v>
      </c>
      <c r="G121" s="96">
        <v>1</v>
      </c>
      <c r="H121" s="135">
        <f t="shared" si="12"/>
        <v>0.38541666666666663</v>
      </c>
      <c r="I121" s="106"/>
    </row>
    <row r="122" spans="1:15" s="62" customFormat="1" ht="15" x14ac:dyDescent="0.2">
      <c r="A122" s="77" t="s">
        <v>376</v>
      </c>
      <c r="B122" s="86" t="s">
        <v>85</v>
      </c>
      <c r="C122" s="86" t="s">
        <v>386</v>
      </c>
      <c r="D122" s="172" t="s">
        <v>265</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377</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385</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384</v>
      </c>
      <c r="D129" s="161" t="s">
        <v>263</v>
      </c>
      <c r="E129" s="89" t="s">
        <v>118</v>
      </c>
      <c r="F129" s="138">
        <f t="shared" ref="F129:F134" si="17">H128</f>
        <v>0.39097222222222217</v>
      </c>
      <c r="G129" s="99">
        <v>10</v>
      </c>
      <c r="H129" s="138">
        <f t="shared" si="16"/>
        <v>0.39791666666666659</v>
      </c>
      <c r="I129" s="109"/>
    </row>
    <row r="130" spans="1:9" s="62" customFormat="1" ht="14.25" x14ac:dyDescent="0.2">
      <c r="A130" s="80" t="s">
        <v>232</v>
      </c>
      <c r="B130" s="89" t="s">
        <v>197</v>
      </c>
      <c r="C130" s="89" t="s">
        <v>378</v>
      </c>
      <c r="D130" s="185"/>
      <c r="E130" s="89" t="s">
        <v>118</v>
      </c>
      <c r="F130" s="138">
        <f t="shared" si="17"/>
        <v>0.39791666666666659</v>
      </c>
      <c r="G130" s="99">
        <v>10</v>
      </c>
      <c r="H130" s="138">
        <f t="shared" si="16"/>
        <v>0.40486111111111101</v>
      </c>
      <c r="I130" s="109"/>
    </row>
    <row r="131" spans="1:9" s="62" customFormat="1" ht="13.9" customHeight="1" x14ac:dyDescent="0.2">
      <c r="A131" s="80" t="s">
        <v>233</v>
      </c>
      <c r="B131" s="89" t="s">
        <v>85</v>
      </c>
      <c r="C131" s="89" t="s">
        <v>206</v>
      </c>
      <c r="D131" s="89"/>
      <c r="E131" s="89" t="s">
        <v>94</v>
      </c>
      <c r="F131" s="138">
        <f t="shared" si="17"/>
        <v>0.40486111111111101</v>
      </c>
      <c r="G131" s="99">
        <v>3</v>
      </c>
      <c r="H131" s="138">
        <f t="shared" si="16"/>
        <v>0.40694444444444433</v>
      </c>
      <c r="I131" s="109"/>
    </row>
    <row r="132" spans="1:9" s="62" customFormat="1" ht="14.25" x14ac:dyDescent="0.2">
      <c r="A132" s="80" t="s">
        <v>234</v>
      </c>
      <c r="B132" s="89" t="s">
        <v>85</v>
      </c>
      <c r="C132" s="89" t="s">
        <v>508</v>
      </c>
      <c r="D132" s="161" t="s">
        <v>388</v>
      </c>
      <c r="E132" s="89" t="s">
        <v>147</v>
      </c>
      <c r="F132" s="138">
        <f t="shared" si="17"/>
        <v>0.40694444444444433</v>
      </c>
      <c r="G132" s="99">
        <v>3</v>
      </c>
      <c r="H132" s="138">
        <f t="shared" si="16"/>
        <v>0.40902777777777766</v>
      </c>
      <c r="I132" s="109"/>
    </row>
    <row r="133" spans="1:9" s="62" customFormat="1" ht="14.25" x14ac:dyDescent="0.2">
      <c r="A133" s="80" t="s">
        <v>235</v>
      </c>
      <c r="B133" s="89" t="s">
        <v>85</v>
      </c>
      <c r="C133" s="89" t="s">
        <v>426</v>
      </c>
      <c r="D133" s="161" t="s">
        <v>388</v>
      </c>
      <c r="E133" s="89" t="s">
        <v>350</v>
      </c>
      <c r="F133" s="138">
        <f t="shared" si="17"/>
        <v>0.40902777777777766</v>
      </c>
      <c r="G133" s="99">
        <v>3</v>
      </c>
      <c r="H133" s="138">
        <f t="shared" si="16"/>
        <v>0.41111111111111098</v>
      </c>
      <c r="I133" s="109"/>
    </row>
    <row r="134" spans="1:9" s="62" customFormat="1" ht="13.9" customHeight="1" x14ac:dyDescent="0.2">
      <c r="A134" s="162" t="s">
        <v>236</v>
      </c>
      <c r="B134" s="149"/>
      <c r="C134" s="149"/>
      <c r="D134" s="149"/>
      <c r="E134" s="149"/>
      <c r="F134" s="150">
        <f t="shared" si="17"/>
        <v>0.41111111111111098</v>
      </c>
      <c r="G134" s="151">
        <v>0</v>
      </c>
      <c r="H134" s="150">
        <f t="shared" si="16"/>
        <v>0.41111111111111098</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427</v>
      </c>
      <c r="B136" s="89" t="s">
        <v>85</v>
      </c>
      <c r="C136" s="89" t="s">
        <v>242</v>
      </c>
      <c r="D136" s="161" t="s">
        <v>388</v>
      </c>
      <c r="E136" s="89" t="s">
        <v>292</v>
      </c>
      <c r="F136" s="138">
        <f>H134</f>
        <v>0.41111111111111098</v>
      </c>
      <c r="G136" s="99">
        <v>3</v>
      </c>
      <c r="H136" s="138">
        <f t="shared" ref="H136:H141" si="18">F136+TIME(0,G136,0)</f>
        <v>0.41319444444444431</v>
      </c>
      <c r="I136" s="109"/>
    </row>
    <row r="137" spans="1:9" s="62" customFormat="1" ht="13.9" customHeight="1" x14ac:dyDescent="0.2">
      <c r="A137" s="80" t="s">
        <v>428</v>
      </c>
      <c r="B137" s="89" t="s">
        <v>85</v>
      </c>
      <c r="C137" s="89" t="s">
        <v>207</v>
      </c>
      <c r="D137" s="161" t="s">
        <v>388</v>
      </c>
      <c r="E137" s="89" t="s">
        <v>208</v>
      </c>
      <c r="F137" s="138">
        <f>H136</f>
        <v>0.41319444444444431</v>
      </c>
      <c r="G137" s="99">
        <v>2</v>
      </c>
      <c r="H137" s="138">
        <f t="shared" si="18"/>
        <v>0.41458333333333319</v>
      </c>
      <c r="I137" s="109"/>
    </row>
    <row r="138" spans="1:9" s="2" customFormat="1" ht="14.25" x14ac:dyDescent="0.2">
      <c r="A138" s="80" t="s">
        <v>429</v>
      </c>
      <c r="B138" s="89" t="s">
        <v>85</v>
      </c>
      <c r="C138" s="89" t="s">
        <v>258</v>
      </c>
      <c r="D138" s="161" t="s">
        <v>388</v>
      </c>
      <c r="E138" s="89" t="s">
        <v>163</v>
      </c>
      <c r="F138" s="138">
        <f>H137</f>
        <v>0.41458333333333319</v>
      </c>
      <c r="G138" s="99">
        <v>2</v>
      </c>
      <c r="H138" s="138">
        <f t="shared" si="18"/>
        <v>0.41597222222222208</v>
      </c>
      <c r="I138" s="152"/>
    </row>
    <row r="139" spans="1:9" s="62" customFormat="1" ht="15.75" x14ac:dyDescent="0.25">
      <c r="A139" s="80" t="s">
        <v>430</v>
      </c>
      <c r="B139" s="89" t="s">
        <v>85</v>
      </c>
      <c r="C139" s="89" t="s">
        <v>157</v>
      </c>
      <c r="D139" s="161" t="s">
        <v>388</v>
      </c>
      <c r="E139" s="89" t="s">
        <v>118</v>
      </c>
      <c r="F139" s="138">
        <f>H138</f>
        <v>0.41597222222222208</v>
      </c>
      <c r="G139" s="99">
        <v>2</v>
      </c>
      <c r="H139" s="138">
        <f t="shared" si="18"/>
        <v>0.41736111111111096</v>
      </c>
      <c r="I139" s="108"/>
    </row>
    <row r="140" spans="1:9" s="62" customFormat="1" ht="14.25" x14ac:dyDescent="0.2">
      <c r="A140" s="80" t="s">
        <v>431</v>
      </c>
      <c r="B140" s="89" t="s">
        <v>85</v>
      </c>
      <c r="C140" s="89" t="s">
        <v>160</v>
      </c>
      <c r="D140" s="161" t="s">
        <v>388</v>
      </c>
      <c r="E140" s="89" t="s">
        <v>290</v>
      </c>
      <c r="F140" s="138">
        <f>H139</f>
        <v>0.41736111111111096</v>
      </c>
      <c r="G140" s="99">
        <v>2</v>
      </c>
      <c r="H140" s="138">
        <f t="shared" si="18"/>
        <v>0.41874999999999984</v>
      </c>
      <c r="I140" s="109"/>
    </row>
    <row r="141" spans="1:9" s="62" customFormat="1" ht="14.25" x14ac:dyDescent="0.2">
      <c r="A141" s="80" t="s">
        <v>432</v>
      </c>
      <c r="B141" s="89" t="s">
        <v>85</v>
      </c>
      <c r="C141" s="89" t="s">
        <v>162</v>
      </c>
      <c r="D141" s="161" t="s">
        <v>388</v>
      </c>
      <c r="E141" s="89" t="s">
        <v>163</v>
      </c>
      <c r="F141" s="138">
        <f>H140</f>
        <v>0.41874999999999984</v>
      </c>
      <c r="G141" s="99">
        <v>3</v>
      </c>
      <c r="H141" s="138">
        <f t="shared" si="18"/>
        <v>0.42083333333333317</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433</v>
      </c>
      <c r="B144" s="89" t="s">
        <v>85</v>
      </c>
      <c r="C144" s="89" t="s">
        <v>420</v>
      </c>
      <c r="D144" s="161" t="s">
        <v>388</v>
      </c>
      <c r="E144" s="89" t="s">
        <v>476</v>
      </c>
      <c r="F144" s="138">
        <f>H141</f>
        <v>0.42083333333333317</v>
      </c>
      <c r="G144" s="99">
        <v>2</v>
      </c>
      <c r="H144" s="138">
        <f t="shared" ref="H144:H148" si="19">F144+TIME(0,G144,0)</f>
        <v>0.42222222222222205</v>
      </c>
      <c r="I144" s="108"/>
    </row>
    <row r="145" spans="1:14" s="62" customFormat="1" ht="15.75" x14ac:dyDescent="0.25">
      <c r="A145" s="80" t="s">
        <v>434</v>
      </c>
      <c r="B145" s="89" t="s">
        <v>85</v>
      </c>
      <c r="C145" s="89" t="s">
        <v>174</v>
      </c>
      <c r="D145" s="161" t="s">
        <v>388</v>
      </c>
      <c r="E145" s="89" t="s">
        <v>175</v>
      </c>
      <c r="F145" s="138">
        <f>H144</f>
        <v>0.42222222222222205</v>
      </c>
      <c r="G145" s="99">
        <v>2</v>
      </c>
      <c r="H145" s="138">
        <f t="shared" si="19"/>
        <v>0.42361111111111094</v>
      </c>
      <c r="I145" s="108"/>
      <c r="J145" s="104"/>
    </row>
    <row r="146" spans="1:14" s="62" customFormat="1" ht="15.75" x14ac:dyDescent="0.25">
      <c r="A146" s="80" t="s">
        <v>435</v>
      </c>
      <c r="B146" s="89" t="s">
        <v>85</v>
      </c>
      <c r="C146" s="89" t="s">
        <v>285</v>
      </c>
      <c r="D146" s="161" t="s">
        <v>388</v>
      </c>
      <c r="E146" s="149" t="s">
        <v>247</v>
      </c>
      <c r="F146" s="138">
        <f t="shared" ref="F146:F153" si="20">H145</f>
        <v>0.42361111111111094</v>
      </c>
      <c r="G146" s="99">
        <v>2</v>
      </c>
      <c r="H146" s="138">
        <f t="shared" si="19"/>
        <v>0.42499999999999982</v>
      </c>
      <c r="I146" s="108"/>
      <c r="N146" s="89"/>
    </row>
    <row r="147" spans="1:14" s="62" customFormat="1" ht="15" x14ac:dyDescent="0.2">
      <c r="A147" s="80" t="s">
        <v>436</v>
      </c>
      <c r="B147" s="89" t="s">
        <v>85</v>
      </c>
      <c r="C147" s="89" t="s">
        <v>298</v>
      </c>
      <c r="D147" s="161" t="s">
        <v>388</v>
      </c>
      <c r="E147" s="149" t="s">
        <v>299</v>
      </c>
      <c r="F147" s="138">
        <f t="shared" si="20"/>
        <v>0.42499999999999982</v>
      </c>
      <c r="G147" s="99">
        <v>2</v>
      </c>
      <c r="H147" s="138">
        <f t="shared" si="19"/>
        <v>0.42638888888888871</v>
      </c>
      <c r="I147" s="106"/>
    </row>
    <row r="148" spans="1:14" s="2" customFormat="1" ht="14.25" x14ac:dyDescent="0.2">
      <c r="A148" s="80" t="s">
        <v>437</v>
      </c>
      <c r="B148" s="89" t="s">
        <v>85</v>
      </c>
      <c r="C148" s="89" t="s">
        <v>300</v>
      </c>
      <c r="D148" s="161" t="s">
        <v>388</v>
      </c>
      <c r="E148" s="149" t="s">
        <v>277</v>
      </c>
      <c r="F148" s="138">
        <f t="shared" si="20"/>
        <v>0.42638888888888871</v>
      </c>
      <c r="G148" s="99">
        <v>2</v>
      </c>
      <c r="H148" s="138">
        <f t="shared" si="19"/>
        <v>0.42777777777777759</v>
      </c>
      <c r="I148" s="111"/>
    </row>
    <row r="149" spans="1:14" s="62" customFormat="1" ht="14.25" x14ac:dyDescent="0.2">
      <c r="A149" s="170" t="s">
        <v>438</v>
      </c>
      <c r="B149" s="89" t="s">
        <v>85</v>
      </c>
      <c r="C149" s="89" t="s">
        <v>303</v>
      </c>
      <c r="D149" s="161" t="s">
        <v>388</v>
      </c>
      <c r="E149" s="149" t="s">
        <v>304</v>
      </c>
      <c r="F149" s="138">
        <f t="shared" si="20"/>
        <v>0.42777777777777759</v>
      </c>
      <c r="G149" s="99">
        <v>2</v>
      </c>
      <c r="H149" s="138">
        <f t="shared" ref="H149:H153" si="21">F149+TIME(0,G149,0)</f>
        <v>0.42916666666666647</v>
      </c>
      <c r="I149" s="109"/>
    </row>
    <row r="150" spans="1:14" s="62" customFormat="1" ht="14.25" x14ac:dyDescent="0.2">
      <c r="A150" s="170" t="s">
        <v>439</v>
      </c>
      <c r="B150" s="89" t="s">
        <v>85</v>
      </c>
      <c r="C150" s="89" t="s">
        <v>391</v>
      </c>
      <c r="D150" s="161" t="s">
        <v>388</v>
      </c>
      <c r="E150" s="149" t="s">
        <v>320</v>
      </c>
      <c r="F150" s="138">
        <f t="shared" si="20"/>
        <v>0.42916666666666647</v>
      </c>
      <c r="G150" s="99">
        <v>2</v>
      </c>
      <c r="H150" s="138">
        <f t="shared" si="21"/>
        <v>0.43055555555555536</v>
      </c>
      <c r="I150" s="152"/>
    </row>
    <row r="151" spans="1:14" s="2" customFormat="1" ht="15.75" x14ac:dyDescent="0.25">
      <c r="A151" s="170" t="s">
        <v>440</v>
      </c>
      <c r="B151" s="89" t="s">
        <v>85</v>
      </c>
      <c r="C151" s="149" t="s">
        <v>423</v>
      </c>
      <c r="D151" s="161" t="s">
        <v>388</v>
      </c>
      <c r="E151" s="149" t="s">
        <v>208</v>
      </c>
      <c r="F151" s="138">
        <f t="shared" si="20"/>
        <v>0.43055555555555536</v>
      </c>
      <c r="G151" s="99">
        <v>2</v>
      </c>
      <c r="H151" s="138">
        <f t="shared" si="21"/>
        <v>0.43194444444444424</v>
      </c>
      <c r="I151" s="108"/>
    </row>
    <row r="152" spans="1:14" s="62" customFormat="1" ht="14.25" x14ac:dyDescent="0.2">
      <c r="A152" s="170" t="s">
        <v>441</v>
      </c>
      <c r="B152" s="89" t="s">
        <v>85</v>
      </c>
      <c r="C152" s="149" t="s">
        <v>422</v>
      </c>
      <c r="D152" s="161" t="s">
        <v>388</v>
      </c>
      <c r="E152" s="149" t="s">
        <v>477</v>
      </c>
      <c r="F152" s="138">
        <f t="shared" si="20"/>
        <v>0.43194444444444424</v>
      </c>
      <c r="G152" s="99">
        <v>2</v>
      </c>
      <c r="H152" s="138">
        <f t="shared" si="21"/>
        <v>0.43333333333333313</v>
      </c>
      <c r="I152" s="152"/>
    </row>
    <row r="153" spans="1:14" s="62" customFormat="1" ht="14.25" x14ac:dyDescent="0.2">
      <c r="A153" s="170" t="s">
        <v>442</v>
      </c>
      <c r="B153" s="89" t="s">
        <v>85</v>
      </c>
      <c r="C153" s="89"/>
      <c r="D153" s="161"/>
      <c r="E153" s="149"/>
      <c r="F153" s="138">
        <f t="shared" si="20"/>
        <v>0.43333333333333313</v>
      </c>
      <c r="G153" s="99">
        <v>0</v>
      </c>
      <c r="H153" s="138">
        <f t="shared" si="21"/>
        <v>0.43333333333333313</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345</v>
      </c>
      <c r="D155" s="161"/>
      <c r="E155" s="88"/>
      <c r="F155" s="137"/>
      <c r="G155" s="98"/>
      <c r="H155" s="137"/>
      <c r="I155" s="109"/>
    </row>
    <row r="156" spans="1:14" s="62" customFormat="1" ht="19.5" customHeight="1" x14ac:dyDescent="0.2">
      <c r="A156" s="170" t="s">
        <v>443</v>
      </c>
      <c r="B156" s="89" t="s">
        <v>85</v>
      </c>
      <c r="C156" s="149" t="s">
        <v>348</v>
      </c>
      <c r="D156" s="161" t="s">
        <v>388</v>
      </c>
      <c r="E156" s="149" t="s">
        <v>351</v>
      </c>
      <c r="F156" s="150">
        <f>H153</f>
        <v>0.43333333333333313</v>
      </c>
      <c r="G156" s="151">
        <v>0</v>
      </c>
      <c r="H156" s="150">
        <f>F156+TIME(0,G156,0)</f>
        <v>0.43333333333333313</v>
      </c>
      <c r="I156" s="152"/>
    </row>
    <row r="157" spans="1:14" s="62" customFormat="1" ht="14.25" x14ac:dyDescent="0.2">
      <c r="A157" s="191" t="s">
        <v>444</v>
      </c>
      <c r="B157" s="149" t="s">
        <v>85</v>
      </c>
      <c r="C157" s="149"/>
      <c r="D157" s="161"/>
      <c r="E157" s="149"/>
      <c r="F157" s="150">
        <f>H156</f>
        <v>0.43333333333333313</v>
      </c>
      <c r="G157" s="151">
        <v>0</v>
      </c>
      <c r="H157" s="150">
        <f>F157+TIME(0,G157,0)</f>
        <v>0.43333333333333313</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299" t="s">
        <v>445</v>
      </c>
      <c r="B159" s="300"/>
      <c r="C159" s="300" t="s">
        <v>192</v>
      </c>
      <c r="D159" s="301"/>
      <c r="E159" s="300"/>
      <c r="F159" s="302"/>
      <c r="G159" s="303"/>
      <c r="H159" s="302"/>
      <c r="I159" s="105"/>
    </row>
    <row r="160" spans="1:14" s="62" customFormat="1" ht="14.25" x14ac:dyDescent="0.2">
      <c r="A160" s="80" t="s">
        <v>166</v>
      </c>
      <c r="B160" s="89" t="s">
        <v>85</v>
      </c>
      <c r="C160" s="89" t="s">
        <v>193</v>
      </c>
      <c r="D160" s="161"/>
      <c r="E160" s="89" t="s">
        <v>194</v>
      </c>
      <c r="F160" s="138">
        <f>H157</f>
        <v>0.43333333333333313</v>
      </c>
      <c r="G160" s="99">
        <v>3</v>
      </c>
      <c r="H160" s="138">
        <f>F160+TIME(0,G160,0)</f>
        <v>0.43541666666666645</v>
      </c>
      <c r="I160" s="152"/>
    </row>
    <row r="161" spans="1:9" s="62" customFormat="1" ht="14.25" x14ac:dyDescent="0.2">
      <c r="A161" s="80" t="s">
        <v>167</v>
      </c>
      <c r="B161" s="89" t="s">
        <v>85</v>
      </c>
      <c r="C161" s="89" t="s">
        <v>195</v>
      </c>
      <c r="D161" s="161"/>
      <c r="E161" s="89" t="s">
        <v>282</v>
      </c>
      <c r="F161" s="138">
        <f>H160</f>
        <v>0.43541666666666645</v>
      </c>
      <c r="G161" s="99">
        <v>10</v>
      </c>
      <c r="H161" s="138">
        <f>F161+TIME(0,G161,0)</f>
        <v>0.44236111111111087</v>
      </c>
      <c r="I161" s="152"/>
    </row>
    <row r="162" spans="1:9" s="62" customFormat="1" ht="14.25" x14ac:dyDescent="0.2">
      <c r="A162" s="80" t="s">
        <v>168</v>
      </c>
      <c r="B162" s="89" t="s">
        <v>85</v>
      </c>
      <c r="C162" s="89" t="s">
        <v>308</v>
      </c>
      <c r="D162" s="161"/>
      <c r="E162" s="89" t="s">
        <v>309</v>
      </c>
      <c r="F162" s="138">
        <f>H161</f>
        <v>0.44236111111111087</v>
      </c>
      <c r="G162" s="99">
        <v>3</v>
      </c>
      <c r="H162" s="138">
        <f>F162+TIME(0,G162,0)</f>
        <v>0.4444444444444442</v>
      </c>
      <c r="I162" s="152"/>
    </row>
    <row r="163" spans="1:9" s="62" customFormat="1" ht="14.25" x14ac:dyDescent="0.2">
      <c r="A163" s="84"/>
      <c r="B163" s="84"/>
      <c r="C163" s="84"/>
      <c r="D163" s="156"/>
      <c r="E163" s="84"/>
      <c r="F163" s="145"/>
      <c r="G163" s="104"/>
      <c r="H163" s="145"/>
      <c r="I163" s="152"/>
    </row>
    <row r="164" spans="1:9" s="62" customFormat="1" ht="15.75" x14ac:dyDescent="0.25">
      <c r="A164" s="76" t="s">
        <v>353</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355</v>
      </c>
      <c r="B166" s="89" t="s">
        <v>91</v>
      </c>
      <c r="C166" s="89" t="s">
        <v>346</v>
      </c>
      <c r="D166" s="161" t="s">
        <v>1</v>
      </c>
      <c r="E166" s="89" t="s">
        <v>104</v>
      </c>
      <c r="F166" s="138">
        <f>H162</f>
        <v>0.4444444444444442</v>
      </c>
      <c r="G166" s="99">
        <v>0</v>
      </c>
      <c r="H166" s="138">
        <f>F166+TIME(0,G166,0)</f>
        <v>0.4444444444444442</v>
      </c>
      <c r="I166" s="152"/>
    </row>
    <row r="167" spans="1:9" s="62" customFormat="1" ht="15" x14ac:dyDescent="0.2">
      <c r="A167" s="80" t="s">
        <v>356</v>
      </c>
      <c r="B167" s="89" t="s">
        <v>91</v>
      </c>
      <c r="C167" s="89" t="s">
        <v>446</v>
      </c>
      <c r="D167" s="161" t="s">
        <v>1</v>
      </c>
      <c r="E167" s="89" t="s">
        <v>104</v>
      </c>
      <c r="F167" s="138">
        <f>H166</f>
        <v>0.4444444444444442</v>
      </c>
      <c r="G167" s="99">
        <v>0</v>
      </c>
      <c r="H167" s="138">
        <f>F167+TIME(0,G167,0)</f>
        <v>0.4444444444444442</v>
      </c>
      <c r="I167" s="169"/>
    </row>
    <row r="168" spans="1:9" s="62" customFormat="1" ht="14.25" x14ac:dyDescent="0.2">
      <c r="A168" s="80" t="s">
        <v>357</v>
      </c>
      <c r="B168" s="89" t="s">
        <v>91</v>
      </c>
      <c r="C168" s="89" t="s">
        <v>260</v>
      </c>
      <c r="D168" s="161" t="s">
        <v>1</v>
      </c>
      <c r="E168" s="89" t="s">
        <v>147</v>
      </c>
      <c r="F168" s="138">
        <f>H167</f>
        <v>0.4444444444444442</v>
      </c>
      <c r="G168" s="99">
        <v>0</v>
      </c>
      <c r="H168" s="138">
        <f>F168+TIME(0,G168,0)</f>
        <v>0.4444444444444442</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4"/>
    </row>
    <row r="171" spans="1:9" s="62" customFormat="1" ht="14.25" x14ac:dyDescent="0.2">
      <c r="A171" s="162" t="s">
        <v>358</v>
      </c>
      <c r="B171" s="149" t="s">
        <v>215</v>
      </c>
      <c r="C171" s="149" t="s">
        <v>242</v>
      </c>
      <c r="D171" s="161" t="s">
        <v>1</v>
      </c>
      <c r="E171" s="149" t="s">
        <v>292</v>
      </c>
      <c r="F171" s="150">
        <f>H168</f>
        <v>0.4444444444444442</v>
      </c>
      <c r="G171" s="151">
        <v>0</v>
      </c>
      <c r="H171" s="150">
        <f t="shared" ref="H171:H176" si="22">F171+TIME(0,G171,0)</f>
        <v>0.4444444444444442</v>
      </c>
      <c r="I171" s="152"/>
    </row>
    <row r="172" spans="1:9" s="62" customFormat="1" ht="15" x14ac:dyDescent="0.2">
      <c r="A172" s="80" t="s">
        <v>359</v>
      </c>
      <c r="B172" s="89" t="s">
        <v>91</v>
      </c>
      <c r="C172" s="89" t="s">
        <v>207</v>
      </c>
      <c r="D172" s="161" t="s">
        <v>1</v>
      </c>
      <c r="E172" s="89" t="s">
        <v>208</v>
      </c>
      <c r="F172" s="138">
        <f>H171</f>
        <v>0.4444444444444442</v>
      </c>
      <c r="G172" s="99">
        <v>0</v>
      </c>
      <c r="H172" s="138">
        <f t="shared" si="22"/>
        <v>0.4444444444444442</v>
      </c>
      <c r="I172" s="106"/>
    </row>
    <row r="173" spans="1:9" s="62" customFormat="1" ht="15" x14ac:dyDescent="0.2">
      <c r="A173" s="80" t="s">
        <v>447</v>
      </c>
      <c r="B173" s="89" t="s">
        <v>215</v>
      </c>
      <c r="C173" s="89" t="s">
        <v>258</v>
      </c>
      <c r="D173" s="161" t="s">
        <v>1</v>
      </c>
      <c r="E173" s="89" t="s">
        <v>163</v>
      </c>
      <c r="F173" s="138">
        <f>H172</f>
        <v>0.4444444444444442</v>
      </c>
      <c r="G173" s="99">
        <v>0</v>
      </c>
      <c r="H173" s="138">
        <f t="shared" si="22"/>
        <v>0.4444444444444442</v>
      </c>
      <c r="I173" s="106"/>
    </row>
    <row r="174" spans="1:9" s="62" customFormat="1" ht="15" x14ac:dyDescent="0.2">
      <c r="A174" s="162" t="s">
        <v>448</v>
      </c>
      <c r="B174" s="149" t="s">
        <v>215</v>
      </c>
      <c r="C174" s="149" t="s">
        <v>157</v>
      </c>
      <c r="D174" s="161" t="s">
        <v>1</v>
      </c>
      <c r="E174" s="149" t="s">
        <v>118</v>
      </c>
      <c r="F174" s="150">
        <f>H173</f>
        <v>0.4444444444444442</v>
      </c>
      <c r="G174" s="151">
        <v>0</v>
      </c>
      <c r="H174" s="150">
        <f t="shared" si="22"/>
        <v>0.4444444444444442</v>
      </c>
      <c r="I174" s="106"/>
    </row>
    <row r="175" spans="1:9" s="62" customFormat="1" ht="15" x14ac:dyDescent="0.2">
      <c r="A175" s="162" t="s">
        <v>449</v>
      </c>
      <c r="B175" s="149" t="s">
        <v>91</v>
      </c>
      <c r="C175" s="149" t="s">
        <v>160</v>
      </c>
      <c r="D175" s="161" t="s">
        <v>1</v>
      </c>
      <c r="E175" s="149" t="s">
        <v>290</v>
      </c>
      <c r="F175" s="150">
        <f>H174</f>
        <v>0.4444444444444442</v>
      </c>
      <c r="G175" s="151">
        <v>0</v>
      </c>
      <c r="H175" s="150">
        <f t="shared" si="22"/>
        <v>0.4444444444444442</v>
      </c>
      <c r="I175" s="106"/>
    </row>
    <row r="176" spans="1:9" s="62" customFormat="1" ht="15" x14ac:dyDescent="0.2">
      <c r="A176" s="162" t="s">
        <v>450</v>
      </c>
      <c r="B176" s="149" t="s">
        <v>215</v>
      </c>
      <c r="C176" s="149" t="s">
        <v>162</v>
      </c>
      <c r="D176" s="161" t="s">
        <v>1</v>
      </c>
      <c r="E176" s="149" t="s">
        <v>163</v>
      </c>
      <c r="F176" s="150">
        <f>H175</f>
        <v>0.4444444444444442</v>
      </c>
      <c r="G176" s="151">
        <v>0</v>
      </c>
      <c r="H176" s="150">
        <f t="shared" si="22"/>
        <v>0.4444444444444442</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451</v>
      </c>
      <c r="B178" s="149" t="s">
        <v>215</v>
      </c>
      <c r="C178" s="149" t="s">
        <v>470</v>
      </c>
      <c r="D178" s="161" t="s">
        <v>1</v>
      </c>
      <c r="E178" s="149" t="s">
        <v>476</v>
      </c>
      <c r="F178" s="150">
        <f>H176</f>
        <v>0.4444444444444442</v>
      </c>
      <c r="G178" s="151">
        <v>3</v>
      </c>
      <c r="H178" s="150">
        <f t="shared" ref="H178:H187" si="23">F178+TIME(0,G178,0)</f>
        <v>0.44652777777777752</v>
      </c>
      <c r="I178" s="179" t="s">
        <v>536</v>
      </c>
    </row>
    <row r="179" spans="1:9" s="62" customFormat="1" ht="14.25" x14ac:dyDescent="0.2">
      <c r="A179" s="162" t="s">
        <v>452</v>
      </c>
      <c r="B179" s="149" t="s">
        <v>91</v>
      </c>
      <c r="C179" s="149" t="s">
        <v>209</v>
      </c>
      <c r="D179" s="161" t="s">
        <v>1</v>
      </c>
      <c r="E179" s="149" t="s">
        <v>175</v>
      </c>
      <c r="F179" s="150">
        <f t="shared" ref="F179:F182" si="24">H178</f>
        <v>0.44652777777777752</v>
      </c>
      <c r="G179" s="151">
        <v>0</v>
      </c>
      <c r="H179" s="150">
        <f t="shared" si="23"/>
        <v>0.44652777777777752</v>
      </c>
      <c r="I179" s="152"/>
    </row>
    <row r="180" spans="1:9" s="62" customFormat="1" ht="15" x14ac:dyDescent="0.2">
      <c r="A180" s="162" t="s">
        <v>453</v>
      </c>
      <c r="B180" s="149" t="s">
        <v>215</v>
      </c>
      <c r="C180" s="149" t="s">
        <v>285</v>
      </c>
      <c r="D180" s="161" t="s">
        <v>1</v>
      </c>
      <c r="E180" s="150" t="s">
        <v>247</v>
      </c>
      <c r="F180" s="150">
        <f>H179</f>
        <v>0.44652777777777752</v>
      </c>
      <c r="G180" s="151">
        <v>5</v>
      </c>
      <c r="H180" s="150">
        <f t="shared" si="23"/>
        <v>0.44999999999999973</v>
      </c>
      <c r="I180" s="106" t="s">
        <v>502</v>
      </c>
    </row>
    <row r="181" spans="1:9" s="62" customFormat="1" ht="14.25" x14ac:dyDescent="0.2">
      <c r="A181" s="162" t="s">
        <v>454</v>
      </c>
      <c r="B181" s="149" t="s">
        <v>91</v>
      </c>
      <c r="C181" s="149" t="s">
        <v>298</v>
      </c>
      <c r="D181" s="161" t="s">
        <v>1</v>
      </c>
      <c r="E181" s="89" t="s">
        <v>299</v>
      </c>
      <c r="F181" s="150">
        <f t="shared" si="24"/>
        <v>0.44999999999999973</v>
      </c>
      <c r="G181" s="151">
        <v>0</v>
      </c>
      <c r="H181" s="150">
        <f t="shared" si="23"/>
        <v>0.44999999999999973</v>
      </c>
      <c r="I181" s="109"/>
    </row>
    <row r="182" spans="1:9" s="62" customFormat="1" ht="15" x14ac:dyDescent="0.2">
      <c r="A182" s="162" t="s">
        <v>455</v>
      </c>
      <c r="B182" s="149" t="s">
        <v>91</v>
      </c>
      <c r="C182" s="149" t="s">
        <v>300</v>
      </c>
      <c r="D182" s="161" t="s">
        <v>1</v>
      </c>
      <c r="E182" s="89" t="s">
        <v>277</v>
      </c>
      <c r="F182" s="150">
        <f t="shared" si="24"/>
        <v>0.44999999999999973</v>
      </c>
      <c r="G182" s="151">
        <v>5</v>
      </c>
      <c r="H182" s="150">
        <f t="shared" si="23"/>
        <v>0.45347222222222194</v>
      </c>
      <c r="I182" s="106" t="s">
        <v>502</v>
      </c>
    </row>
    <row r="183" spans="1:9" s="62" customFormat="1" ht="15" x14ac:dyDescent="0.2">
      <c r="A183" s="162" t="s">
        <v>456</v>
      </c>
      <c r="B183" s="149" t="s">
        <v>91</v>
      </c>
      <c r="C183" s="149" t="s">
        <v>303</v>
      </c>
      <c r="D183" s="161" t="s">
        <v>1</v>
      </c>
      <c r="E183" s="89" t="s">
        <v>304</v>
      </c>
      <c r="F183" s="150">
        <f>H182</f>
        <v>0.45347222222222194</v>
      </c>
      <c r="G183" s="151">
        <v>0</v>
      </c>
      <c r="H183" s="150">
        <f t="shared" si="23"/>
        <v>0.45347222222222194</v>
      </c>
      <c r="I183" s="106"/>
    </row>
    <row r="184" spans="1:9" s="62" customFormat="1" ht="14.25" x14ac:dyDescent="0.2">
      <c r="A184" s="162" t="s">
        <v>457</v>
      </c>
      <c r="B184" s="149" t="s">
        <v>91</v>
      </c>
      <c r="C184" s="149" t="s">
        <v>391</v>
      </c>
      <c r="D184" s="161" t="s">
        <v>1</v>
      </c>
      <c r="E184" s="89" t="s">
        <v>320</v>
      </c>
      <c r="F184" s="150">
        <f>H183</f>
        <v>0.45347222222222194</v>
      </c>
      <c r="G184" s="151">
        <v>0</v>
      </c>
      <c r="H184" s="150">
        <f>F184+TIME(0,G184,0)</f>
        <v>0.45347222222222194</v>
      </c>
      <c r="I184" s="152"/>
    </row>
    <row r="185" spans="1:9" s="62" customFormat="1" ht="14.25" x14ac:dyDescent="0.2">
      <c r="A185" s="162" t="s">
        <v>458</v>
      </c>
      <c r="B185" s="149" t="s">
        <v>91</v>
      </c>
      <c r="C185" s="149" t="s">
        <v>423</v>
      </c>
      <c r="D185" s="161" t="s">
        <v>1</v>
      </c>
      <c r="E185" s="89" t="s">
        <v>208</v>
      </c>
      <c r="F185" s="150">
        <f>H184</f>
        <v>0.45347222222222194</v>
      </c>
      <c r="G185" s="151">
        <v>0</v>
      </c>
      <c r="H185" s="150">
        <f t="shared" si="23"/>
        <v>0.45347222222222194</v>
      </c>
      <c r="I185" s="152"/>
    </row>
    <row r="186" spans="1:9" s="62" customFormat="1" ht="14.25" x14ac:dyDescent="0.2">
      <c r="A186" s="162" t="s">
        <v>459</v>
      </c>
      <c r="B186" s="149" t="s">
        <v>91</v>
      </c>
      <c r="C186" s="149" t="s">
        <v>422</v>
      </c>
      <c r="D186" s="161" t="s">
        <v>1</v>
      </c>
      <c r="E186" s="89" t="s">
        <v>477</v>
      </c>
      <c r="F186" s="150">
        <f>H184</f>
        <v>0.45347222222222194</v>
      </c>
      <c r="G186" s="151">
        <v>0</v>
      </c>
      <c r="H186" s="150">
        <f t="shared" si="23"/>
        <v>0.45347222222222194</v>
      </c>
      <c r="I186" s="152"/>
    </row>
    <row r="187" spans="1:9" s="62" customFormat="1" ht="14.25" x14ac:dyDescent="0.2">
      <c r="A187" s="162" t="s">
        <v>460</v>
      </c>
      <c r="B187" s="149"/>
      <c r="C187" s="149"/>
      <c r="D187" s="161"/>
      <c r="E187" s="89"/>
      <c r="F187" s="150">
        <f>H185</f>
        <v>0.45347222222222194</v>
      </c>
      <c r="G187" s="151">
        <v>0</v>
      </c>
      <c r="H187" s="150">
        <f t="shared" si="23"/>
        <v>0.45347222222222194</v>
      </c>
      <c r="I187" s="152"/>
    </row>
    <row r="188" spans="1:9" s="62" customFormat="1" ht="14.25" x14ac:dyDescent="0.2">
      <c r="A188" s="162"/>
      <c r="B188" s="149"/>
      <c r="C188" s="149"/>
      <c r="D188" s="161"/>
      <c r="E188" s="89"/>
      <c r="F188" s="150"/>
      <c r="G188" s="151"/>
      <c r="H188" s="150"/>
      <c r="I188" s="152"/>
    </row>
    <row r="189" spans="1:9" s="62" customFormat="1" ht="15.75" x14ac:dyDescent="0.25">
      <c r="A189" s="163" t="s">
        <v>259</v>
      </c>
      <c r="B189" s="164"/>
      <c r="C189" s="164" t="s">
        <v>218</v>
      </c>
      <c r="D189" s="165"/>
      <c r="E189" s="164"/>
      <c r="F189" s="166"/>
      <c r="G189" s="167"/>
      <c r="H189" s="166"/>
      <c r="I189" s="152"/>
    </row>
    <row r="190" spans="1:9" s="62" customFormat="1" ht="14.25" x14ac:dyDescent="0.2">
      <c r="A190" s="162" t="s">
        <v>471</v>
      </c>
      <c r="B190" s="84" t="s">
        <v>215</v>
      </c>
      <c r="C190" s="149"/>
      <c r="D190" s="161" t="s">
        <v>1</v>
      </c>
      <c r="E190" s="89"/>
      <c r="F190" s="201">
        <f>H187</f>
        <v>0.45347222222222194</v>
      </c>
      <c r="G190" s="202">
        <v>0</v>
      </c>
      <c r="H190" s="201">
        <f>F190+TIME(0,G190,0)</f>
        <v>0.45347222222222194</v>
      </c>
      <c r="I190" s="152"/>
    </row>
    <row r="191" spans="1:9" s="62" customFormat="1" ht="14.25" x14ac:dyDescent="0.2">
      <c r="A191" s="191" t="s">
        <v>461</v>
      </c>
      <c r="B191" s="149" t="s">
        <v>91</v>
      </c>
      <c r="C191" s="149"/>
      <c r="D191" s="161" t="s">
        <v>1</v>
      </c>
      <c r="E191" s="89"/>
      <c r="F191" s="150">
        <f>H190</f>
        <v>0.45347222222222194</v>
      </c>
      <c r="G191" s="151">
        <v>0</v>
      </c>
      <c r="H191" s="150">
        <f>F191+TIME(0,G191,0)</f>
        <v>0.45347222222222194</v>
      </c>
      <c r="I191" s="152"/>
    </row>
    <row r="192" spans="1:9" s="62" customFormat="1" ht="14.25" x14ac:dyDescent="0.2">
      <c r="A192" s="148" t="s">
        <v>462</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5"/>
    </row>
    <row r="194" spans="1:9" s="62" customFormat="1" ht="14.25" x14ac:dyDescent="0.2">
      <c r="A194" s="191" t="s">
        <v>211</v>
      </c>
      <c r="B194" s="89" t="s">
        <v>85</v>
      </c>
      <c r="C194" s="89"/>
      <c r="D194" s="161"/>
      <c r="E194" s="89"/>
      <c r="F194" s="150">
        <f>H191</f>
        <v>0.45347222222222194</v>
      </c>
      <c r="G194" s="151">
        <v>0</v>
      </c>
      <c r="H194" s="150">
        <f t="shared" ref="H194" si="25">F194+TIME(0,G194,0)</f>
        <v>0.45347222222222194</v>
      </c>
      <c r="I194" s="152"/>
    </row>
    <row r="195" spans="1:9" s="62" customFormat="1" ht="14.25" x14ac:dyDescent="0.2">
      <c r="A195" s="191" t="s">
        <v>213</v>
      </c>
      <c r="B195" s="89" t="s">
        <v>85</v>
      </c>
      <c r="C195" s="89"/>
      <c r="D195" s="161"/>
      <c r="E195" s="89"/>
      <c r="F195" s="150">
        <f>H194</f>
        <v>0.45347222222222194</v>
      </c>
      <c r="G195" s="151">
        <v>0</v>
      </c>
      <c r="H195" s="150">
        <f>F195+TIME(0,G195,0)</f>
        <v>0.45347222222222194</v>
      </c>
      <c r="I195" s="152"/>
    </row>
    <row r="196" spans="1:9" s="62" customFormat="1" ht="14.25" x14ac:dyDescent="0.2">
      <c r="A196" s="80" t="s">
        <v>216</v>
      </c>
      <c r="B196" s="89" t="s">
        <v>85</v>
      </c>
      <c r="C196" s="89"/>
      <c r="D196" s="172"/>
      <c r="E196" s="89"/>
      <c r="F196" s="138">
        <f>H195</f>
        <v>0.45347222222222194</v>
      </c>
      <c r="G196" s="99">
        <v>0</v>
      </c>
      <c r="H196" s="138">
        <f t="shared" ref="H196" si="26">F196+TIME(0,G196,0)</f>
        <v>0.45347222222222194</v>
      </c>
      <c r="I196" s="152"/>
    </row>
    <row r="197" spans="1:9" s="62" customFormat="1" ht="14.25" x14ac:dyDescent="0.2">
      <c r="A197" s="306"/>
      <c r="B197" s="306"/>
      <c r="C197" s="306"/>
      <c r="D197" s="307"/>
      <c r="E197" s="306"/>
      <c r="F197" s="308"/>
      <c r="G197" s="309"/>
      <c r="H197" s="308"/>
      <c r="I197" s="152"/>
    </row>
    <row r="198" spans="1:9" s="62" customFormat="1" ht="15.75" x14ac:dyDescent="0.25">
      <c r="A198" s="81" t="s">
        <v>219</v>
      </c>
      <c r="B198" s="91"/>
      <c r="C198" s="91" t="s">
        <v>220</v>
      </c>
      <c r="D198" s="159"/>
      <c r="E198" s="91"/>
      <c r="F198" s="142"/>
      <c r="G198" s="101"/>
      <c r="H198" s="142"/>
      <c r="I198" s="305"/>
    </row>
    <row r="199" spans="1:9" s="62" customFormat="1" ht="14.25" x14ac:dyDescent="0.2">
      <c r="A199" s="186" t="s">
        <v>463</v>
      </c>
      <c r="B199" s="160" t="s">
        <v>85</v>
      </c>
      <c r="C199" s="160" t="s">
        <v>221</v>
      </c>
      <c r="D199" s="172" t="s">
        <v>265</v>
      </c>
      <c r="E199" s="160" t="s">
        <v>104</v>
      </c>
      <c r="F199" s="187">
        <f>H196</f>
        <v>0.45347222222222194</v>
      </c>
      <c r="G199" s="188">
        <v>1</v>
      </c>
      <c r="H199" s="187">
        <f>F199+TIME(0,G199,0)</f>
        <v>0.45416666666666639</v>
      </c>
      <c r="I199" s="152"/>
    </row>
    <row r="200" spans="1:9" s="62" customFormat="1" ht="14.25" x14ac:dyDescent="0.2">
      <c r="A200" s="186" t="s">
        <v>464</v>
      </c>
      <c r="B200" s="160" t="s">
        <v>85</v>
      </c>
      <c r="C200" s="160" t="s">
        <v>122</v>
      </c>
      <c r="D200" s="172" t="s">
        <v>265</v>
      </c>
      <c r="E200" s="160" t="s">
        <v>104</v>
      </c>
      <c r="F200" s="187">
        <f>H199</f>
        <v>0.45416666666666639</v>
      </c>
      <c r="G200" s="188">
        <v>1</v>
      </c>
      <c r="H200" s="187">
        <f>F200+TIME(0,G200,0)</f>
        <v>0.45486111111111083</v>
      </c>
      <c r="I200" s="152"/>
    </row>
    <row r="201" spans="1:9" s="62" customFormat="1" ht="14.25" x14ac:dyDescent="0.2">
      <c r="A201" s="186" t="s">
        <v>465</v>
      </c>
      <c r="B201" s="160" t="s">
        <v>85</v>
      </c>
      <c r="C201" s="160" t="s">
        <v>98</v>
      </c>
      <c r="D201" s="172" t="s">
        <v>265</v>
      </c>
      <c r="E201" s="160" t="s">
        <v>104</v>
      </c>
      <c r="F201" s="187">
        <f>H200</f>
        <v>0.45486111111111083</v>
      </c>
      <c r="G201" s="188">
        <v>4</v>
      </c>
      <c r="H201" s="187">
        <f>F201+TIME(0,G201,0)</f>
        <v>0.4576388888888886</v>
      </c>
      <c r="I201" s="152"/>
    </row>
    <row r="202" spans="1:9" s="62" customFormat="1" ht="14.25" x14ac:dyDescent="0.2">
      <c r="A202" s="186" t="s">
        <v>466</v>
      </c>
      <c r="B202" s="160" t="s">
        <v>91</v>
      </c>
      <c r="C202" s="160" t="s">
        <v>222</v>
      </c>
      <c r="D202" s="160"/>
      <c r="E202" s="160" t="s">
        <v>104</v>
      </c>
      <c r="F202" s="187">
        <f>H201</f>
        <v>0.4576388888888886</v>
      </c>
      <c r="G202" s="188">
        <v>1</v>
      </c>
      <c r="H202" s="187">
        <f>F202+TIME(0,G202,0)</f>
        <v>0.45833333333333304</v>
      </c>
      <c r="I202" s="152"/>
    </row>
    <row r="203" spans="1:9" s="62" customFormat="1" x14ac:dyDescent="0.2">
      <c r="A203" s="176"/>
      <c r="B203" s="176"/>
      <c r="C203" s="176" t="s">
        <v>185</v>
      </c>
      <c r="D203" s="176"/>
      <c r="E203" s="176"/>
      <c r="F203" s="177"/>
      <c r="G203" s="178">
        <f>(H203-H202) * 24 * 60</f>
        <v>60.000000000000426</v>
      </c>
      <c r="H203" s="177">
        <v>0.5</v>
      </c>
      <c r="I203" s="181"/>
    </row>
    <row r="204" spans="1:9" ht="14.25" x14ac:dyDescent="0.2">
      <c r="D204" s="156"/>
      <c r="I204" s="310"/>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1:I1"/>
    <mergeCell ref="A2:I2"/>
    <mergeCell ref="A3:I3"/>
    <mergeCell ref="A4:I4"/>
    <mergeCell ref="A5:I5"/>
    <mergeCell ref="A7:I7"/>
    <mergeCell ref="A8:I8"/>
    <mergeCell ref="A12:I12"/>
    <mergeCell ref="A104:I104"/>
    <mergeCell ref="A6:I6"/>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 ref="D94" r:id="rId3"/>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A13" sqref="A13"/>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3" t="str">
        <f>Parameters!B1</f>
        <v>IEEE 802.11 WIRELESS LOCAL AREA NETWORKS SESSION #190</v>
      </c>
      <c r="B1" s="508"/>
      <c r="C1" s="508"/>
      <c r="D1" s="508"/>
      <c r="E1" s="508"/>
      <c r="F1" s="508"/>
      <c r="G1" s="508"/>
      <c r="H1" s="508"/>
      <c r="I1" s="508"/>
    </row>
    <row r="2" spans="1:9" ht="25.15" customHeight="1" x14ac:dyDescent="0.4">
      <c r="A2" s="513" t="str">
        <f>Parameters!B2</f>
        <v>Teleconference</v>
      </c>
      <c r="B2" s="508"/>
      <c r="C2" s="508"/>
      <c r="D2" s="508"/>
      <c r="E2" s="508"/>
      <c r="F2" s="508"/>
      <c r="G2" s="508"/>
      <c r="H2" s="508"/>
      <c r="I2" s="508"/>
    </row>
    <row r="3" spans="1:9" ht="25.15" customHeight="1" x14ac:dyDescent="0.4">
      <c r="A3" s="513" t="str">
        <f>Parameters!B3</f>
        <v>November 8-16, 2021</v>
      </c>
      <c r="B3" s="508"/>
      <c r="C3" s="508"/>
      <c r="D3" s="508"/>
      <c r="E3" s="508"/>
      <c r="F3" s="508"/>
      <c r="G3" s="508"/>
      <c r="H3" s="508"/>
      <c r="I3" s="508"/>
    </row>
    <row r="4" spans="1:9" ht="18" customHeight="1" x14ac:dyDescent="0.25">
      <c r="A4" s="507" t="s">
        <v>275</v>
      </c>
      <c r="B4" s="508"/>
      <c r="C4" s="508"/>
      <c r="D4" s="508"/>
      <c r="E4" s="508"/>
      <c r="F4" s="508"/>
      <c r="G4" s="508"/>
      <c r="H4" s="508"/>
      <c r="I4" s="508"/>
    </row>
    <row r="5" spans="1:9" ht="18" customHeight="1" x14ac:dyDescent="0.25">
      <c r="A5" s="507" t="s">
        <v>73</v>
      </c>
      <c r="B5" s="508"/>
      <c r="C5" s="508"/>
      <c r="D5" s="508"/>
      <c r="E5" s="508"/>
      <c r="F5" s="508"/>
      <c r="G5" s="508"/>
      <c r="H5" s="508"/>
      <c r="I5" s="508"/>
    </row>
    <row r="6" spans="1:9" ht="18" customHeight="1" x14ac:dyDescent="0.25">
      <c r="A6" s="507" t="s">
        <v>276</v>
      </c>
      <c r="B6" s="508"/>
      <c r="C6" s="508"/>
      <c r="D6" s="508"/>
      <c r="E6" s="508"/>
      <c r="F6" s="508"/>
      <c r="G6" s="508"/>
      <c r="H6" s="508"/>
      <c r="I6" s="508"/>
    </row>
    <row r="7" spans="1:9" ht="18" customHeight="1" x14ac:dyDescent="0.25">
      <c r="A7" s="507" t="s">
        <v>413</v>
      </c>
      <c r="B7" s="508"/>
      <c r="C7" s="508"/>
      <c r="D7" s="508"/>
      <c r="E7" s="508"/>
      <c r="F7" s="508"/>
      <c r="G7" s="508"/>
      <c r="H7" s="508"/>
      <c r="I7" s="508"/>
    </row>
    <row r="8" spans="1:9" ht="30" customHeight="1" x14ac:dyDescent="0.4">
      <c r="A8" s="509" t="str">
        <f>"Agenda R" &amp; Parameters!$B$8</f>
        <v>Agenda R1</v>
      </c>
      <c r="B8" s="510"/>
      <c r="C8" s="510"/>
      <c r="D8" s="510"/>
      <c r="E8" s="510"/>
      <c r="F8" s="510"/>
      <c r="G8" s="510"/>
      <c r="H8" s="510"/>
      <c r="I8" s="510"/>
    </row>
    <row r="12" spans="1:9" ht="15.75" x14ac:dyDescent="0.25">
      <c r="A12" s="511" t="s">
        <v>517</v>
      </c>
      <c r="B12" s="512"/>
      <c r="C12" s="512"/>
      <c r="D12" s="512"/>
      <c r="E12" s="512"/>
      <c r="F12" s="512"/>
      <c r="G12" s="512"/>
      <c r="H12" s="512"/>
      <c r="I12" s="51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249</v>
      </c>
      <c r="D24" s="92"/>
      <c r="E24" s="92" t="s">
        <v>104</v>
      </c>
      <c r="F24" s="147">
        <f>H22</f>
        <v>0.51388888888888884</v>
      </c>
      <c r="G24" s="103">
        <v>30</v>
      </c>
      <c r="H24" s="147">
        <f>F24+TIME(0,G24,0)</f>
        <v>0.53472222222222221</v>
      </c>
      <c r="I24" s="112"/>
    </row>
    <row r="26" spans="1:9" ht="31.5" x14ac:dyDescent="0.25">
      <c r="A26" s="83" t="s">
        <v>219</v>
      </c>
      <c r="B26" s="92"/>
      <c r="C26" s="92" t="s">
        <v>250</v>
      </c>
      <c r="D26" s="92"/>
      <c r="E26" s="92" t="s">
        <v>104</v>
      </c>
      <c r="F26" s="147">
        <f>H24</f>
        <v>0.53472222222222221</v>
      </c>
      <c r="G26" s="103">
        <v>10</v>
      </c>
      <c r="H26" s="147">
        <f>F26+TIME(0,G26,0)</f>
        <v>0.54166666666666663</v>
      </c>
      <c r="I26" s="112"/>
    </row>
    <row r="28" spans="1:9" ht="15.75" x14ac:dyDescent="0.25">
      <c r="A28" s="115" t="s">
        <v>251</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5" zoomScale="120" zoomScaleNormal="120" workbookViewId="0">
      <selection activeCell="D44" sqref="D4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414</v>
      </c>
    </row>
    <row r="2" spans="1:5" s="4" customFormat="1" x14ac:dyDescent="0.2">
      <c r="A2" s="3"/>
      <c r="B2" s="3"/>
      <c r="C2" s="3"/>
      <c r="D2" s="3"/>
    </row>
    <row r="3" spans="1:5" s="64" customFormat="1" x14ac:dyDescent="0.2">
      <c r="A3" s="514" t="s">
        <v>31</v>
      </c>
      <c r="B3" s="514"/>
      <c r="C3" s="63"/>
      <c r="D3" s="63"/>
    </row>
    <row r="4" spans="1:5" s="4" customFormat="1" x14ac:dyDescent="0.2">
      <c r="A4" s="39" t="s">
        <v>62</v>
      </c>
      <c r="B4" s="39" t="s">
        <v>17</v>
      </c>
      <c r="C4" s="39" t="s">
        <v>0</v>
      </c>
      <c r="D4" s="39" t="s">
        <v>18</v>
      </c>
    </row>
    <row r="5" spans="1:5" s="132" customFormat="1" x14ac:dyDescent="0.2">
      <c r="A5" s="347" t="s">
        <v>253</v>
      </c>
      <c r="B5" s="40" t="s">
        <v>372</v>
      </c>
      <c r="C5" s="40" t="s">
        <v>254</v>
      </c>
      <c r="D5" s="56" t="s">
        <v>526</v>
      </c>
      <c r="E5" s="4" t="s">
        <v>373</v>
      </c>
    </row>
    <row r="6" spans="1:5" s="132" customFormat="1" x14ac:dyDescent="0.2">
      <c r="A6" s="348" t="s">
        <v>241</v>
      </c>
      <c r="B6" s="40" t="s">
        <v>239</v>
      </c>
      <c r="C6" s="40" t="s">
        <v>240</v>
      </c>
      <c r="D6" s="56" t="s">
        <v>530</v>
      </c>
      <c r="E6" s="4" t="s">
        <v>373</v>
      </c>
    </row>
    <row r="7" spans="1:5" x14ac:dyDescent="0.2">
      <c r="A7" s="407" t="s">
        <v>13</v>
      </c>
      <c r="B7" s="41" t="s">
        <v>19</v>
      </c>
      <c r="C7" s="41" t="s">
        <v>20</v>
      </c>
      <c r="D7" s="56" t="s">
        <v>531</v>
      </c>
      <c r="E7" s="4" t="s">
        <v>373</v>
      </c>
    </row>
    <row r="8" spans="1:5" ht="12.75" customHeight="1" x14ac:dyDescent="0.2">
      <c r="A8" s="408" t="s">
        <v>257</v>
      </c>
      <c r="B8" s="40" t="s">
        <v>256</v>
      </c>
      <c r="C8" s="40" t="s">
        <v>243</v>
      </c>
      <c r="D8" s="56" t="s">
        <v>544</v>
      </c>
      <c r="E8" s="4" t="s">
        <v>373</v>
      </c>
    </row>
    <row r="9" spans="1:5" x14ac:dyDescent="0.2">
      <c r="A9" s="409" t="s">
        <v>60</v>
      </c>
      <c r="B9" s="40" t="s">
        <v>278</v>
      </c>
      <c r="C9" s="40" t="s">
        <v>228</v>
      </c>
      <c r="D9" s="56" t="s">
        <v>532</v>
      </c>
      <c r="E9" s="4" t="s">
        <v>373</v>
      </c>
    </row>
    <row r="10" spans="1:5" ht="12.75" customHeight="1" x14ac:dyDescent="0.2">
      <c r="A10" s="410" t="s">
        <v>4</v>
      </c>
      <c r="B10" s="41" t="s">
        <v>59</v>
      </c>
      <c r="C10" s="41" t="s">
        <v>66</v>
      </c>
      <c r="D10" s="56" t="s">
        <v>535</v>
      </c>
      <c r="E10" s="4" t="s">
        <v>373</v>
      </c>
    </row>
    <row r="11" spans="1:5" ht="12.75" customHeight="1" x14ac:dyDescent="0.2">
      <c r="A11" s="411" t="s">
        <v>244</v>
      </c>
      <c r="B11" s="41" t="s">
        <v>245</v>
      </c>
      <c r="C11" s="41" t="s">
        <v>243</v>
      </c>
      <c r="D11" s="56" t="s">
        <v>540</v>
      </c>
      <c r="E11" s="4" t="s">
        <v>373</v>
      </c>
    </row>
    <row r="12" spans="1:5" ht="12.75" customHeight="1" x14ac:dyDescent="0.2">
      <c r="A12" s="412" t="s">
        <v>418</v>
      </c>
      <c r="B12" s="40" t="s">
        <v>248</v>
      </c>
      <c r="C12" s="40" t="s">
        <v>475</v>
      </c>
      <c r="D12" s="56" t="s">
        <v>537</v>
      </c>
      <c r="E12" s="4" t="s">
        <v>373</v>
      </c>
    </row>
    <row r="13" spans="1:5" ht="12.75" customHeight="1" x14ac:dyDescent="0.2">
      <c r="A13" s="413" t="s">
        <v>67</v>
      </c>
      <c r="B13" s="41" t="s">
        <v>61</v>
      </c>
      <c r="C13" s="40" t="s">
        <v>64</v>
      </c>
      <c r="D13" s="56" t="s">
        <v>524</v>
      </c>
      <c r="E13" s="4" t="s">
        <v>373</v>
      </c>
    </row>
    <row r="14" spans="1:5" ht="12.75" customHeight="1" x14ac:dyDescent="0.2">
      <c r="A14" s="414" t="s">
        <v>286</v>
      </c>
      <c r="B14" s="40" t="s">
        <v>287</v>
      </c>
      <c r="C14" s="40" t="s">
        <v>279</v>
      </c>
      <c r="D14" s="56" t="s">
        <v>546</v>
      </c>
      <c r="E14" s="4" t="s">
        <v>373</v>
      </c>
    </row>
    <row r="15" spans="1:5" ht="12.75" customHeight="1" x14ac:dyDescent="0.2">
      <c r="A15" s="355" t="s">
        <v>296</v>
      </c>
      <c r="B15" s="40" t="s">
        <v>297</v>
      </c>
      <c r="C15" s="40" t="s">
        <v>273</v>
      </c>
      <c r="D15" s="56" t="s">
        <v>545</v>
      </c>
      <c r="E15" s="4" t="s">
        <v>373</v>
      </c>
    </row>
    <row r="16" spans="1:5" ht="12.75" customHeight="1" x14ac:dyDescent="0.2">
      <c r="A16" s="349" t="s">
        <v>295</v>
      </c>
      <c r="B16" s="40" t="s">
        <v>301</v>
      </c>
      <c r="C16" s="40" t="s">
        <v>274</v>
      </c>
      <c r="D16" s="56" t="s">
        <v>529</v>
      </c>
      <c r="E16" s="4" t="s">
        <v>373</v>
      </c>
    </row>
    <row r="17" spans="1:9" ht="12.75" customHeight="1" x14ac:dyDescent="0.2">
      <c r="A17" s="350" t="s">
        <v>305</v>
      </c>
      <c r="B17" s="40" t="s">
        <v>306</v>
      </c>
      <c r="C17" s="40" t="s">
        <v>307</v>
      </c>
      <c r="D17" s="56" t="s">
        <v>525</v>
      </c>
      <c r="E17" s="4" t="s">
        <v>373</v>
      </c>
    </row>
    <row r="18" spans="1:9" ht="12.75" customHeight="1" x14ac:dyDescent="0.2">
      <c r="A18" s="351" t="s">
        <v>392</v>
      </c>
      <c r="B18" s="40" t="s">
        <v>318</v>
      </c>
      <c r="C18" s="40" t="s">
        <v>319</v>
      </c>
      <c r="D18" s="56" t="s">
        <v>539</v>
      </c>
      <c r="E18" s="4" t="s">
        <v>373</v>
      </c>
    </row>
    <row r="19" spans="1:9" s="4" customFormat="1" ht="12.75" customHeight="1" x14ac:dyDescent="0.2">
      <c r="A19" s="352" t="s">
        <v>468</v>
      </c>
      <c r="B19" s="40" t="s">
        <v>424</v>
      </c>
      <c r="C19" s="40" t="s">
        <v>20</v>
      </c>
      <c r="D19" s="56" t="s">
        <v>533</v>
      </c>
      <c r="E19" s="4" t="s">
        <v>373</v>
      </c>
      <c r="F19" s="2"/>
      <c r="G19" s="2"/>
      <c r="H19" s="2"/>
      <c r="I19" s="2"/>
    </row>
    <row r="20" spans="1:9" ht="12.75" customHeight="1" x14ac:dyDescent="0.2">
      <c r="A20" s="353" t="s">
        <v>469</v>
      </c>
      <c r="B20" s="40" t="s">
        <v>419</v>
      </c>
      <c r="C20" s="40" t="s">
        <v>383</v>
      </c>
      <c r="D20" s="56" t="s">
        <v>534</v>
      </c>
      <c r="E20" s="4" t="s">
        <v>373</v>
      </c>
    </row>
    <row r="21" spans="1:9" ht="12.75" customHeight="1" x14ac:dyDescent="0.2">
      <c r="A21" s="354" t="s">
        <v>347</v>
      </c>
      <c r="B21" s="40" t="s">
        <v>348</v>
      </c>
      <c r="C21" s="40" t="s">
        <v>349</v>
      </c>
      <c r="D21" s="56" t="s">
        <v>550</v>
      </c>
      <c r="E21" s="4"/>
    </row>
    <row r="22" spans="1:9" s="4" customFormat="1" ht="12.75" customHeight="1" x14ac:dyDescent="0.2">
      <c r="A22" s="352"/>
      <c r="B22" s="40"/>
      <c r="C22" s="40"/>
      <c r="D22" s="56"/>
      <c r="F22" s="2"/>
      <c r="G22" s="2"/>
      <c r="H22" s="2"/>
      <c r="I22" s="2"/>
    </row>
    <row r="23" spans="1:9" ht="12.75" customHeight="1" x14ac:dyDescent="0.2">
      <c r="A23" s="353"/>
      <c r="B23" s="40"/>
      <c r="C23" s="40"/>
      <c r="D23" s="56"/>
      <c r="E23" s="4"/>
    </row>
    <row r="24" spans="1:9" ht="12.75" customHeight="1" x14ac:dyDescent="0.2">
      <c r="A24" s="354"/>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513</v>
      </c>
      <c r="C40" s="2"/>
      <c r="D40" s="2"/>
    </row>
    <row r="41" spans="1:4" x14ac:dyDescent="0.2">
      <c r="A41" s="45" t="s">
        <v>49</v>
      </c>
      <c r="B41" s="59" t="s">
        <v>514</v>
      </c>
      <c r="C41" s="2"/>
      <c r="D41" s="2"/>
    </row>
    <row r="42" spans="1:4" x14ac:dyDescent="0.2">
      <c r="A42" s="45" t="s">
        <v>317</v>
      </c>
      <c r="B42" s="59" t="s">
        <v>542</v>
      </c>
      <c r="C42" s="2"/>
      <c r="D42" s="2"/>
    </row>
    <row r="43" spans="1:4" ht="14.25" x14ac:dyDescent="0.2">
      <c r="A43" s="45" t="s">
        <v>50</v>
      </c>
      <c r="B43" s="59" t="s">
        <v>527</v>
      </c>
      <c r="C43" s="2"/>
      <c r="D43" s="2"/>
    </row>
    <row r="44" spans="1:4" ht="14.25" x14ac:dyDescent="0.2">
      <c r="A44" s="45" t="s">
        <v>52</v>
      </c>
      <c r="B44" s="59" t="s">
        <v>541</v>
      </c>
      <c r="C44" s="2"/>
      <c r="D44" s="2"/>
    </row>
    <row r="45" spans="1:4" x14ac:dyDescent="0.2">
      <c r="A45" s="45" t="s">
        <v>51</v>
      </c>
      <c r="B45" s="59" t="s">
        <v>538</v>
      </c>
      <c r="C45" s="2"/>
      <c r="D45" s="2"/>
    </row>
    <row r="46" spans="1:4" x14ac:dyDescent="0.2">
      <c r="A46" s="45" t="s">
        <v>252</v>
      </c>
      <c r="B46" s="59" t="s">
        <v>515</v>
      </c>
      <c r="C46" s="2"/>
      <c r="D46" s="2"/>
    </row>
    <row r="47" spans="1:4" x14ac:dyDescent="0.2">
      <c r="A47" s="45" t="s">
        <v>1</v>
      </c>
      <c r="B47" s="59" t="s">
        <v>528</v>
      </c>
      <c r="C47" s="2"/>
      <c r="D47" s="2"/>
    </row>
    <row r="48" spans="1:4" x14ac:dyDescent="0.2">
      <c r="A48" s="45" t="s">
        <v>387</v>
      </c>
      <c r="B48" s="59" t="s">
        <v>543</v>
      </c>
      <c r="C48" s="2"/>
      <c r="D48" s="2"/>
    </row>
    <row r="49" spans="1:4" x14ac:dyDescent="0.2">
      <c r="A49" s="45" t="s">
        <v>72</v>
      </c>
      <c r="B49" s="59" t="s">
        <v>516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255</v>
      </c>
      <c r="B58" s="56" t="s">
        <v>482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14" sqref="B14"/>
    </sheetView>
  </sheetViews>
  <sheetFormatPr defaultRowHeight="12.75" x14ac:dyDescent="0.2"/>
  <cols>
    <col min="1" max="1" width="33.28515625" customWidth="1"/>
    <col min="2" max="2" width="65.7109375" customWidth="1"/>
  </cols>
  <sheetData>
    <row r="1" spans="1:2" s="6" customFormat="1" x14ac:dyDescent="0.2">
      <c r="A1" s="33" t="s">
        <v>29</v>
      </c>
      <c r="B1" s="33" t="s">
        <v>511</v>
      </c>
    </row>
    <row r="2" spans="1:2" x14ac:dyDescent="0.2">
      <c r="A2" s="33" t="s">
        <v>27</v>
      </c>
      <c r="B2" s="33" t="s">
        <v>352</v>
      </c>
    </row>
    <row r="3" spans="1:2" x14ac:dyDescent="0.2">
      <c r="A3" s="33" t="s">
        <v>28</v>
      </c>
      <c r="B3" s="33" t="s">
        <v>512</v>
      </c>
    </row>
    <row r="4" spans="1:2" s="6" customFormat="1" x14ac:dyDescent="0.2">
      <c r="A4" s="6" t="s">
        <v>23</v>
      </c>
      <c r="B4" s="35">
        <v>43046</v>
      </c>
    </row>
    <row r="5" spans="1:2" s="6" customFormat="1" x14ac:dyDescent="0.2">
      <c r="A5" s="38" t="s">
        <v>26</v>
      </c>
      <c r="B5" s="35">
        <f>B4</f>
        <v>43046</v>
      </c>
    </row>
    <row r="6" spans="1:2" s="6" customFormat="1" x14ac:dyDescent="0.2">
      <c r="A6" s="36" t="s">
        <v>24</v>
      </c>
      <c r="B6" s="37">
        <v>9</v>
      </c>
    </row>
    <row r="7" spans="1:2" s="6" customFormat="1" x14ac:dyDescent="0.2">
      <c r="A7" s="36" t="s">
        <v>25</v>
      </c>
      <c r="B7" s="35">
        <f>B4+B6-1</f>
        <v>43054</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802.11 Agenda</dc:title>
  <dc:subject>Agendas for the WG, TG, SC and AHC</dc:subject>
  <dc:creator>Stanley, Dorothy</dc:creator>
  <cp:keywords>11-21-1603r1</cp:keywords>
  <cp:lastModifiedBy>Dorothy Stanley</cp:lastModifiedBy>
  <cp:lastPrinted>2018-08-07T21:31:08Z</cp:lastPrinted>
  <dcterms:created xsi:type="dcterms:W3CDTF">2007-05-08T22:03:28Z</dcterms:created>
  <dcterms:modified xsi:type="dcterms:W3CDTF">2021-11-04T21:11:08Z</dcterms:modified>
  <cp:category>WG11 November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