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November_2021\Plenary\"/>
    </mc:Choice>
  </mc:AlternateContent>
  <bookViews>
    <workbookView xWindow="0" yWindow="60" windowWidth="2745" windowHeight="288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B4" i="885" s="1"/>
  <c r="AG15" i="885"/>
  <c r="AG11" i="885" l="1"/>
  <c r="C32" i="885" l="1"/>
  <c r="C31" i="885"/>
  <c r="A31" i="885"/>
  <c r="C30" i="885"/>
  <c r="C29" i="885"/>
  <c r="A29" i="885"/>
  <c r="C28" i="885"/>
  <c r="C26" i="885"/>
  <c r="C25" i="885"/>
  <c r="C24" i="885"/>
  <c r="A23" i="885"/>
  <c r="C22" i="885"/>
  <c r="C21" i="885"/>
  <c r="C20" i="885"/>
  <c r="C19" i="885"/>
  <c r="C18" i="885"/>
  <c r="C17" i="885"/>
  <c r="C16" i="885"/>
  <c r="AG14" i="885"/>
  <c r="C14" i="885"/>
  <c r="AG13" i="885"/>
  <c r="C13" i="885"/>
  <c r="AG12" i="885"/>
  <c r="C12" i="885"/>
  <c r="C11" i="885"/>
  <c r="AG10" i="885"/>
  <c r="C10" i="885"/>
  <c r="AG9" i="885"/>
  <c r="AG8" i="885"/>
  <c r="C8" i="885"/>
  <c r="AG7" i="885"/>
  <c r="C7" i="885"/>
  <c r="AG6" i="885"/>
  <c r="C6" i="885"/>
  <c r="AG5" i="885"/>
  <c r="AG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<sst xmlns="http://schemas.openxmlformats.org/spreadsheetml/2006/main" count="1129" uniqueCount="551">
  <si>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</si>
  <si>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</si>
  <si>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</si>
  <si>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</si>
  <si>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</si>
  <si>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</si>
  <si>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</si>
  <si>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</si>
  <si>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</si>
  <si>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</si>
  <si>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</si>
  <si>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</si>
  <si>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</si>
  <si>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</si>
  <si>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</si>
  <si>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</si>
  <si>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</si>
  <si>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</si>
  <si>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</si>
  <si>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</si>
  <si>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</si>
  <si>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</si>
  <si>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</si>
  <si>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</si>
  <si>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</si>
  <si>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</si>
  <si>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</si>
  <si>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</si>
  <si>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</si>
  <si>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</si>
  <si>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</si>
  <si>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</si>
  <si>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</si>
  <si>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</si>
  <si>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</si>
  <si>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</si>
  <si>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</si>
  <si>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</si>
  <si>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</si>
  <si>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</si>
  <si>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</si>
  <si>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</si>
  <si>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</si>
  <si>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</si>
  <si>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</si>
  <si>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</si>
  <si>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</si>
  <si>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</si>
  <si>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</si>
  <si>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</si>
  <si>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</si>
  <si>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</si>
  <si>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</si>
  <si>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</si>
  <si>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</si>
  <si>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</si>
  <si>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</si>
  <si>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</si>
  <si>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</si>
  <si>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</si>
  <si>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</si>
  <si>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</si>
  <si>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</si>
  <si>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</si>
  <si>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</si>
  <si>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</si>
  <si>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</si>
  <si>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</si>
  <si>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</si>
  <si>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</si>
  <si>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</si>
  <si>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</si>
  <si>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</si>
  <si>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</si>
  <si>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</si>
  <si>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</si>
  <si>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</si>
  <si>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</si>
  <si>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</si>
  <si>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</si>
  <si>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</si>
  <si>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</si>
  <si>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</si>
  <si>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</si>
  <si>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</si>
  <si>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</si>
  <si>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</si>
  <si>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</si>
  <si>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</si>
  <si>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</si>
  <si>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</si>
  <si>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</si>
  <si>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</si>
  <si>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</si>
  <si>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</si>
  <si>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</si>
  <si>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</si>
  <si>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</si>
  <si>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</si>
  <si>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</si>
  <si>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</si>
  <si>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</si>
  <si>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</si>
  <si>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</si>
  <si>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</si>
  <si>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</si>
  <si>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</si>
  <si>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</si>
  <si>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</si>
  <si>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</si>
  <si>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</si>
  <si>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</si>
  <si>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</si>
  <si>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</si>
  <si>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</si>
  <si>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</si>
  <si>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</si>
  <si>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</si>
  <si>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</si>
  <si>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</si>
  <si>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</si>
  <si>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</si>
  <si>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</si>
  <si>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</si>
  <si>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</si>
  <si>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</si>
  <si>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</si>
  <si>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</si>
  <si>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</si>
  <si>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</si>
  <si>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</si>
  <si>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</si>
  <si>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</si>
  <si>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</si>
  <si>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</si>
  <si>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</si>
  <si>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</si>
  <si>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</si>
  <si>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</si>
  <si>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</si>
  <si>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</si>
  <si>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</si>
  <si>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</si>
  <si>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</si>
  <si>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</si>
  <si>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</si>
  <si>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</si>
  <si>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</si>
  <si>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</si>
  <si>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</si>
  <si>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</si>
  <si>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</si>
  <si>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</si>
  <si>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</si>
  <si>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</si>
  <si>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</si>
  <si>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</si>
  <si>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</si>
  <si>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</si>
  <si>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</si>
  <si>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</si>
  <si>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</si>
  <si>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</si>
  <si>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</si>
  <si>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</si>
  <si>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</si>
  <si>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</si>
  <si>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</si>
  <si>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</si>
  <si>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</si>
  <si>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</si>
  <si>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</si>
  <si>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</si>
  <si>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</si>
  <si>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</si>
  <si>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</si>
  <si>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</si>
  <si>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</si>
  <si>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</si>
  <si>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</si>
  <si>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</si>
  <si>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</si>
  <si>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</si>
  <si>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</si>
  <si>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</si>
  <si>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</si>
  <si>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</si>
  <si>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</si>
  <si>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</si>
  <si>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</si>
  <si>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</si>
  <si>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</si>
  <si>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</si>
  <si>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</si>
  <si>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</si>
  <si>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</si>
  <si>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</si>
  <si>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</si>
  <si>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</si>
  <si>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</si>
  <si>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</si>
  <si>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</si>
  <si>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</si>
  <si>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</si>
  <si>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</si>
  <si>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</si>
  <si>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</si>
  <si>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</si>
  <si>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</si>
  <si>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</si>
  <si>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</si>
  <si>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</si>
  <si>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</si>
  <si>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</si>
  <si>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</si>
  <si>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</si>
  <si>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</si>
  <si>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</si>
  <si>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</si>
  <si>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</si>
  <si>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</si>
  <si>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</si>
  <si>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</si>
  <si>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</si>
  <si>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</si>
  <si>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</si>
  <si>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</si>
  <si>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</si>
  <si>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</si>
  <si>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</si>
  <si>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</si>
  <si>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</si>
  <si>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</si>
  <si>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</si>
  <si>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</si>
  <si>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</si>
  <si>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</si>
  <si>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</si>
  <si>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</si>
  <si>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</si>
  <si>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</si>
  <si>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</si>
  <si>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</si>
  <si>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</si>
  <si>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</si>
  <si>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</si>
  <si>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</si>
  <si>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</si>
  <si>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</si>
  <si>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</si>
  <si>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</si>
  <si>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</si>
  <si>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</si>
  <si>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</si>
  <si>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</si>
  <si>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</si>
  <si>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</si>
  <si>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</si>
  <si>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</si>
  <si>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</si>
  <si>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</si>
  <si>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</si>
  <si>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</si>
  <si>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</si>
  <si>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</si>
  <si>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</si>
  <si>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</si>
  <si>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</si>
  <si>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</si>
  <si>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</si>
  <si>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</si>
  <si>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</si>
  <si>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</si>
  <si>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</si>
  <si>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</si>
  <si>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</si>
  <si>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</si>
  <si>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</si>
  <si>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</si>
  <si>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</si>
  <si>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</si>
  <si>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</si>
  <si>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</si>
  <si>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</si>
  <si>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</si>
  <si>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</si>
  <si>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</si>
  <si>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</si>
  <si>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</si>
  <si>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</si>
  <si>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</si>
  <si>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</si>
  <si>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</si>
  <si>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</si>
  <si>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</si>
  <si>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</si>
  <si>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</si>
  <si>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</si>
  <si>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</si>
  <si>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</si>
  <si>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</si>
  <si>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</si>
  <si>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</si>
  <si>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</si>
  <si>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</si>
  <si>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</si>
  <si>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</si>
  <si>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</si>
  <si>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</si>
  <si>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</si>
  <si>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</si>
  <si>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</si>
  <si>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</si>
  <si>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</si>
  <si>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</si>
  <si>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</si>
  <si>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</si>
  <si>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</si>
  <si>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</si>
  <si>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</si>
  <si>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</si>
  <si>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</si>
  <si>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</si>
  <si>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</si>
  <si>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</si>
  <si>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</si>
  <si>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</si>
  <si>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</si>
  <si>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</si>
  <si>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</si>
  <si>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</si>
  <si>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</si>
  <si>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</si>
  <si>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</si>
  <si>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</si>
  <si>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</si>
  <si>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</si>
  <si>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</si>
  <si>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</si>
  <si>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</si>
  <si>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</si>
  <si>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</si>
  <si>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</si>
  <si>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</si>
  <si>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</si>
  <si>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</si>
  <si>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</si>
  <si>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</si>
  <si>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</si>
  <si>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</si>
  <si>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</si>
  <si>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</si>
  <si>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</si>
  <si>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</si>
  <si>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</si>
  <si>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</si>
  <si>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</si>
  <si>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</si>
  <si>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</si>
  <si>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</si>
  <si>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</si>
  <si>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</si>
  <si>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</si>
  <si>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</si>
  <si>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</si>
  <si>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</si>
  <si>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</si>
  <si>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</si>
  <si>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</si>
  <si>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</si>
  <si>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</si>
  <si>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</si>
  <si>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</si>
  <si>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</si>
  <si>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</si>
  <si>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</si>
  <si>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</si>
  <si>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</si>
  <si>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</si>
  <si>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</si>
  <si>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</si>
  <si>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</si>
  <si>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</si>
  <si>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</si>
  <si>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</si>
  <si>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</si>
  <si>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</si>
  <si>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</si>
  <si>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</si>
  <si>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</si>
  <si>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</si>
  <si>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</si>
  <si>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</si>
  <si>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</si>
  <si>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</si>
  <si>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</si>
  <si>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</si>
  <si>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</si>
  <si>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</si>
  <si>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</si>
  <si>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</si>
  <si>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</si>
  <si>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</si>
  <si>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</si>
  <si>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</si>
  <si>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</si>
  <si>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</si>
  <si>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</si>
  <si>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</si>
  <si>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</si>
  <si>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</si>
  <si>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</si>
  <si>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</si>
  <si>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</si>
  <si>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</si>
  <si>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</si>
  <si>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</si>
  <si>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</si>
  <si>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</si>
  <si>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</si>
  <si>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</si>
  <si>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</si>
  <si>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</si>
  <si>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</si>
  <si>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</si>
  <si>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</si>
  <si>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</si>
  <si>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</si>
  <si>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</si>
  <si>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</si>
  <si>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</si>
  <si>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</si>
  <si>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</si>
  <si>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</si>
  <si>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</si>
  <si>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</si>
  <si>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</si>
  <si>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</si>
  <si>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</si>
  <si>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</si>
  <si>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</si>
  <si>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</si>
  <si>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</si>
  <si>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</si>
  <si>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</si>
  <si>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</si>
  <si>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</si>
  <si>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</si>
  <si>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</si>
  <si>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</si>
  <si>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</si>
  <si>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</si>
  <si>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</si>
  <si>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</si>
  <si>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</si>
  <si>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</si>
  <si>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</si>
  <si>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</si>
  <si>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</si>
  <si>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</si>
  <si>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</si>
  <si>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</si>
  <si>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</si>
  <si>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</si>
  <si>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</si>
  <si>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</si>
  <si>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</si>
  <si>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</si>
  <si>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</si>
  <si>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</si>
  <si>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</si>
  <si>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</si>
  <si>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</si>
  <si>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</si>
  <si>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</si>
  <si>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</si>
  <si>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</si>
  <si>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</si>
  <si>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</si>
  <si>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</si>
  <si>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</si>
  <si>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</si>
  <si>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</si>
  <si>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</si>
  <si>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</si>
  <si>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</si>
  <si>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</si>
  <si>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</si>
  <si>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</si>
  <si>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</si>
  <si>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</si>
  <si>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</si>
  <si>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</si>
  <si>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</si>
  <si>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</si>
  <si>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</si>
  <si>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</si>
  <si>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</si>
  <si>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</si>
  <si>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</si>
  <si>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</si>
  <si>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</si>
  <si>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</si>
  <si>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2</t>
  </si>
  <si>
    <t>MInute offset</t>
  </si>
  <si>
    <t>Hour offset</t>
  </si>
  <si>
    <t>Time Finland</t>
  </si>
  <si>
    <t>WNG</t>
  </si>
  <si>
    <t>MON
6</t>
  </si>
  <si>
    <t>Attendance report - this session and teleconferences</t>
  </si>
  <si>
    <t>doc.: IEEE 802.11-21/1603r0</t>
  </si>
  <si>
    <t>November 2021</t>
  </si>
  <si>
    <t>WG Agenda November 2021</t>
  </si>
  <si>
    <t>IEEE 802.11 WIRELESS LOCAL AREA NETWORKS SESSION #190</t>
  </si>
  <si>
    <t>November 8-16, 2021</t>
  </si>
  <si>
    <t>https://mentor.ieee.org/802.11/dcn/11-21-1603</t>
  </si>
  <si>
    <t>https://mentor.ieee.org/802.11/dcn/11-21-1604</t>
  </si>
  <si>
    <t>https://mentor.ieee.org/802.11/dcn/11-21-1605</t>
  </si>
  <si>
    <t>https://mentor.ieee.org/802.11/dcn/11-21-1497</t>
  </si>
  <si>
    <t>CAC Agenda - Monday 2021-11-15 - 11:15 to 13:15 ET</t>
  </si>
  <si>
    <t>WG11 Agenda - Mon 2021-11-08 - 9:00 to 11:00 ET</t>
  </si>
  <si>
    <t>WG11 Agenda - Tuesday 2021-11-16 - 9:00 to 12:00 ET</t>
  </si>
  <si>
    <t>Weeks Nov 8, Nov 15</t>
  </si>
  <si>
    <t>2021 November IEEE 802.11 Working 
Group Plenary Session</t>
  </si>
  <si>
    <t xml:space="preserve">Not meeting: </t>
  </si>
  <si>
    <t>ATTENDANCE MUST BE RECORDED IN IMAT.  CREDIT TOWARDS VOTING RIGHTS FOR THE NOVEMBER PLENARY SESSION: 9 MEETINGS ATTENDED</t>
  </si>
  <si>
    <t>PAR</t>
  </si>
  <si>
    <t>https://mentor.ieee.org/802.11/dcn/11-21-1607</t>
  </si>
  <si>
    <t>https://mentor.ieee.org/802.11/dcn/11-21-1618</t>
  </si>
  <si>
    <t>https://mentor.ieee.org/802.11/dcn/11-21-1620</t>
  </si>
  <si>
    <t>https://mentor.ieee.org/802.11/dcn/11-21-1621</t>
  </si>
  <si>
    <t>https://mentor.ieee.org/802.11/dcn/11-21-1624</t>
  </si>
  <si>
    <t>https://mentor.ieee.org/802.11/dcn/11-21-1623</t>
  </si>
  <si>
    <t>https://mentor.ieee.org/802.11/dcn/11-21-1626</t>
  </si>
  <si>
    <t>https://mentor.ieee.org/802.11/dcn/11-21-1625</t>
  </si>
  <si>
    <t>https://mentor.ieee.org/802.11/dcn/11-21-1627</t>
  </si>
  <si>
    <t>https://mentor.ieee.org/802.11/dcn/11-21-1628</t>
  </si>
  <si>
    <t>https://mentor.ieee.org/802.11/dcn/11-21-1630</t>
  </si>
  <si>
    <t>https://mentor.ieee.org/802.11/dcn/11-21-1631</t>
  </si>
  <si>
    <t>1</t>
  </si>
  <si>
    <t>https://mentor.ieee.org/802.11/dcn/11-21-1632</t>
  </si>
  <si>
    <t>https://mentor.ieee.org/802-ec/dcn/21/ec-21-0228</t>
  </si>
  <si>
    <t>https://mentor.ieee.org/802.11/dcn/11-21-1597</t>
  </si>
  <si>
    <t>https://mentor.ieee.org/802.11/dcn/11-21-1593</t>
  </si>
  <si>
    <t>https://mentor.ieee.org/802.11/dcn/11-21-1645</t>
  </si>
  <si>
    <t>https://mentor.ieee.org/802.11/dcn/11-21-1642</t>
  </si>
  <si>
    <t>https://mentor.ieee.org/802.11/dcn/11-21-1643</t>
  </si>
  <si>
    <t>https://mentor.ieee.org/802.11/dcn/11-21-1644</t>
  </si>
  <si>
    <t>https://mentor.ieee.org/802.11/dcn/11-21-1649</t>
  </si>
  <si>
    <t>https://mentor.ieee.org/802.11/dcn/11-21-1654</t>
  </si>
  <si>
    <t>https://mentor.ieee.org/802.11/dcn/11-21-1650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</si>
</sst>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9">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50" borderId="23" xfId="108" applyFont="1" applyFill="1" applyBorder="1" applyAlignment="1">
      <alignment horizontal="center" vertical="center"/>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43" borderId="39"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8" borderId="20" xfId="106" applyNumberFormat="1" applyFont="1" applyFill="1" applyBorder="1" applyAlignment="1">
      <alignment horizontal="center" vertical="center"/>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55" xfId="106" applyFont="1" applyBorder="1">
      <alignment horizontal="left" vertical="center" wrapText="1" inden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80" fillId="61" borderId="25" xfId="106" applyNumberFormat="1" applyFont="1" applyFill="1" applyBorder="1" applyAlignment="1">
      <alignment horizontal="center" vertical="center" wrapText="1"/>
    </xf>
    <xf numFmtId="0" fontId="85" fillId="0" borderId="26" xfId="106" applyFont="1" applyBorder="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5">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4"/>
      <tableStyleElement type="headerRow" dxfId="63"/>
      <tableStyleElement type="firstColumn" dxfId="6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H32" totalsRowCount="1" headerRowDxfId="61" dataDxfId="60" totalsRowDxfId="59" totalsRowCellStyle="Normal">
  <tableColumns count="30">
    <tableColumn id="1" name="Time Eastern" totalsRowFunction="custom" dataDxfId="58" totalsRowDxfId="57" dataCellStyle="Normal 7">
      <calculatedColumnFormula>CONCATENATE(TEXT($D4-TIME($D$2,0,0)+1,"h:mm;@"),"-",TEXT($D4-TIME($D$2,0,0)+1+TIME(0,AI4,0),"h:mm;@"))</calculatedColumnFormula>
      <totalsRowFormula>CONCATENATE(TEXT($D32-TIME($D$2,0,0)+1,"h:mm;@"),"-",TEXT($D32-TIME($D$2,0,0)+1+TIME(0,AI32,0),"h:mm;@"))</totalsRowFormula>
    </tableColumn>
    <tableColumn id="11" name="MON_x000a_1" dataDxfId="56" totalsRowDxfId="55" dataCellStyle="Normal 7"/>
    <tableColumn id="10" name="MON_x000a_2" dataDxfId="54" totalsRowDxfId="53"/>
    <tableColumn id="30" name="MON_x000a_3" totalsRowDxfId="52"/>
    <tableColumn id="2" name="MON_x000a_4" dataDxfId="51" totalsRowDxfId="50"/>
    <tableColumn id="3" name="TUES_x000a_1" dataDxfId="49" totalsRowDxfId="48"/>
    <tableColumn id="13" name="TUES_x000a_2" dataDxfId="47" totalsRowDxfId="46" dataCellStyle="Normal 7"/>
    <tableColumn id="4" name="TUES_x000a_3" dataDxfId="45" totalsRowDxfId="44"/>
    <tableColumn id="5" name="TUES_x000a_4" dataDxfId="43" totalsRowDxfId="42"/>
    <tableColumn id="8" name="WEDS_x000a_1" dataDxfId="41" totalsRowDxfId="40"/>
    <tableColumn id="7" name="WEDS_x000a_2" dataDxfId="39" totalsRowDxfId="38"/>
    <tableColumn id="24" name="WEDS_x000a_3" dataDxfId="37" totalsRowDxfId="36" dataCellStyle="Normal 7"/>
    <tableColumn id="9" name="WEDS _x000a_4" dataDxfId="35" totalsRowDxfId="34"/>
    <tableColumn id="15" name="THURS_x000a_1" dataDxfId="33" totalsRowDxfId="32" dataCellStyle="Normal 7"/>
    <tableColumn id="14" name="THURS_x000a_2" dataDxfId="31" totalsRowDxfId="30" dataCellStyle="Normal 7"/>
    <tableColumn id="19" name="THURS_x000a_3" dataDxfId="29" totalsRowDxfId="28" dataCellStyle="Normal 7"/>
    <tableColumn id="18" name="THURS_x000a_4" dataDxfId="27" totalsRowDxfId="26" dataCellStyle="Normal 7"/>
    <tableColumn id="20" name="FRI_x000a_1" dataDxfId="25" totalsRowDxfId="24" dataCellStyle="Normal 7"/>
    <tableColumn id="6" name="FRI_x000a_2" dataDxfId="23" totalsRowDxfId="22"/>
    <tableColumn id="29" name="FRI_x000a_3" dataDxfId="21" totalsRowDxfId="20" dataCellStyle="Normal 7"/>
    <tableColumn id="23" name="FRI_x000a_4" dataDxfId="19" totalsRowDxfId="18" dataCellStyle="Normal 7"/>
    <tableColumn id="21" name="MON_x000a_5" dataDxfId="17" totalsRowDxfId="16" dataCellStyle="Normal 7"/>
    <tableColumn id="17" name="MON_x000a_6" dataDxfId="15" totalsRowDxfId="14" dataCellStyle="Normal 7"/>
    <tableColumn id="12" name="TUES_x000a_5" dataDxfId="13" totalsRowDxfId="12" dataCellStyle="Normal 7"/>
    <tableColumn id="22" name="Not meeting: "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605" TargetMode="External"/><Relationship Id="rId18" Type="http://schemas.openxmlformats.org/officeDocument/2006/relationships/hyperlink" Target="https://mentor.ieee.org/802.11/dcn/11-21-1625" TargetMode="External"/><Relationship Id="rId26" Type="http://schemas.openxmlformats.org/officeDocument/2006/relationships/hyperlink" Target="https://mentor.ieee.org/802.11/dcn/11-21-160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632" TargetMode="External"/><Relationship Id="rId34" Type="http://schemas.openxmlformats.org/officeDocument/2006/relationships/hyperlink" Target="https://mentor.ieee.org/802.11/dcn/11-21-1630" TargetMode="External"/><Relationship Id="rId7" Type="http://schemas.openxmlformats.org/officeDocument/2006/relationships/hyperlink" Target="https://mentor.ieee.org/802.11/dcn/11-21-1603" TargetMode="External"/><Relationship Id="rId12" Type="http://schemas.openxmlformats.org/officeDocument/2006/relationships/hyperlink" Target="https://mentor.ieee.org/802.11/dcn/11-21-1642" TargetMode="External"/><Relationship Id="rId17" Type="http://schemas.openxmlformats.org/officeDocument/2006/relationships/hyperlink" Target="https://mentor.ieee.org/802-ec/dcn/21/ec-21-0228" TargetMode="External"/><Relationship Id="rId25" Type="http://schemas.openxmlformats.org/officeDocument/2006/relationships/hyperlink" Target="https://mentor.ieee.org/802.11/dcn/11-21-1620" TargetMode="External"/><Relationship Id="rId33" Type="http://schemas.openxmlformats.org/officeDocument/2006/relationships/hyperlink" Target="https://mentor.ieee.org/802.11/dcn/11-21-162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497" TargetMode="External"/><Relationship Id="rId20" Type="http://schemas.openxmlformats.org/officeDocument/2006/relationships/hyperlink" Target="https://mentor.ieee.org/802.11/dcn/11-21-1631" TargetMode="External"/><Relationship Id="rId29" Type="http://schemas.openxmlformats.org/officeDocument/2006/relationships/hyperlink" Target="https://mentor.ieee.org/802.11/dcn/11-21-16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621" TargetMode="External"/><Relationship Id="rId24" Type="http://schemas.openxmlformats.org/officeDocument/2006/relationships/hyperlink" Target="https://mentor.ieee.org/802.11/dcn/11-21-1627" TargetMode="External"/><Relationship Id="rId32" Type="http://schemas.openxmlformats.org/officeDocument/2006/relationships/hyperlink" Target="https://mentor.ieee.org/802.11/dcn/11-21-159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644" TargetMode="External"/><Relationship Id="rId23" Type="http://schemas.openxmlformats.org/officeDocument/2006/relationships/hyperlink" Target="https://mentor.ieee.org/802.11/dcn/11-21-1649" TargetMode="External"/><Relationship Id="rId28" Type="http://schemas.openxmlformats.org/officeDocument/2006/relationships/hyperlink" Target="https://mentor.ieee.org/802.11/dcn/11-21-1654" TargetMode="External"/><Relationship Id="rId10" Type="http://schemas.openxmlformats.org/officeDocument/2006/relationships/hyperlink" Target="https://mentor.ieee.org/802.11/dcn/11-21-1643" TargetMode="External"/><Relationship Id="rId19" Type="http://schemas.openxmlformats.org/officeDocument/2006/relationships/hyperlink" Target="https://mentor.ieee.org/802.11/dcn/11-21-1593" TargetMode="External"/><Relationship Id="rId31" Type="http://schemas.openxmlformats.org/officeDocument/2006/relationships/hyperlink" Target="https://mentor.ieee.org/802.11/dcn/11-21-162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604" TargetMode="External"/><Relationship Id="rId14" Type="http://schemas.openxmlformats.org/officeDocument/2006/relationships/hyperlink" Target="https://mentor.ieee.org/802.11/dcn/11-21-1624" TargetMode="External"/><Relationship Id="rId22" Type="http://schemas.openxmlformats.org/officeDocument/2006/relationships/hyperlink" Target="https://mentor.ieee.org/802.11/dcn/11-21-1626" TargetMode="External"/><Relationship Id="rId27" Type="http://schemas.openxmlformats.org/officeDocument/2006/relationships/hyperlink" Target="https://mentor.ieee.org/802.11/dcn/11-21-1645" TargetMode="External"/><Relationship Id="rId30" Type="http://schemas.openxmlformats.org/officeDocument/2006/relationships/hyperlink" Target="https://mentor.ieee.org/802.11/dcn/11-21-1618"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I32" sqref="I32"/>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510</v>
      </c>
      <c r="D4" s="11"/>
      <c r="E4" s="11"/>
      <c r="F4" s="11"/>
      <c r="G4" s="11"/>
      <c r="H4" s="11"/>
      <c r="I4" s="11"/>
      <c r="J4" s="11"/>
      <c r="K4" s="11"/>
      <c r="L4" s="11"/>
      <c r="M4" s="11"/>
    </row>
    <row r="5" spans="1:15" ht="20.100000000000001" customHeight="1" x14ac:dyDescent="0.3">
      <c r="B5" s="14" t="s">
        <v>8</v>
      </c>
      <c r="C5" s="15" t="s">
        <v>511</v>
      </c>
      <c r="D5" s="11"/>
      <c r="E5" s="11"/>
      <c r="F5" s="11"/>
      <c r="G5" s="16"/>
      <c r="H5" s="11"/>
      <c r="I5" s="11"/>
      <c r="J5" s="11"/>
      <c r="K5" s="11"/>
      <c r="L5" s="11"/>
      <c r="M5" s="11"/>
    </row>
    <row r="6" spans="1:15" ht="20.100000000000001" customHeight="1" x14ac:dyDescent="0.3">
      <c r="B6" s="14" t="s">
        <v>9</v>
      </c>
      <c r="C6" s="17" t="s">
        <v>267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512</v>
      </c>
      <c r="D8" s="24"/>
      <c r="E8" s="24"/>
      <c r="F8" s="24"/>
      <c r="G8" s="24"/>
      <c r="H8" s="25"/>
      <c r="I8" s="25"/>
      <c r="J8" s="25"/>
      <c r="K8" s="25"/>
      <c r="L8" s="25"/>
      <c r="M8" s="25"/>
    </row>
    <row r="9" spans="1:15" ht="20.100000000000001" customHeight="1" x14ac:dyDescent="0.3">
      <c r="B9" s="14" t="s">
        <v>11</v>
      </c>
      <c r="C9" s="48">
        <v>43015</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314</v>
      </c>
      <c r="D11" s="17"/>
      <c r="E11" s="17"/>
      <c r="F11" s="17"/>
      <c r="G11" s="17"/>
      <c r="H11" s="28"/>
      <c r="I11" s="17" t="s">
        <v>315</v>
      </c>
      <c r="J11" s="17"/>
      <c r="K11" s="27"/>
      <c r="L11" s="27"/>
      <c r="M11" s="27"/>
    </row>
    <row r="12" spans="1:15" ht="20.100000000000001" customHeight="1" x14ac:dyDescent="0.3">
      <c r="B12" s="27"/>
      <c r="C12" s="17" t="s">
        <v>472</v>
      </c>
      <c r="D12" s="17"/>
      <c r="E12" s="17"/>
      <c r="F12" s="17"/>
      <c r="G12" s="17"/>
      <c r="H12" s="28"/>
      <c r="I12" s="17" t="s">
        <v>21</v>
      </c>
      <c r="J12" s="17"/>
      <c r="K12" s="27"/>
      <c r="L12" s="27"/>
      <c r="M12" s="27"/>
    </row>
    <row r="13" spans="1:15" ht="20.100000000000001" customHeight="1" x14ac:dyDescent="0.3">
      <c r="B13" s="27"/>
      <c r="C13" s="17" t="s">
        <v>289</v>
      </c>
      <c r="D13" s="17"/>
      <c r="E13" s="17"/>
      <c r="F13" s="17"/>
      <c r="G13" s="17"/>
      <c r="H13" s="28"/>
      <c r="I13" s="27" t="s">
        <v>14</v>
      </c>
      <c r="J13" s="17"/>
      <c r="K13" s="27"/>
      <c r="L13" s="27"/>
      <c r="M13" s="27"/>
    </row>
    <row r="14" spans="1:15" ht="20.100000000000001" customHeight="1" x14ac:dyDescent="0.3">
      <c r="B14" s="27"/>
      <c r="C14" s="29" t="s">
        <v>268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269</v>
      </c>
      <c r="J16" s="11"/>
      <c r="K16" s="11"/>
      <c r="L16" s="11"/>
      <c r="M16" s="11"/>
    </row>
    <row r="17" spans="1:16" ht="20.100000000000001" customHeight="1" x14ac:dyDescent="0.3">
      <c r="A17" s="34"/>
      <c r="C17" s="11"/>
      <c r="D17" s="11"/>
      <c r="E17" s="11"/>
      <c r="F17" s="11"/>
      <c r="G17" s="11"/>
      <c r="H17" s="11"/>
      <c r="I17" s="17" t="s">
        <v>316</v>
      </c>
      <c r="J17" s="11"/>
      <c r="K17" s="11"/>
      <c r="L17" s="11"/>
      <c r="M17" s="11"/>
    </row>
    <row r="18" spans="1:16" ht="20.100000000000001" customHeight="1" x14ac:dyDescent="0.3">
      <c r="A18" s="34"/>
      <c r="C18" s="11"/>
      <c r="D18" s="11"/>
      <c r="E18" s="11"/>
      <c r="F18" s="11"/>
      <c r="G18" s="11"/>
      <c r="H18" s="11"/>
      <c r="I18" s="17" t="s">
        <v>272</v>
      </c>
      <c r="J18" s="17" t="s">
        <v>280</v>
      </c>
      <c r="K18" s="17"/>
      <c r="L18" s="17"/>
      <c r="M18" s="17"/>
      <c r="N18" s="17"/>
    </row>
    <row r="19" spans="1:16" ht="20.100000000000001" customHeight="1" x14ac:dyDescent="0.3">
      <c r="A19" s="34"/>
      <c r="C19" s="11"/>
      <c r="D19" s="11"/>
      <c r="E19" s="11"/>
      <c r="F19" s="11"/>
      <c r="G19" s="11"/>
      <c r="H19" s="11"/>
      <c r="I19" s="27" t="s">
        <v>270</v>
      </c>
      <c r="J19" s="11"/>
      <c r="K19" s="11"/>
      <c r="L19" s="11"/>
      <c r="M19" s="11"/>
    </row>
    <row r="20" spans="1:16" ht="20.100000000000001" customHeight="1" x14ac:dyDescent="0.25">
      <c r="A20" s="34"/>
      <c r="C20" s="11"/>
      <c r="D20" s="11"/>
      <c r="E20" s="11"/>
      <c r="F20" s="11"/>
      <c r="G20" s="11"/>
      <c r="H20" s="11"/>
      <c r="I20" s="29" t="s">
        <v>271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6" t="s">
        <v>55</v>
      </c>
      <c r="D22" s="447"/>
      <c r="E22" s="447"/>
      <c r="F22" s="447"/>
      <c r="G22" s="447"/>
      <c r="H22" s="447"/>
      <c r="I22" s="447"/>
      <c r="J22" s="447"/>
      <c r="K22" s="447"/>
      <c r="L22" s="447"/>
      <c r="M22" s="447"/>
      <c r="N22" s="447"/>
      <c r="O22" s="447"/>
      <c r="P22" s="448"/>
    </row>
    <row r="23" spans="1:16" ht="20.100000000000001" customHeight="1" x14ac:dyDescent="0.3">
      <c r="B23" s="30" t="s">
        <v>54</v>
      </c>
      <c r="C23" s="449"/>
      <c r="D23" s="450"/>
      <c r="E23" s="450"/>
      <c r="F23" s="450"/>
      <c r="G23" s="450"/>
      <c r="H23" s="450"/>
      <c r="I23" s="450"/>
      <c r="J23" s="450"/>
      <c r="K23" s="450"/>
      <c r="L23" s="450"/>
      <c r="M23" s="450"/>
      <c r="N23" s="450"/>
      <c r="O23" s="450"/>
      <c r="P23" s="451"/>
    </row>
    <row r="24" spans="1:16" ht="20.100000000000001" customHeight="1" x14ac:dyDescent="0.25">
      <c r="C24" s="452"/>
      <c r="D24" s="453"/>
      <c r="E24" s="453"/>
      <c r="F24" s="453"/>
      <c r="G24" s="453"/>
      <c r="H24" s="453"/>
      <c r="I24" s="453"/>
      <c r="J24" s="453"/>
      <c r="K24" s="453"/>
      <c r="L24" s="453"/>
      <c r="M24" s="453"/>
      <c r="N24" s="453"/>
      <c r="O24" s="453"/>
      <c r="P24" s="454"/>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Y33" sqref="Y33"/>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1" t="str">
        <f>Parameters!B1</f>
        <v>IEEE 802.11 WIRELESS LOCAL AREA NETWORKS SESSION #190</v>
      </c>
      <c r="C2" s="462"/>
      <c r="D2" s="462"/>
      <c r="E2" s="462"/>
      <c r="F2" s="462"/>
      <c r="G2" s="462"/>
      <c r="H2" s="462"/>
      <c r="I2" s="462"/>
      <c r="J2" s="462"/>
      <c r="K2" s="462"/>
      <c r="L2" s="462"/>
      <c r="M2" s="462"/>
      <c r="N2" s="462"/>
      <c r="O2" s="462"/>
      <c r="P2" s="463"/>
      <c r="IS2" s="1" t="s">
        <v>3</v>
      </c>
    </row>
    <row r="3" spans="1:253" ht="15.75" customHeight="1" x14ac:dyDescent="0.2">
      <c r="B3" s="464"/>
      <c r="C3" s="465"/>
      <c r="D3" s="465"/>
      <c r="E3" s="465"/>
      <c r="F3" s="465"/>
      <c r="G3" s="465"/>
      <c r="H3" s="465"/>
      <c r="I3" s="465"/>
      <c r="J3" s="465"/>
      <c r="K3" s="465"/>
      <c r="L3" s="465"/>
      <c r="M3" s="465"/>
      <c r="N3" s="465"/>
      <c r="O3" s="465"/>
      <c r="P3" s="466"/>
    </row>
    <row r="4" spans="1:253" ht="15.75" customHeight="1" x14ac:dyDescent="0.2">
      <c r="B4" s="467"/>
      <c r="C4" s="468"/>
      <c r="D4" s="468"/>
      <c r="E4" s="468"/>
      <c r="F4" s="468"/>
      <c r="G4" s="468"/>
      <c r="H4" s="468"/>
      <c r="I4" s="468"/>
      <c r="J4" s="468"/>
      <c r="K4" s="468"/>
      <c r="L4" s="468"/>
      <c r="M4" s="468"/>
      <c r="N4" s="468"/>
      <c r="O4" s="468"/>
      <c r="P4" s="469"/>
    </row>
    <row r="5" spans="1:253" ht="21" customHeight="1" x14ac:dyDescent="0.2">
      <c r="B5" s="470" t="str">
        <f>Parameters!B2</f>
        <v>Teleconference</v>
      </c>
      <c r="C5" s="458"/>
      <c r="D5" s="458"/>
      <c r="E5" s="458"/>
      <c r="F5" s="458"/>
      <c r="G5" s="458"/>
      <c r="H5" s="458"/>
      <c r="I5" s="458"/>
      <c r="J5" s="458"/>
      <c r="K5" s="458"/>
      <c r="L5" s="458"/>
      <c r="M5" s="458"/>
      <c r="N5" s="458"/>
      <c r="O5" s="458"/>
      <c r="P5" s="458"/>
    </row>
    <row r="6" spans="1:253" ht="15.75" customHeight="1" x14ac:dyDescent="0.2">
      <c r="B6" s="458"/>
      <c r="C6" s="458"/>
      <c r="D6" s="458"/>
      <c r="E6" s="458"/>
      <c r="F6" s="458"/>
      <c r="G6" s="458"/>
      <c r="H6" s="458"/>
      <c r="I6" s="458"/>
      <c r="J6" s="458"/>
      <c r="K6" s="458"/>
      <c r="L6" s="458"/>
      <c r="M6" s="458"/>
      <c r="N6" s="458"/>
      <c r="O6" s="458"/>
      <c r="P6" s="458"/>
    </row>
    <row r="7" spans="1:253" ht="15.75" customHeight="1" x14ac:dyDescent="0.2">
      <c r="A7" s="47"/>
      <c r="B7" s="472" t="str">
        <f>Parameters!B3</f>
        <v>November 8-16, 2021</v>
      </c>
      <c r="C7" s="472"/>
      <c r="D7" s="472"/>
      <c r="E7" s="472"/>
      <c r="F7" s="472"/>
      <c r="G7" s="472"/>
      <c r="H7" s="472"/>
      <c r="I7" s="472"/>
      <c r="J7" s="472"/>
      <c r="K7" s="472"/>
      <c r="L7" s="472"/>
      <c r="M7" s="472"/>
      <c r="N7" s="472"/>
      <c r="O7" s="472"/>
      <c r="P7" s="472"/>
      <c r="Q7" s="57"/>
      <c r="R7" s="57"/>
    </row>
    <row r="8" spans="1:253" ht="15.75" customHeight="1" x14ac:dyDescent="0.2">
      <c r="A8" s="47"/>
      <c r="B8" s="472"/>
      <c r="C8" s="472"/>
      <c r="D8" s="472"/>
      <c r="E8" s="472"/>
      <c r="F8" s="472"/>
      <c r="G8" s="472"/>
      <c r="H8" s="472"/>
      <c r="I8" s="472"/>
      <c r="J8" s="472"/>
      <c r="K8" s="472"/>
      <c r="L8" s="472"/>
      <c r="M8" s="472"/>
      <c r="N8" s="472"/>
      <c r="O8" s="472"/>
      <c r="P8" s="472"/>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1" t="s">
        <v>2</v>
      </c>
      <c r="C25" s="471"/>
      <c r="D25" s="471"/>
      <c r="E25" s="471"/>
      <c r="F25" s="471"/>
      <c r="G25" s="471"/>
      <c r="H25" s="471"/>
      <c r="I25" s="471"/>
      <c r="J25" s="471"/>
      <c r="K25" s="471"/>
      <c r="L25" s="471"/>
      <c r="M25" s="471"/>
      <c r="N25" s="471"/>
      <c r="O25" s="471"/>
      <c r="P25" s="471"/>
      <c r="Q25" s="57"/>
      <c r="R25" s="57"/>
    </row>
    <row r="26" spans="1:21" ht="15.75" customHeight="1" x14ac:dyDescent="0.2">
      <c r="A26" s="47"/>
      <c r="B26" s="471"/>
      <c r="C26" s="471"/>
      <c r="D26" s="471"/>
      <c r="E26" s="471"/>
      <c r="F26" s="471"/>
      <c r="G26" s="471"/>
      <c r="H26" s="471"/>
      <c r="I26" s="471"/>
      <c r="J26" s="471"/>
      <c r="K26" s="471"/>
      <c r="L26" s="471"/>
      <c r="M26" s="471"/>
      <c r="N26" s="471"/>
      <c r="O26" s="471"/>
      <c r="P26" s="471"/>
      <c r="Q26" s="57"/>
      <c r="R26" s="57"/>
    </row>
    <row r="27" spans="1:21" ht="15.75" customHeight="1" x14ac:dyDescent="0.2">
      <c r="B27" s="458" t="s">
        <v>311</v>
      </c>
      <c r="C27" s="458"/>
      <c r="D27" s="458"/>
      <c r="E27" s="458"/>
      <c r="F27" s="458"/>
      <c r="G27" s="458"/>
      <c r="H27" s="458"/>
      <c r="I27" s="458"/>
      <c r="J27" s="459"/>
      <c r="K27" s="459"/>
      <c r="L27" s="455" t="str">
        <f>Title!C14</f>
        <v>dstanley@ieee.org</v>
      </c>
      <c r="M27" s="456"/>
      <c r="N27" s="456"/>
      <c r="O27" s="456"/>
      <c r="P27" s="456"/>
      <c r="Q27" s="456"/>
      <c r="R27" s="456"/>
    </row>
    <row r="28" spans="1:21" ht="15.75" customHeight="1" x14ac:dyDescent="0.2">
      <c r="B28" s="460"/>
      <c r="C28" s="460"/>
      <c r="D28" s="460"/>
      <c r="E28" s="460"/>
      <c r="F28" s="460"/>
      <c r="G28" s="460"/>
      <c r="H28" s="460"/>
      <c r="I28" s="460"/>
      <c r="J28" s="459"/>
      <c r="K28" s="459"/>
      <c r="L28" s="457"/>
      <c r="M28" s="457"/>
      <c r="N28" s="457"/>
      <c r="O28" s="457"/>
      <c r="P28" s="457"/>
      <c r="Q28" s="457"/>
      <c r="R28" s="457"/>
    </row>
    <row r="29" spans="1:21" ht="15.75" customHeight="1" x14ac:dyDescent="0.2">
      <c r="B29" s="458" t="s">
        <v>312</v>
      </c>
      <c r="C29" s="458"/>
      <c r="D29" s="458"/>
      <c r="E29" s="458"/>
      <c r="F29" s="458"/>
      <c r="G29" s="458"/>
      <c r="H29" s="458"/>
      <c r="I29" s="458"/>
      <c r="J29" s="459"/>
      <c r="K29" s="459"/>
      <c r="L29" s="455" t="str">
        <f>Title!I14</f>
        <v>jrosdahl@ieee.org</v>
      </c>
      <c r="M29" s="456"/>
      <c r="N29" s="456"/>
      <c r="O29" s="456"/>
      <c r="P29" s="456"/>
      <c r="Q29" s="456"/>
      <c r="R29" s="456"/>
    </row>
    <row r="30" spans="1:21" ht="15.75" customHeight="1" x14ac:dyDescent="0.2">
      <c r="B30" s="460"/>
      <c r="C30" s="460"/>
      <c r="D30" s="460"/>
      <c r="E30" s="460"/>
      <c r="F30" s="460"/>
      <c r="G30" s="460"/>
      <c r="H30" s="460"/>
      <c r="I30" s="460"/>
      <c r="J30" s="459"/>
      <c r="K30" s="459"/>
      <c r="L30" s="457"/>
      <c r="M30" s="457"/>
      <c r="N30" s="457"/>
      <c r="O30" s="457"/>
      <c r="P30" s="457"/>
      <c r="Q30" s="457"/>
      <c r="R30" s="457"/>
    </row>
    <row r="31" spans="1:21" ht="15.75" customHeight="1" x14ac:dyDescent="0.2">
      <c r="B31" s="458" t="s">
        <v>313</v>
      </c>
      <c r="C31" s="458"/>
      <c r="D31" s="458"/>
      <c r="E31" s="458"/>
      <c r="F31" s="458"/>
      <c r="G31" s="458"/>
      <c r="H31" s="458"/>
      <c r="I31" s="458"/>
      <c r="J31" s="459"/>
      <c r="K31" s="459"/>
      <c r="L31" s="455" t="str">
        <f>Title!I20</f>
        <v xml:space="preserve">robert.stacey@intel.com </v>
      </c>
      <c r="M31" s="456"/>
      <c r="N31" s="456"/>
      <c r="O31" s="456"/>
      <c r="P31" s="456"/>
      <c r="Q31" s="456"/>
      <c r="R31" s="456"/>
    </row>
    <row r="32" spans="1:21" ht="15.75" customHeight="1" x14ac:dyDescent="0.2">
      <c r="B32" s="460"/>
      <c r="C32" s="460"/>
      <c r="D32" s="460"/>
      <c r="E32" s="460"/>
      <c r="F32" s="460"/>
      <c r="G32" s="460"/>
      <c r="H32" s="460"/>
      <c r="I32" s="460"/>
      <c r="J32" s="459"/>
      <c r="K32" s="459"/>
      <c r="L32" s="457"/>
      <c r="M32" s="457"/>
      <c r="N32" s="457"/>
      <c r="O32" s="457"/>
      <c r="P32" s="457"/>
      <c r="Q32" s="457"/>
      <c r="R32" s="457"/>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65536"/>
  <sheetViews>
    <sheetView tabSelected="1" zoomScale="60" zoomScaleNormal="60" workbookViewId="0">
      <selection activeCell="AB22" sqref="AB22"/>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3"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6" width="17.28515625" style="197" customWidth="1"/>
    <col min="27" max="27" width="23.85546875" style="197" customWidth="1"/>
    <col min="28" max="28" width="42.7109375" style="197" customWidth="1"/>
    <col min="29" max="29" width="34.85546875" style="197" customWidth="1"/>
    <col min="30" max="30" width="80.28515625" style="193" customWidth="1"/>
    <col min="31" max="33" width="25" style="193" customWidth="1"/>
    <col min="34" max="34" width="19.85546875" style="193" customWidth="1"/>
    <col min="35" max="35" width="9.28515625" style="193" customWidth="1"/>
    <col min="36" max="259" width="9.28515625" style="193"/>
    <col min="260" max="260" width="22.28515625" style="193" customWidth="1"/>
    <col min="261" max="261" width="21" style="193" customWidth="1"/>
    <col min="262" max="264" width="0" style="193" hidden="1" customWidth="1"/>
    <col min="265" max="271" width="14.28515625" style="193" customWidth="1"/>
    <col min="272" max="274" width="14.7109375" style="193" customWidth="1"/>
    <col min="275" max="275" width="14.5703125" style="193" customWidth="1"/>
    <col min="276" max="279" width="14.140625" style="193" customWidth="1"/>
    <col min="280" max="282" width="14.85546875" style="193" customWidth="1"/>
    <col min="283" max="283" width="17.28515625" style="193" customWidth="1"/>
    <col min="284" max="284" width="18.7109375" style="193" customWidth="1"/>
    <col min="285" max="285" width="42.7109375" style="193" customWidth="1"/>
    <col min="286" max="286" width="34.85546875" style="193" customWidth="1"/>
    <col min="287" max="287" width="80.28515625" style="193" customWidth="1"/>
    <col min="288" max="289" width="25" style="193" customWidth="1"/>
    <col min="290" max="290" width="19.85546875" style="193" customWidth="1"/>
    <col min="291" max="291" width="9.28515625" style="193" customWidth="1"/>
    <col min="292" max="515" width="9.28515625" style="193"/>
    <col min="516" max="516" width="22.28515625" style="193" customWidth="1"/>
    <col min="517" max="517" width="21" style="193" customWidth="1"/>
    <col min="518" max="520" width="0" style="193" hidden="1" customWidth="1"/>
    <col min="521" max="527" width="14.28515625" style="193" customWidth="1"/>
    <col min="528" max="530" width="14.7109375" style="193" customWidth="1"/>
    <col min="531" max="531" width="14.5703125" style="193" customWidth="1"/>
    <col min="532" max="535" width="14.140625" style="193" customWidth="1"/>
    <col min="536" max="538" width="14.85546875" style="193" customWidth="1"/>
    <col min="539" max="539" width="17.28515625" style="193" customWidth="1"/>
    <col min="540" max="540" width="18.7109375" style="193" customWidth="1"/>
    <col min="541" max="541" width="42.7109375" style="193" customWidth="1"/>
    <col min="542" max="542" width="34.85546875" style="193" customWidth="1"/>
    <col min="543" max="543" width="80.28515625" style="193" customWidth="1"/>
    <col min="544" max="545" width="25" style="193" customWidth="1"/>
    <col min="546" max="546" width="19.85546875" style="193" customWidth="1"/>
    <col min="547" max="547" width="9.28515625" style="193" customWidth="1"/>
    <col min="548" max="771" width="9.28515625" style="193"/>
    <col min="772" max="772" width="22.28515625" style="193" customWidth="1"/>
    <col min="773" max="773" width="21" style="193" customWidth="1"/>
    <col min="774" max="776" width="0" style="193" hidden="1" customWidth="1"/>
    <col min="777" max="783" width="14.28515625" style="193" customWidth="1"/>
    <col min="784" max="786" width="14.7109375" style="193" customWidth="1"/>
    <col min="787" max="787" width="14.5703125" style="193" customWidth="1"/>
    <col min="788" max="791" width="14.140625" style="193" customWidth="1"/>
    <col min="792" max="794" width="14.85546875" style="193" customWidth="1"/>
    <col min="795" max="795" width="17.28515625" style="193" customWidth="1"/>
    <col min="796" max="796" width="18.7109375" style="193" customWidth="1"/>
    <col min="797" max="797" width="42.7109375" style="193" customWidth="1"/>
    <col min="798" max="798" width="34.85546875" style="193" customWidth="1"/>
    <col min="799" max="799" width="80.28515625" style="193" customWidth="1"/>
    <col min="800" max="801" width="25" style="193" customWidth="1"/>
    <col min="802" max="802" width="19.85546875" style="193" customWidth="1"/>
    <col min="803" max="803" width="9.28515625" style="193" customWidth="1"/>
    <col min="804" max="1027" width="9.28515625" style="193"/>
    <col min="1028" max="1028" width="22.28515625" style="193" customWidth="1"/>
    <col min="1029" max="1029" width="21" style="193" customWidth="1"/>
    <col min="1030" max="1032" width="0" style="193" hidden="1" customWidth="1"/>
    <col min="1033" max="1039" width="14.28515625" style="193" customWidth="1"/>
    <col min="1040" max="1042" width="14.7109375" style="193" customWidth="1"/>
    <col min="1043" max="1043" width="14.5703125" style="193" customWidth="1"/>
    <col min="1044" max="1047" width="14.140625" style="193" customWidth="1"/>
    <col min="1048" max="1050" width="14.85546875" style="193" customWidth="1"/>
    <col min="1051" max="1051" width="17.28515625" style="193" customWidth="1"/>
    <col min="1052" max="1052" width="18.7109375" style="193" customWidth="1"/>
    <col min="1053" max="1053" width="42.7109375" style="193" customWidth="1"/>
    <col min="1054" max="1054" width="34.85546875" style="193" customWidth="1"/>
    <col min="1055" max="1055" width="80.28515625" style="193" customWidth="1"/>
    <col min="1056" max="1057" width="25" style="193" customWidth="1"/>
    <col min="1058" max="1058" width="19.85546875" style="193" customWidth="1"/>
    <col min="1059" max="1059" width="9.28515625" style="193" customWidth="1"/>
    <col min="1060" max="1283" width="9.28515625" style="193"/>
    <col min="1284" max="1284" width="22.28515625" style="193" customWidth="1"/>
    <col min="1285" max="1285" width="21" style="193" customWidth="1"/>
    <col min="1286" max="1288" width="0" style="193" hidden="1" customWidth="1"/>
    <col min="1289" max="1295" width="14.28515625" style="193" customWidth="1"/>
    <col min="1296" max="1298" width="14.7109375" style="193" customWidth="1"/>
    <col min="1299" max="1299" width="14.5703125" style="193" customWidth="1"/>
    <col min="1300" max="1303" width="14.140625" style="193" customWidth="1"/>
    <col min="1304" max="1306" width="14.85546875" style="193" customWidth="1"/>
    <col min="1307" max="1307" width="17.28515625" style="193" customWidth="1"/>
    <col min="1308" max="1308" width="18.7109375" style="193" customWidth="1"/>
    <col min="1309" max="1309" width="42.7109375" style="193" customWidth="1"/>
    <col min="1310" max="1310" width="34.85546875" style="193" customWidth="1"/>
    <col min="1311" max="1311" width="80.28515625" style="193" customWidth="1"/>
    <col min="1312" max="1313" width="25" style="193" customWidth="1"/>
    <col min="1314" max="1314" width="19.85546875" style="193" customWidth="1"/>
    <col min="1315" max="1315" width="9.28515625" style="193" customWidth="1"/>
    <col min="1316" max="1539" width="9.28515625" style="193"/>
    <col min="1540" max="1540" width="22.28515625" style="193" customWidth="1"/>
    <col min="1541" max="1541" width="21" style="193" customWidth="1"/>
    <col min="1542" max="1544" width="0" style="193" hidden="1" customWidth="1"/>
    <col min="1545" max="1551" width="14.28515625" style="193" customWidth="1"/>
    <col min="1552" max="1554" width="14.7109375" style="193" customWidth="1"/>
    <col min="1555" max="1555" width="14.5703125" style="193" customWidth="1"/>
    <col min="1556" max="1559" width="14.140625" style="193" customWidth="1"/>
    <col min="1560" max="1562" width="14.85546875" style="193" customWidth="1"/>
    <col min="1563" max="1563" width="17.28515625" style="193" customWidth="1"/>
    <col min="1564" max="1564" width="18.7109375" style="193" customWidth="1"/>
    <col min="1565" max="1565" width="42.7109375" style="193" customWidth="1"/>
    <col min="1566" max="1566" width="34.85546875" style="193" customWidth="1"/>
    <col min="1567" max="1567" width="80.28515625" style="193" customWidth="1"/>
    <col min="1568" max="1569" width="25" style="193" customWidth="1"/>
    <col min="1570" max="1570" width="19.85546875" style="193" customWidth="1"/>
    <col min="1571" max="1571" width="9.28515625" style="193" customWidth="1"/>
    <col min="1572" max="1795" width="9.28515625" style="193"/>
    <col min="1796" max="1796" width="22.28515625" style="193" customWidth="1"/>
    <col min="1797" max="1797" width="21" style="193" customWidth="1"/>
    <col min="1798" max="1800" width="0" style="193" hidden="1" customWidth="1"/>
    <col min="1801" max="1807" width="14.28515625" style="193" customWidth="1"/>
    <col min="1808" max="1810" width="14.7109375" style="193" customWidth="1"/>
    <col min="1811" max="1811" width="14.5703125" style="193" customWidth="1"/>
    <col min="1812" max="1815" width="14.140625" style="193" customWidth="1"/>
    <col min="1816" max="1818" width="14.85546875" style="193" customWidth="1"/>
    <col min="1819" max="1819" width="17.28515625" style="193" customWidth="1"/>
    <col min="1820" max="1820" width="18.7109375" style="193" customWidth="1"/>
    <col min="1821" max="1821" width="42.7109375" style="193" customWidth="1"/>
    <col min="1822" max="1822" width="34.85546875" style="193" customWidth="1"/>
    <col min="1823" max="1823" width="80.28515625" style="193" customWidth="1"/>
    <col min="1824" max="1825" width="25" style="193" customWidth="1"/>
    <col min="1826" max="1826" width="19.85546875" style="193" customWidth="1"/>
    <col min="1827" max="1827" width="9.28515625" style="193" customWidth="1"/>
    <col min="1828" max="2051" width="9.28515625" style="193"/>
    <col min="2052" max="2052" width="22.28515625" style="193" customWidth="1"/>
    <col min="2053" max="2053" width="21" style="193" customWidth="1"/>
    <col min="2054" max="2056" width="0" style="193" hidden="1" customWidth="1"/>
    <col min="2057" max="2063" width="14.28515625" style="193" customWidth="1"/>
    <col min="2064" max="2066" width="14.7109375" style="193" customWidth="1"/>
    <col min="2067" max="2067" width="14.5703125" style="193" customWidth="1"/>
    <col min="2068" max="2071" width="14.140625" style="193" customWidth="1"/>
    <col min="2072" max="2074" width="14.85546875" style="193" customWidth="1"/>
    <col min="2075" max="2075" width="17.28515625" style="193" customWidth="1"/>
    <col min="2076" max="2076" width="18.7109375" style="193" customWidth="1"/>
    <col min="2077" max="2077" width="42.7109375" style="193" customWidth="1"/>
    <col min="2078" max="2078" width="34.85546875" style="193" customWidth="1"/>
    <col min="2079" max="2079" width="80.28515625" style="193" customWidth="1"/>
    <col min="2080" max="2081" width="25" style="193" customWidth="1"/>
    <col min="2082" max="2082" width="19.85546875" style="193" customWidth="1"/>
    <col min="2083" max="2083" width="9.28515625" style="193" customWidth="1"/>
    <col min="2084" max="2307" width="9.28515625" style="193"/>
    <col min="2308" max="2308" width="22.28515625" style="193" customWidth="1"/>
    <col min="2309" max="2309" width="21" style="193" customWidth="1"/>
    <col min="2310" max="2312" width="0" style="193" hidden="1" customWidth="1"/>
    <col min="2313" max="2319" width="14.28515625" style="193" customWidth="1"/>
    <col min="2320" max="2322" width="14.7109375" style="193" customWidth="1"/>
    <col min="2323" max="2323" width="14.5703125" style="193" customWidth="1"/>
    <col min="2324" max="2327" width="14.140625" style="193" customWidth="1"/>
    <col min="2328" max="2330" width="14.85546875" style="193" customWidth="1"/>
    <col min="2331" max="2331" width="17.28515625" style="193" customWidth="1"/>
    <col min="2332" max="2332" width="18.7109375" style="193" customWidth="1"/>
    <col min="2333" max="2333" width="42.7109375" style="193" customWidth="1"/>
    <col min="2334" max="2334" width="34.85546875" style="193" customWidth="1"/>
    <col min="2335" max="2335" width="80.28515625" style="193" customWidth="1"/>
    <col min="2336" max="2337" width="25" style="193" customWidth="1"/>
    <col min="2338" max="2338" width="19.85546875" style="193" customWidth="1"/>
    <col min="2339" max="2339" width="9.28515625" style="193" customWidth="1"/>
    <col min="2340" max="2563" width="9.28515625" style="193"/>
    <col min="2564" max="2564" width="22.28515625" style="193" customWidth="1"/>
    <col min="2565" max="2565" width="21" style="193" customWidth="1"/>
    <col min="2566" max="2568" width="0" style="193" hidden="1" customWidth="1"/>
    <col min="2569" max="2575" width="14.28515625" style="193" customWidth="1"/>
    <col min="2576" max="2578" width="14.7109375" style="193" customWidth="1"/>
    <col min="2579" max="2579" width="14.5703125" style="193" customWidth="1"/>
    <col min="2580" max="2583" width="14.140625" style="193" customWidth="1"/>
    <col min="2584" max="2586" width="14.85546875" style="193" customWidth="1"/>
    <col min="2587" max="2587" width="17.28515625" style="193" customWidth="1"/>
    <col min="2588" max="2588" width="18.7109375" style="193" customWidth="1"/>
    <col min="2589" max="2589" width="42.7109375" style="193" customWidth="1"/>
    <col min="2590" max="2590" width="34.85546875" style="193" customWidth="1"/>
    <col min="2591" max="2591" width="80.28515625" style="193" customWidth="1"/>
    <col min="2592" max="2593" width="25" style="193" customWidth="1"/>
    <col min="2594" max="2594" width="19.85546875" style="193" customWidth="1"/>
    <col min="2595" max="2595" width="9.28515625" style="193" customWidth="1"/>
    <col min="2596" max="2819" width="9.28515625" style="193"/>
    <col min="2820" max="2820" width="22.28515625" style="193" customWidth="1"/>
    <col min="2821" max="2821" width="21" style="193" customWidth="1"/>
    <col min="2822" max="2824" width="0" style="193" hidden="1" customWidth="1"/>
    <col min="2825" max="2831" width="14.28515625" style="193" customWidth="1"/>
    <col min="2832" max="2834" width="14.7109375" style="193" customWidth="1"/>
    <col min="2835" max="2835" width="14.5703125" style="193" customWidth="1"/>
    <col min="2836" max="2839" width="14.140625" style="193" customWidth="1"/>
    <col min="2840" max="2842" width="14.85546875" style="193" customWidth="1"/>
    <col min="2843" max="2843" width="17.28515625" style="193" customWidth="1"/>
    <col min="2844" max="2844" width="18.7109375" style="193" customWidth="1"/>
    <col min="2845" max="2845" width="42.7109375" style="193" customWidth="1"/>
    <col min="2846" max="2846" width="34.85546875" style="193" customWidth="1"/>
    <col min="2847" max="2847" width="80.28515625" style="193" customWidth="1"/>
    <col min="2848" max="2849" width="25" style="193" customWidth="1"/>
    <col min="2850" max="2850" width="19.85546875" style="193" customWidth="1"/>
    <col min="2851" max="2851" width="9.28515625" style="193" customWidth="1"/>
    <col min="2852" max="3075" width="9.28515625" style="193"/>
    <col min="3076" max="3076" width="22.28515625" style="193" customWidth="1"/>
    <col min="3077" max="3077" width="21" style="193" customWidth="1"/>
    <col min="3078" max="3080" width="0" style="193" hidden="1" customWidth="1"/>
    <col min="3081" max="3087" width="14.28515625" style="193" customWidth="1"/>
    <col min="3088" max="3090" width="14.7109375" style="193" customWidth="1"/>
    <col min="3091" max="3091" width="14.5703125" style="193" customWidth="1"/>
    <col min="3092" max="3095" width="14.140625" style="193" customWidth="1"/>
    <col min="3096" max="3098" width="14.85546875" style="193" customWidth="1"/>
    <col min="3099" max="3099" width="17.28515625" style="193" customWidth="1"/>
    <col min="3100" max="3100" width="18.7109375" style="193" customWidth="1"/>
    <col min="3101" max="3101" width="42.7109375" style="193" customWidth="1"/>
    <col min="3102" max="3102" width="34.85546875" style="193" customWidth="1"/>
    <col min="3103" max="3103" width="80.28515625" style="193" customWidth="1"/>
    <col min="3104" max="3105" width="25" style="193" customWidth="1"/>
    <col min="3106" max="3106" width="19.85546875" style="193" customWidth="1"/>
    <col min="3107" max="3107" width="9.28515625" style="193" customWidth="1"/>
    <col min="3108" max="3331" width="9.28515625" style="193"/>
    <col min="3332" max="3332" width="22.28515625" style="193" customWidth="1"/>
    <col min="3333" max="3333" width="21" style="193" customWidth="1"/>
    <col min="3334" max="3336" width="0" style="193" hidden="1" customWidth="1"/>
    <col min="3337" max="3343" width="14.28515625" style="193" customWidth="1"/>
    <col min="3344" max="3346" width="14.7109375" style="193" customWidth="1"/>
    <col min="3347" max="3347" width="14.5703125" style="193" customWidth="1"/>
    <col min="3348" max="3351" width="14.140625" style="193" customWidth="1"/>
    <col min="3352" max="3354" width="14.85546875" style="193" customWidth="1"/>
    <col min="3355" max="3355" width="17.28515625" style="193" customWidth="1"/>
    <col min="3356" max="3356" width="18.7109375" style="193" customWidth="1"/>
    <col min="3357" max="3357" width="42.7109375" style="193" customWidth="1"/>
    <col min="3358" max="3358" width="34.85546875" style="193" customWidth="1"/>
    <col min="3359" max="3359" width="80.28515625" style="193" customWidth="1"/>
    <col min="3360" max="3361" width="25" style="193" customWidth="1"/>
    <col min="3362" max="3362" width="19.85546875" style="193" customWidth="1"/>
    <col min="3363" max="3363" width="9.28515625" style="193" customWidth="1"/>
    <col min="3364" max="3587" width="9.28515625" style="193"/>
    <col min="3588" max="3588" width="22.28515625" style="193" customWidth="1"/>
    <col min="3589" max="3589" width="21" style="193" customWidth="1"/>
    <col min="3590" max="3592" width="0" style="193" hidden="1" customWidth="1"/>
    <col min="3593" max="3599" width="14.28515625" style="193" customWidth="1"/>
    <col min="3600" max="3602" width="14.7109375" style="193" customWidth="1"/>
    <col min="3603" max="3603" width="14.5703125" style="193" customWidth="1"/>
    <col min="3604" max="3607" width="14.140625" style="193" customWidth="1"/>
    <col min="3608" max="3610" width="14.85546875" style="193" customWidth="1"/>
    <col min="3611" max="3611" width="17.28515625" style="193" customWidth="1"/>
    <col min="3612" max="3612" width="18.7109375" style="193" customWidth="1"/>
    <col min="3613" max="3613" width="42.7109375" style="193" customWidth="1"/>
    <col min="3614" max="3614" width="34.85546875" style="193" customWidth="1"/>
    <col min="3615" max="3615" width="80.28515625" style="193" customWidth="1"/>
    <col min="3616" max="3617" width="25" style="193" customWidth="1"/>
    <col min="3618" max="3618" width="19.85546875" style="193" customWidth="1"/>
    <col min="3619" max="3619" width="9.28515625" style="193" customWidth="1"/>
    <col min="3620" max="3843" width="9.28515625" style="193"/>
    <col min="3844" max="3844" width="22.28515625" style="193" customWidth="1"/>
    <col min="3845" max="3845" width="21" style="193" customWidth="1"/>
    <col min="3846" max="3848" width="0" style="193" hidden="1" customWidth="1"/>
    <col min="3849" max="3855" width="14.28515625" style="193" customWidth="1"/>
    <col min="3856" max="3858" width="14.7109375" style="193" customWidth="1"/>
    <col min="3859" max="3859" width="14.5703125" style="193" customWidth="1"/>
    <col min="3860" max="3863" width="14.140625" style="193" customWidth="1"/>
    <col min="3864" max="3866" width="14.85546875" style="193" customWidth="1"/>
    <col min="3867" max="3867" width="17.28515625" style="193" customWidth="1"/>
    <col min="3868" max="3868" width="18.7109375" style="193" customWidth="1"/>
    <col min="3869" max="3869" width="42.7109375" style="193" customWidth="1"/>
    <col min="3870" max="3870" width="34.85546875" style="193" customWidth="1"/>
    <col min="3871" max="3871" width="80.28515625" style="193" customWidth="1"/>
    <col min="3872" max="3873" width="25" style="193" customWidth="1"/>
    <col min="3874" max="3874" width="19.85546875" style="193" customWidth="1"/>
    <col min="3875" max="3875" width="9.28515625" style="193" customWidth="1"/>
    <col min="3876" max="4099" width="9.28515625" style="193"/>
    <col min="4100" max="4100" width="22.28515625" style="193" customWidth="1"/>
    <col min="4101" max="4101" width="21" style="193" customWidth="1"/>
    <col min="4102" max="4104" width="0" style="193" hidden="1" customWidth="1"/>
    <col min="4105" max="4111" width="14.28515625" style="193" customWidth="1"/>
    <col min="4112" max="4114" width="14.7109375" style="193" customWidth="1"/>
    <col min="4115" max="4115" width="14.5703125" style="193" customWidth="1"/>
    <col min="4116" max="4119" width="14.140625" style="193" customWidth="1"/>
    <col min="4120" max="4122" width="14.85546875" style="193" customWidth="1"/>
    <col min="4123" max="4123" width="17.28515625" style="193" customWidth="1"/>
    <col min="4124" max="4124" width="18.7109375" style="193" customWidth="1"/>
    <col min="4125" max="4125" width="42.7109375" style="193" customWidth="1"/>
    <col min="4126" max="4126" width="34.85546875" style="193" customWidth="1"/>
    <col min="4127" max="4127" width="80.28515625" style="193" customWidth="1"/>
    <col min="4128" max="4129" width="25" style="193" customWidth="1"/>
    <col min="4130" max="4130" width="19.85546875" style="193" customWidth="1"/>
    <col min="4131" max="4131" width="9.28515625" style="193" customWidth="1"/>
    <col min="4132" max="4355" width="9.28515625" style="193"/>
    <col min="4356" max="4356" width="22.28515625" style="193" customWidth="1"/>
    <col min="4357" max="4357" width="21" style="193" customWidth="1"/>
    <col min="4358" max="4360" width="0" style="193" hidden="1" customWidth="1"/>
    <col min="4361" max="4367" width="14.28515625" style="193" customWidth="1"/>
    <col min="4368" max="4370" width="14.7109375" style="193" customWidth="1"/>
    <col min="4371" max="4371" width="14.5703125" style="193" customWidth="1"/>
    <col min="4372" max="4375" width="14.140625" style="193" customWidth="1"/>
    <col min="4376" max="4378" width="14.85546875" style="193" customWidth="1"/>
    <col min="4379" max="4379" width="17.28515625" style="193" customWidth="1"/>
    <col min="4380" max="4380" width="18.7109375" style="193" customWidth="1"/>
    <col min="4381" max="4381" width="42.7109375" style="193" customWidth="1"/>
    <col min="4382" max="4382" width="34.85546875" style="193" customWidth="1"/>
    <col min="4383" max="4383" width="80.28515625" style="193" customWidth="1"/>
    <col min="4384" max="4385" width="25" style="193" customWidth="1"/>
    <col min="4386" max="4386" width="19.85546875" style="193" customWidth="1"/>
    <col min="4387" max="4387" width="9.28515625" style="193" customWidth="1"/>
    <col min="4388" max="4611" width="9.28515625" style="193"/>
    <col min="4612" max="4612" width="22.28515625" style="193" customWidth="1"/>
    <col min="4613" max="4613" width="21" style="193" customWidth="1"/>
    <col min="4614" max="4616" width="0" style="193" hidden="1" customWidth="1"/>
    <col min="4617" max="4623" width="14.28515625" style="193" customWidth="1"/>
    <col min="4624" max="4626" width="14.7109375" style="193" customWidth="1"/>
    <col min="4627" max="4627" width="14.5703125" style="193" customWidth="1"/>
    <col min="4628" max="4631" width="14.140625" style="193" customWidth="1"/>
    <col min="4632" max="4634" width="14.85546875" style="193" customWidth="1"/>
    <col min="4635" max="4635" width="17.28515625" style="193" customWidth="1"/>
    <col min="4636" max="4636" width="18.7109375" style="193" customWidth="1"/>
    <col min="4637" max="4637" width="42.7109375" style="193" customWidth="1"/>
    <col min="4638" max="4638" width="34.85546875" style="193" customWidth="1"/>
    <col min="4639" max="4639" width="80.28515625" style="193" customWidth="1"/>
    <col min="4640" max="4641" width="25" style="193" customWidth="1"/>
    <col min="4642" max="4642" width="19.85546875" style="193" customWidth="1"/>
    <col min="4643" max="4643" width="9.28515625" style="193" customWidth="1"/>
    <col min="4644" max="4867" width="9.28515625" style="193"/>
    <col min="4868" max="4868" width="22.28515625" style="193" customWidth="1"/>
    <col min="4869" max="4869" width="21" style="193" customWidth="1"/>
    <col min="4870" max="4872" width="0" style="193" hidden="1" customWidth="1"/>
    <col min="4873" max="4879" width="14.28515625" style="193" customWidth="1"/>
    <col min="4880" max="4882" width="14.7109375" style="193" customWidth="1"/>
    <col min="4883" max="4883" width="14.5703125" style="193" customWidth="1"/>
    <col min="4884" max="4887" width="14.140625" style="193" customWidth="1"/>
    <col min="4888" max="4890" width="14.85546875" style="193" customWidth="1"/>
    <col min="4891" max="4891" width="17.28515625" style="193" customWidth="1"/>
    <col min="4892" max="4892" width="18.7109375" style="193" customWidth="1"/>
    <col min="4893" max="4893" width="42.7109375" style="193" customWidth="1"/>
    <col min="4894" max="4894" width="34.85546875" style="193" customWidth="1"/>
    <col min="4895" max="4895" width="80.28515625" style="193" customWidth="1"/>
    <col min="4896" max="4897" width="25" style="193" customWidth="1"/>
    <col min="4898" max="4898" width="19.85546875" style="193" customWidth="1"/>
    <col min="4899" max="4899" width="9.28515625" style="193" customWidth="1"/>
    <col min="4900" max="5123" width="9.28515625" style="193"/>
    <col min="5124" max="5124" width="22.28515625" style="193" customWidth="1"/>
    <col min="5125" max="5125" width="21" style="193" customWidth="1"/>
    <col min="5126" max="5128" width="0" style="193" hidden="1" customWidth="1"/>
    <col min="5129" max="5135" width="14.28515625" style="193" customWidth="1"/>
    <col min="5136" max="5138" width="14.7109375" style="193" customWidth="1"/>
    <col min="5139" max="5139" width="14.5703125" style="193" customWidth="1"/>
    <col min="5140" max="5143" width="14.140625" style="193" customWidth="1"/>
    <col min="5144" max="5146" width="14.85546875" style="193" customWidth="1"/>
    <col min="5147" max="5147" width="17.28515625" style="193" customWidth="1"/>
    <col min="5148" max="5148" width="18.7109375" style="193" customWidth="1"/>
    <col min="5149" max="5149" width="42.7109375" style="193" customWidth="1"/>
    <col min="5150" max="5150" width="34.85546875" style="193" customWidth="1"/>
    <col min="5151" max="5151" width="80.28515625" style="193" customWidth="1"/>
    <col min="5152" max="5153" width="25" style="193" customWidth="1"/>
    <col min="5154" max="5154" width="19.85546875" style="193" customWidth="1"/>
    <col min="5155" max="5155" width="9.28515625" style="193" customWidth="1"/>
    <col min="5156" max="5379" width="9.28515625" style="193"/>
    <col min="5380" max="5380" width="22.28515625" style="193" customWidth="1"/>
    <col min="5381" max="5381" width="21" style="193" customWidth="1"/>
    <col min="5382" max="5384" width="0" style="193" hidden="1" customWidth="1"/>
    <col min="5385" max="5391" width="14.28515625" style="193" customWidth="1"/>
    <col min="5392" max="5394" width="14.7109375" style="193" customWidth="1"/>
    <col min="5395" max="5395" width="14.5703125" style="193" customWidth="1"/>
    <col min="5396" max="5399" width="14.140625" style="193" customWidth="1"/>
    <col min="5400" max="5402" width="14.85546875" style="193" customWidth="1"/>
    <col min="5403" max="5403" width="17.28515625" style="193" customWidth="1"/>
    <col min="5404" max="5404" width="18.7109375" style="193" customWidth="1"/>
    <col min="5405" max="5405" width="42.7109375" style="193" customWidth="1"/>
    <col min="5406" max="5406" width="34.85546875" style="193" customWidth="1"/>
    <col min="5407" max="5407" width="80.28515625" style="193" customWidth="1"/>
    <col min="5408" max="5409" width="25" style="193" customWidth="1"/>
    <col min="5410" max="5410" width="19.85546875" style="193" customWidth="1"/>
    <col min="5411" max="5411" width="9.28515625" style="193" customWidth="1"/>
    <col min="5412" max="5635" width="9.28515625" style="193"/>
    <col min="5636" max="5636" width="22.28515625" style="193" customWidth="1"/>
    <col min="5637" max="5637" width="21" style="193" customWidth="1"/>
    <col min="5638" max="5640" width="0" style="193" hidden="1" customWidth="1"/>
    <col min="5641" max="5647" width="14.28515625" style="193" customWidth="1"/>
    <col min="5648" max="5650" width="14.7109375" style="193" customWidth="1"/>
    <col min="5651" max="5651" width="14.5703125" style="193" customWidth="1"/>
    <col min="5652" max="5655" width="14.140625" style="193" customWidth="1"/>
    <col min="5656" max="5658" width="14.85546875" style="193" customWidth="1"/>
    <col min="5659" max="5659" width="17.28515625" style="193" customWidth="1"/>
    <col min="5660" max="5660" width="18.7109375" style="193" customWidth="1"/>
    <col min="5661" max="5661" width="42.7109375" style="193" customWidth="1"/>
    <col min="5662" max="5662" width="34.85546875" style="193" customWidth="1"/>
    <col min="5663" max="5663" width="80.28515625" style="193" customWidth="1"/>
    <col min="5664" max="5665" width="25" style="193" customWidth="1"/>
    <col min="5666" max="5666" width="19.85546875" style="193" customWidth="1"/>
    <col min="5667" max="5667" width="9.28515625" style="193" customWidth="1"/>
    <col min="5668" max="5891" width="9.28515625" style="193"/>
    <col min="5892" max="5892" width="22.28515625" style="193" customWidth="1"/>
    <col min="5893" max="5893" width="21" style="193" customWidth="1"/>
    <col min="5894" max="5896" width="0" style="193" hidden="1" customWidth="1"/>
    <col min="5897" max="5903" width="14.28515625" style="193" customWidth="1"/>
    <col min="5904" max="5906" width="14.7109375" style="193" customWidth="1"/>
    <col min="5907" max="5907" width="14.5703125" style="193" customWidth="1"/>
    <col min="5908" max="5911" width="14.140625" style="193" customWidth="1"/>
    <col min="5912" max="5914" width="14.85546875" style="193" customWidth="1"/>
    <col min="5915" max="5915" width="17.28515625" style="193" customWidth="1"/>
    <col min="5916" max="5916" width="18.7109375" style="193" customWidth="1"/>
    <col min="5917" max="5917" width="42.7109375" style="193" customWidth="1"/>
    <col min="5918" max="5918" width="34.85546875" style="193" customWidth="1"/>
    <col min="5919" max="5919" width="80.28515625" style="193" customWidth="1"/>
    <col min="5920" max="5921" width="25" style="193" customWidth="1"/>
    <col min="5922" max="5922" width="19.85546875" style="193" customWidth="1"/>
    <col min="5923" max="5923" width="9.28515625" style="193" customWidth="1"/>
    <col min="5924" max="6147" width="9.28515625" style="193"/>
    <col min="6148" max="6148" width="22.28515625" style="193" customWidth="1"/>
    <col min="6149" max="6149" width="21" style="193" customWidth="1"/>
    <col min="6150" max="6152" width="0" style="193" hidden="1" customWidth="1"/>
    <col min="6153" max="6159" width="14.28515625" style="193" customWidth="1"/>
    <col min="6160" max="6162" width="14.7109375" style="193" customWidth="1"/>
    <col min="6163" max="6163" width="14.5703125" style="193" customWidth="1"/>
    <col min="6164" max="6167" width="14.140625" style="193" customWidth="1"/>
    <col min="6168" max="6170" width="14.85546875" style="193" customWidth="1"/>
    <col min="6171" max="6171" width="17.28515625" style="193" customWidth="1"/>
    <col min="6172" max="6172" width="18.7109375" style="193" customWidth="1"/>
    <col min="6173" max="6173" width="42.7109375" style="193" customWidth="1"/>
    <col min="6174" max="6174" width="34.85546875" style="193" customWidth="1"/>
    <col min="6175" max="6175" width="80.28515625" style="193" customWidth="1"/>
    <col min="6176" max="6177" width="25" style="193" customWidth="1"/>
    <col min="6178" max="6178" width="19.85546875" style="193" customWidth="1"/>
    <col min="6179" max="6179" width="9.28515625" style="193" customWidth="1"/>
    <col min="6180" max="6403" width="9.28515625" style="193"/>
    <col min="6404" max="6404" width="22.28515625" style="193" customWidth="1"/>
    <col min="6405" max="6405" width="21" style="193" customWidth="1"/>
    <col min="6406" max="6408" width="0" style="193" hidden="1" customWidth="1"/>
    <col min="6409" max="6415" width="14.28515625" style="193" customWidth="1"/>
    <col min="6416" max="6418" width="14.7109375" style="193" customWidth="1"/>
    <col min="6419" max="6419" width="14.5703125" style="193" customWidth="1"/>
    <col min="6420" max="6423" width="14.140625" style="193" customWidth="1"/>
    <col min="6424" max="6426" width="14.85546875" style="193" customWidth="1"/>
    <col min="6427" max="6427" width="17.28515625" style="193" customWidth="1"/>
    <col min="6428" max="6428" width="18.7109375" style="193" customWidth="1"/>
    <col min="6429" max="6429" width="42.7109375" style="193" customWidth="1"/>
    <col min="6430" max="6430" width="34.85546875" style="193" customWidth="1"/>
    <col min="6431" max="6431" width="80.28515625" style="193" customWidth="1"/>
    <col min="6432" max="6433" width="25" style="193" customWidth="1"/>
    <col min="6434" max="6434" width="19.85546875" style="193" customWidth="1"/>
    <col min="6435" max="6435" width="9.28515625" style="193" customWidth="1"/>
    <col min="6436" max="6659" width="9.28515625" style="193"/>
    <col min="6660" max="6660" width="22.28515625" style="193" customWidth="1"/>
    <col min="6661" max="6661" width="21" style="193" customWidth="1"/>
    <col min="6662" max="6664" width="0" style="193" hidden="1" customWidth="1"/>
    <col min="6665" max="6671" width="14.28515625" style="193" customWidth="1"/>
    <col min="6672" max="6674" width="14.7109375" style="193" customWidth="1"/>
    <col min="6675" max="6675" width="14.5703125" style="193" customWidth="1"/>
    <col min="6676" max="6679" width="14.140625" style="193" customWidth="1"/>
    <col min="6680" max="6682" width="14.85546875" style="193" customWidth="1"/>
    <col min="6683" max="6683" width="17.28515625" style="193" customWidth="1"/>
    <col min="6684" max="6684" width="18.7109375" style="193" customWidth="1"/>
    <col min="6685" max="6685" width="42.7109375" style="193" customWidth="1"/>
    <col min="6686" max="6686" width="34.85546875" style="193" customWidth="1"/>
    <col min="6687" max="6687" width="80.28515625" style="193" customWidth="1"/>
    <col min="6688" max="6689" width="25" style="193" customWidth="1"/>
    <col min="6690" max="6690" width="19.85546875" style="193" customWidth="1"/>
    <col min="6691" max="6691" width="9.28515625" style="193" customWidth="1"/>
    <col min="6692" max="6915" width="9.28515625" style="193"/>
    <col min="6916" max="6916" width="22.28515625" style="193" customWidth="1"/>
    <col min="6917" max="6917" width="21" style="193" customWidth="1"/>
    <col min="6918" max="6920" width="0" style="193" hidden="1" customWidth="1"/>
    <col min="6921" max="6927" width="14.28515625" style="193" customWidth="1"/>
    <col min="6928" max="6930" width="14.7109375" style="193" customWidth="1"/>
    <col min="6931" max="6931" width="14.5703125" style="193" customWidth="1"/>
    <col min="6932" max="6935" width="14.140625" style="193" customWidth="1"/>
    <col min="6936" max="6938" width="14.85546875" style="193" customWidth="1"/>
    <col min="6939" max="6939" width="17.28515625" style="193" customWidth="1"/>
    <col min="6940" max="6940" width="18.7109375" style="193" customWidth="1"/>
    <col min="6941" max="6941" width="42.7109375" style="193" customWidth="1"/>
    <col min="6942" max="6942" width="34.85546875" style="193" customWidth="1"/>
    <col min="6943" max="6943" width="80.28515625" style="193" customWidth="1"/>
    <col min="6944" max="6945" width="25" style="193" customWidth="1"/>
    <col min="6946" max="6946" width="19.85546875" style="193" customWidth="1"/>
    <col min="6947" max="6947" width="9.28515625" style="193" customWidth="1"/>
    <col min="6948" max="7171" width="9.28515625" style="193"/>
    <col min="7172" max="7172" width="22.28515625" style="193" customWidth="1"/>
    <col min="7173" max="7173" width="21" style="193" customWidth="1"/>
    <col min="7174" max="7176" width="0" style="193" hidden="1" customWidth="1"/>
    <col min="7177" max="7183" width="14.28515625" style="193" customWidth="1"/>
    <col min="7184" max="7186" width="14.7109375" style="193" customWidth="1"/>
    <col min="7187" max="7187" width="14.5703125" style="193" customWidth="1"/>
    <col min="7188" max="7191" width="14.140625" style="193" customWidth="1"/>
    <col min="7192" max="7194" width="14.85546875" style="193" customWidth="1"/>
    <col min="7195" max="7195" width="17.28515625" style="193" customWidth="1"/>
    <col min="7196" max="7196" width="18.7109375" style="193" customWidth="1"/>
    <col min="7197" max="7197" width="42.7109375" style="193" customWidth="1"/>
    <col min="7198" max="7198" width="34.85546875" style="193" customWidth="1"/>
    <col min="7199" max="7199" width="80.28515625" style="193" customWidth="1"/>
    <col min="7200" max="7201" width="25" style="193" customWidth="1"/>
    <col min="7202" max="7202" width="19.85546875" style="193" customWidth="1"/>
    <col min="7203" max="7203" width="9.28515625" style="193" customWidth="1"/>
    <col min="7204" max="7427" width="9.28515625" style="193"/>
    <col min="7428" max="7428" width="22.28515625" style="193" customWidth="1"/>
    <col min="7429" max="7429" width="21" style="193" customWidth="1"/>
    <col min="7430" max="7432" width="0" style="193" hidden="1" customWidth="1"/>
    <col min="7433" max="7439" width="14.28515625" style="193" customWidth="1"/>
    <col min="7440" max="7442" width="14.7109375" style="193" customWidth="1"/>
    <col min="7443" max="7443" width="14.5703125" style="193" customWidth="1"/>
    <col min="7444" max="7447" width="14.140625" style="193" customWidth="1"/>
    <col min="7448" max="7450" width="14.85546875" style="193" customWidth="1"/>
    <col min="7451" max="7451" width="17.28515625" style="193" customWidth="1"/>
    <col min="7452" max="7452" width="18.7109375" style="193" customWidth="1"/>
    <col min="7453" max="7453" width="42.7109375" style="193" customWidth="1"/>
    <col min="7454" max="7454" width="34.85546875" style="193" customWidth="1"/>
    <col min="7455" max="7455" width="80.28515625" style="193" customWidth="1"/>
    <col min="7456" max="7457" width="25" style="193" customWidth="1"/>
    <col min="7458" max="7458" width="19.85546875" style="193" customWidth="1"/>
    <col min="7459" max="7459" width="9.28515625" style="193" customWidth="1"/>
    <col min="7460" max="7683" width="9.28515625" style="193"/>
    <col min="7684" max="7684" width="22.28515625" style="193" customWidth="1"/>
    <col min="7685" max="7685" width="21" style="193" customWidth="1"/>
    <col min="7686" max="7688" width="0" style="193" hidden="1" customWidth="1"/>
    <col min="7689" max="7695" width="14.28515625" style="193" customWidth="1"/>
    <col min="7696" max="7698" width="14.7109375" style="193" customWidth="1"/>
    <col min="7699" max="7699" width="14.5703125" style="193" customWidth="1"/>
    <col min="7700" max="7703" width="14.140625" style="193" customWidth="1"/>
    <col min="7704" max="7706" width="14.85546875" style="193" customWidth="1"/>
    <col min="7707" max="7707" width="17.28515625" style="193" customWidth="1"/>
    <col min="7708" max="7708" width="18.7109375" style="193" customWidth="1"/>
    <col min="7709" max="7709" width="42.7109375" style="193" customWidth="1"/>
    <col min="7710" max="7710" width="34.85546875" style="193" customWidth="1"/>
    <col min="7711" max="7711" width="80.28515625" style="193" customWidth="1"/>
    <col min="7712" max="7713" width="25" style="193" customWidth="1"/>
    <col min="7714" max="7714" width="19.85546875" style="193" customWidth="1"/>
    <col min="7715" max="7715" width="9.28515625" style="193" customWidth="1"/>
    <col min="7716" max="7939" width="9.28515625" style="193"/>
    <col min="7940" max="7940" width="22.28515625" style="193" customWidth="1"/>
    <col min="7941" max="7941" width="21" style="193" customWidth="1"/>
    <col min="7942" max="7944" width="0" style="193" hidden="1" customWidth="1"/>
    <col min="7945" max="7951" width="14.28515625" style="193" customWidth="1"/>
    <col min="7952" max="7954" width="14.7109375" style="193" customWidth="1"/>
    <col min="7955" max="7955" width="14.5703125" style="193" customWidth="1"/>
    <col min="7956" max="7959" width="14.140625" style="193" customWidth="1"/>
    <col min="7960" max="7962" width="14.85546875" style="193" customWidth="1"/>
    <col min="7963" max="7963" width="17.28515625" style="193" customWidth="1"/>
    <col min="7964" max="7964" width="18.7109375" style="193" customWidth="1"/>
    <col min="7965" max="7965" width="42.7109375" style="193" customWidth="1"/>
    <col min="7966" max="7966" width="34.85546875" style="193" customWidth="1"/>
    <col min="7967" max="7967" width="80.28515625" style="193" customWidth="1"/>
    <col min="7968" max="7969" width="25" style="193" customWidth="1"/>
    <col min="7970" max="7970" width="19.85546875" style="193" customWidth="1"/>
    <col min="7971" max="7971" width="9.28515625" style="193" customWidth="1"/>
    <col min="7972" max="8195" width="9.28515625" style="193"/>
    <col min="8196" max="8196" width="22.28515625" style="193" customWidth="1"/>
    <col min="8197" max="8197" width="21" style="193" customWidth="1"/>
    <col min="8198" max="8200" width="0" style="193" hidden="1" customWidth="1"/>
    <col min="8201" max="8207" width="14.28515625" style="193" customWidth="1"/>
    <col min="8208" max="8210" width="14.7109375" style="193" customWidth="1"/>
    <col min="8211" max="8211" width="14.5703125" style="193" customWidth="1"/>
    <col min="8212" max="8215" width="14.140625" style="193" customWidth="1"/>
    <col min="8216" max="8218" width="14.85546875" style="193" customWidth="1"/>
    <col min="8219" max="8219" width="17.28515625" style="193" customWidth="1"/>
    <col min="8220" max="8220" width="18.7109375" style="193" customWidth="1"/>
    <col min="8221" max="8221" width="42.7109375" style="193" customWidth="1"/>
    <col min="8222" max="8222" width="34.85546875" style="193" customWidth="1"/>
    <col min="8223" max="8223" width="80.28515625" style="193" customWidth="1"/>
    <col min="8224" max="8225" width="25" style="193" customWidth="1"/>
    <col min="8226" max="8226" width="19.85546875" style="193" customWidth="1"/>
    <col min="8227" max="8227" width="9.28515625" style="193" customWidth="1"/>
    <col min="8228" max="8451" width="9.28515625" style="193"/>
    <col min="8452" max="8452" width="22.28515625" style="193" customWidth="1"/>
    <col min="8453" max="8453" width="21" style="193" customWidth="1"/>
    <col min="8454" max="8456" width="0" style="193" hidden="1" customWidth="1"/>
    <col min="8457" max="8463" width="14.28515625" style="193" customWidth="1"/>
    <col min="8464" max="8466" width="14.7109375" style="193" customWidth="1"/>
    <col min="8467" max="8467" width="14.5703125" style="193" customWidth="1"/>
    <col min="8468" max="8471" width="14.140625" style="193" customWidth="1"/>
    <col min="8472" max="8474" width="14.85546875" style="193" customWidth="1"/>
    <col min="8475" max="8475" width="17.28515625" style="193" customWidth="1"/>
    <col min="8476" max="8476" width="18.7109375" style="193" customWidth="1"/>
    <col min="8477" max="8477" width="42.7109375" style="193" customWidth="1"/>
    <col min="8478" max="8478" width="34.85546875" style="193" customWidth="1"/>
    <col min="8479" max="8479" width="80.28515625" style="193" customWidth="1"/>
    <col min="8480" max="8481" width="25" style="193" customWidth="1"/>
    <col min="8482" max="8482" width="19.85546875" style="193" customWidth="1"/>
    <col min="8483" max="8483" width="9.28515625" style="193" customWidth="1"/>
    <col min="8484" max="8707" width="9.28515625" style="193"/>
    <col min="8708" max="8708" width="22.28515625" style="193" customWidth="1"/>
    <col min="8709" max="8709" width="21" style="193" customWidth="1"/>
    <col min="8710" max="8712" width="0" style="193" hidden="1" customWidth="1"/>
    <col min="8713" max="8719" width="14.28515625" style="193" customWidth="1"/>
    <col min="8720" max="8722" width="14.7109375" style="193" customWidth="1"/>
    <col min="8723" max="8723" width="14.5703125" style="193" customWidth="1"/>
    <col min="8724" max="8727" width="14.140625" style="193" customWidth="1"/>
    <col min="8728" max="8730" width="14.85546875" style="193" customWidth="1"/>
    <col min="8731" max="8731" width="17.28515625" style="193" customWidth="1"/>
    <col min="8732" max="8732" width="18.7109375" style="193" customWidth="1"/>
    <col min="8733" max="8733" width="42.7109375" style="193" customWidth="1"/>
    <col min="8734" max="8734" width="34.85546875" style="193" customWidth="1"/>
    <col min="8735" max="8735" width="80.28515625" style="193" customWidth="1"/>
    <col min="8736" max="8737" width="25" style="193" customWidth="1"/>
    <col min="8738" max="8738" width="19.85546875" style="193" customWidth="1"/>
    <col min="8739" max="8739" width="9.28515625" style="193" customWidth="1"/>
    <col min="8740" max="8963" width="9.28515625" style="193"/>
    <col min="8964" max="8964" width="22.28515625" style="193" customWidth="1"/>
    <col min="8965" max="8965" width="21" style="193" customWidth="1"/>
    <col min="8966" max="8968" width="0" style="193" hidden="1" customWidth="1"/>
    <col min="8969" max="8975" width="14.28515625" style="193" customWidth="1"/>
    <col min="8976" max="8978" width="14.7109375" style="193" customWidth="1"/>
    <col min="8979" max="8979" width="14.5703125" style="193" customWidth="1"/>
    <col min="8980" max="8983" width="14.140625" style="193" customWidth="1"/>
    <col min="8984" max="8986" width="14.85546875" style="193" customWidth="1"/>
    <col min="8987" max="8987" width="17.28515625" style="193" customWidth="1"/>
    <col min="8988" max="8988" width="18.7109375" style="193" customWidth="1"/>
    <col min="8989" max="8989" width="42.7109375" style="193" customWidth="1"/>
    <col min="8990" max="8990" width="34.85546875" style="193" customWidth="1"/>
    <col min="8991" max="8991" width="80.28515625" style="193" customWidth="1"/>
    <col min="8992" max="8993" width="25" style="193" customWidth="1"/>
    <col min="8994" max="8994" width="19.85546875" style="193" customWidth="1"/>
    <col min="8995" max="8995" width="9.28515625" style="193" customWidth="1"/>
    <col min="8996" max="9219" width="9.28515625" style="193"/>
    <col min="9220" max="9220" width="22.28515625" style="193" customWidth="1"/>
    <col min="9221" max="9221" width="21" style="193" customWidth="1"/>
    <col min="9222" max="9224" width="0" style="193" hidden="1" customWidth="1"/>
    <col min="9225" max="9231" width="14.28515625" style="193" customWidth="1"/>
    <col min="9232" max="9234" width="14.7109375" style="193" customWidth="1"/>
    <col min="9235" max="9235" width="14.5703125" style="193" customWidth="1"/>
    <col min="9236" max="9239" width="14.140625" style="193" customWidth="1"/>
    <col min="9240" max="9242" width="14.85546875" style="193" customWidth="1"/>
    <col min="9243" max="9243" width="17.28515625" style="193" customWidth="1"/>
    <col min="9244" max="9244" width="18.7109375" style="193" customWidth="1"/>
    <col min="9245" max="9245" width="42.7109375" style="193" customWidth="1"/>
    <col min="9246" max="9246" width="34.85546875" style="193" customWidth="1"/>
    <col min="9247" max="9247" width="80.28515625" style="193" customWidth="1"/>
    <col min="9248" max="9249" width="25" style="193" customWidth="1"/>
    <col min="9250" max="9250" width="19.85546875" style="193" customWidth="1"/>
    <col min="9251" max="9251" width="9.28515625" style="193" customWidth="1"/>
    <col min="9252" max="9475" width="9.28515625" style="193"/>
    <col min="9476" max="9476" width="22.28515625" style="193" customWidth="1"/>
    <col min="9477" max="9477" width="21" style="193" customWidth="1"/>
    <col min="9478" max="9480" width="0" style="193" hidden="1" customWidth="1"/>
    <col min="9481" max="9487" width="14.28515625" style="193" customWidth="1"/>
    <col min="9488" max="9490" width="14.7109375" style="193" customWidth="1"/>
    <col min="9491" max="9491" width="14.5703125" style="193" customWidth="1"/>
    <col min="9492" max="9495" width="14.140625" style="193" customWidth="1"/>
    <col min="9496" max="9498" width="14.85546875" style="193" customWidth="1"/>
    <col min="9499" max="9499" width="17.28515625" style="193" customWidth="1"/>
    <col min="9500" max="9500" width="18.7109375" style="193" customWidth="1"/>
    <col min="9501" max="9501" width="42.7109375" style="193" customWidth="1"/>
    <col min="9502" max="9502" width="34.85546875" style="193" customWidth="1"/>
    <col min="9503" max="9503" width="80.28515625" style="193" customWidth="1"/>
    <col min="9504" max="9505" width="25" style="193" customWidth="1"/>
    <col min="9506" max="9506" width="19.85546875" style="193" customWidth="1"/>
    <col min="9507" max="9507" width="9.28515625" style="193" customWidth="1"/>
    <col min="9508" max="9731" width="9.28515625" style="193"/>
    <col min="9732" max="9732" width="22.28515625" style="193" customWidth="1"/>
    <col min="9733" max="9733" width="21" style="193" customWidth="1"/>
    <col min="9734" max="9736" width="0" style="193" hidden="1" customWidth="1"/>
    <col min="9737" max="9743" width="14.28515625" style="193" customWidth="1"/>
    <col min="9744" max="9746" width="14.7109375" style="193" customWidth="1"/>
    <col min="9747" max="9747" width="14.5703125" style="193" customWidth="1"/>
    <col min="9748" max="9751" width="14.140625" style="193" customWidth="1"/>
    <col min="9752" max="9754" width="14.85546875" style="193" customWidth="1"/>
    <col min="9755" max="9755" width="17.28515625" style="193" customWidth="1"/>
    <col min="9756" max="9756" width="18.7109375" style="193" customWidth="1"/>
    <col min="9757" max="9757" width="42.7109375" style="193" customWidth="1"/>
    <col min="9758" max="9758" width="34.85546875" style="193" customWidth="1"/>
    <col min="9759" max="9759" width="80.28515625" style="193" customWidth="1"/>
    <col min="9760" max="9761" width="25" style="193" customWidth="1"/>
    <col min="9762" max="9762" width="19.85546875" style="193" customWidth="1"/>
    <col min="9763" max="9763" width="9.28515625" style="193" customWidth="1"/>
    <col min="9764" max="9987" width="9.28515625" style="193"/>
    <col min="9988" max="9988" width="22.28515625" style="193" customWidth="1"/>
    <col min="9989" max="9989" width="21" style="193" customWidth="1"/>
    <col min="9990" max="9992" width="0" style="193" hidden="1" customWidth="1"/>
    <col min="9993" max="9999" width="14.28515625" style="193" customWidth="1"/>
    <col min="10000" max="10002" width="14.7109375" style="193" customWidth="1"/>
    <col min="10003" max="10003" width="14.5703125" style="193" customWidth="1"/>
    <col min="10004" max="10007" width="14.140625" style="193" customWidth="1"/>
    <col min="10008" max="10010" width="14.85546875" style="193" customWidth="1"/>
    <col min="10011" max="10011" width="17.28515625" style="193" customWidth="1"/>
    <col min="10012" max="10012" width="18.7109375" style="193" customWidth="1"/>
    <col min="10013" max="10013" width="42.7109375" style="193" customWidth="1"/>
    <col min="10014" max="10014" width="34.85546875" style="193" customWidth="1"/>
    <col min="10015" max="10015" width="80.28515625" style="193" customWidth="1"/>
    <col min="10016" max="10017" width="25" style="193" customWidth="1"/>
    <col min="10018" max="10018" width="19.85546875" style="193" customWidth="1"/>
    <col min="10019" max="10019" width="9.28515625" style="193" customWidth="1"/>
    <col min="10020" max="10243" width="9.28515625" style="193"/>
    <col min="10244" max="10244" width="22.28515625" style="193" customWidth="1"/>
    <col min="10245" max="10245" width="21" style="193" customWidth="1"/>
    <col min="10246" max="10248" width="0" style="193" hidden="1" customWidth="1"/>
    <col min="10249" max="10255" width="14.28515625" style="193" customWidth="1"/>
    <col min="10256" max="10258" width="14.7109375" style="193" customWidth="1"/>
    <col min="10259" max="10259" width="14.5703125" style="193" customWidth="1"/>
    <col min="10260" max="10263" width="14.140625" style="193" customWidth="1"/>
    <col min="10264" max="10266" width="14.85546875" style="193" customWidth="1"/>
    <col min="10267" max="10267" width="17.28515625" style="193" customWidth="1"/>
    <col min="10268" max="10268" width="18.7109375" style="193" customWidth="1"/>
    <col min="10269" max="10269" width="42.7109375" style="193" customWidth="1"/>
    <col min="10270" max="10270" width="34.85546875" style="193" customWidth="1"/>
    <col min="10271" max="10271" width="80.28515625" style="193" customWidth="1"/>
    <col min="10272" max="10273" width="25" style="193" customWidth="1"/>
    <col min="10274" max="10274" width="19.85546875" style="193" customWidth="1"/>
    <col min="10275" max="10275" width="9.28515625" style="193" customWidth="1"/>
    <col min="10276" max="10499" width="9.28515625" style="193"/>
    <col min="10500" max="10500" width="22.28515625" style="193" customWidth="1"/>
    <col min="10501" max="10501" width="21" style="193" customWidth="1"/>
    <col min="10502" max="10504" width="0" style="193" hidden="1" customWidth="1"/>
    <col min="10505" max="10511" width="14.28515625" style="193" customWidth="1"/>
    <col min="10512" max="10514" width="14.7109375" style="193" customWidth="1"/>
    <col min="10515" max="10515" width="14.5703125" style="193" customWidth="1"/>
    <col min="10516" max="10519" width="14.140625" style="193" customWidth="1"/>
    <col min="10520" max="10522" width="14.85546875" style="193" customWidth="1"/>
    <col min="10523" max="10523" width="17.28515625" style="193" customWidth="1"/>
    <col min="10524" max="10524" width="18.7109375" style="193" customWidth="1"/>
    <col min="10525" max="10525" width="42.7109375" style="193" customWidth="1"/>
    <col min="10526" max="10526" width="34.85546875" style="193" customWidth="1"/>
    <col min="10527" max="10527" width="80.28515625" style="193" customWidth="1"/>
    <col min="10528" max="10529" width="25" style="193" customWidth="1"/>
    <col min="10530" max="10530" width="19.85546875" style="193" customWidth="1"/>
    <col min="10531" max="10531" width="9.28515625" style="193" customWidth="1"/>
    <col min="10532" max="10755" width="9.28515625" style="193"/>
    <col min="10756" max="10756" width="22.28515625" style="193" customWidth="1"/>
    <col min="10757" max="10757" width="21" style="193" customWidth="1"/>
    <col min="10758" max="10760" width="0" style="193" hidden="1" customWidth="1"/>
    <col min="10761" max="10767" width="14.28515625" style="193" customWidth="1"/>
    <col min="10768" max="10770" width="14.7109375" style="193" customWidth="1"/>
    <col min="10771" max="10771" width="14.5703125" style="193" customWidth="1"/>
    <col min="10772" max="10775" width="14.140625" style="193" customWidth="1"/>
    <col min="10776" max="10778" width="14.85546875" style="193" customWidth="1"/>
    <col min="10779" max="10779" width="17.28515625" style="193" customWidth="1"/>
    <col min="10780" max="10780" width="18.7109375" style="193" customWidth="1"/>
    <col min="10781" max="10781" width="42.7109375" style="193" customWidth="1"/>
    <col min="10782" max="10782" width="34.85546875" style="193" customWidth="1"/>
    <col min="10783" max="10783" width="80.28515625" style="193" customWidth="1"/>
    <col min="10784" max="10785" width="25" style="193" customWidth="1"/>
    <col min="10786" max="10786" width="19.85546875" style="193" customWidth="1"/>
    <col min="10787" max="10787" width="9.28515625" style="193" customWidth="1"/>
    <col min="10788" max="11011" width="9.28515625" style="193"/>
    <col min="11012" max="11012" width="22.28515625" style="193" customWidth="1"/>
    <col min="11013" max="11013" width="21" style="193" customWidth="1"/>
    <col min="11014" max="11016" width="0" style="193" hidden="1" customWidth="1"/>
    <col min="11017" max="11023" width="14.28515625" style="193" customWidth="1"/>
    <col min="11024" max="11026" width="14.7109375" style="193" customWidth="1"/>
    <col min="11027" max="11027" width="14.5703125" style="193" customWidth="1"/>
    <col min="11028" max="11031" width="14.140625" style="193" customWidth="1"/>
    <col min="11032" max="11034" width="14.85546875" style="193" customWidth="1"/>
    <col min="11035" max="11035" width="17.28515625" style="193" customWidth="1"/>
    <col min="11036" max="11036" width="18.7109375" style="193" customWidth="1"/>
    <col min="11037" max="11037" width="42.7109375" style="193" customWidth="1"/>
    <col min="11038" max="11038" width="34.85546875" style="193" customWidth="1"/>
    <col min="11039" max="11039" width="80.28515625" style="193" customWidth="1"/>
    <col min="11040" max="11041" width="25" style="193" customWidth="1"/>
    <col min="11042" max="11042" width="19.85546875" style="193" customWidth="1"/>
    <col min="11043" max="11043" width="9.28515625" style="193" customWidth="1"/>
    <col min="11044" max="11267" width="9.28515625" style="193"/>
    <col min="11268" max="11268" width="22.28515625" style="193" customWidth="1"/>
    <col min="11269" max="11269" width="21" style="193" customWidth="1"/>
    <col min="11270" max="11272" width="0" style="193" hidden="1" customWidth="1"/>
    <col min="11273" max="11279" width="14.28515625" style="193" customWidth="1"/>
    <col min="11280" max="11282" width="14.7109375" style="193" customWidth="1"/>
    <col min="11283" max="11283" width="14.5703125" style="193" customWidth="1"/>
    <col min="11284" max="11287" width="14.140625" style="193" customWidth="1"/>
    <col min="11288" max="11290" width="14.85546875" style="193" customWidth="1"/>
    <col min="11291" max="11291" width="17.28515625" style="193" customWidth="1"/>
    <col min="11292" max="11292" width="18.7109375" style="193" customWidth="1"/>
    <col min="11293" max="11293" width="42.7109375" style="193" customWidth="1"/>
    <col min="11294" max="11294" width="34.85546875" style="193" customWidth="1"/>
    <col min="11295" max="11295" width="80.28515625" style="193" customWidth="1"/>
    <col min="11296" max="11297" width="25" style="193" customWidth="1"/>
    <col min="11298" max="11298" width="19.85546875" style="193" customWidth="1"/>
    <col min="11299" max="11299" width="9.28515625" style="193" customWidth="1"/>
    <col min="11300" max="11523" width="9.28515625" style="193"/>
    <col min="11524" max="11524" width="22.28515625" style="193" customWidth="1"/>
    <col min="11525" max="11525" width="21" style="193" customWidth="1"/>
    <col min="11526" max="11528" width="0" style="193" hidden="1" customWidth="1"/>
    <col min="11529" max="11535" width="14.28515625" style="193" customWidth="1"/>
    <col min="11536" max="11538" width="14.7109375" style="193" customWidth="1"/>
    <col min="11539" max="11539" width="14.5703125" style="193" customWidth="1"/>
    <col min="11540" max="11543" width="14.140625" style="193" customWidth="1"/>
    <col min="11544" max="11546" width="14.85546875" style="193" customWidth="1"/>
    <col min="11547" max="11547" width="17.28515625" style="193" customWidth="1"/>
    <col min="11548" max="11548" width="18.7109375" style="193" customWidth="1"/>
    <col min="11549" max="11549" width="42.7109375" style="193" customWidth="1"/>
    <col min="11550" max="11550" width="34.85546875" style="193" customWidth="1"/>
    <col min="11551" max="11551" width="80.28515625" style="193" customWidth="1"/>
    <col min="11552" max="11553" width="25" style="193" customWidth="1"/>
    <col min="11554" max="11554" width="19.85546875" style="193" customWidth="1"/>
    <col min="11555" max="11555" width="9.28515625" style="193" customWidth="1"/>
    <col min="11556" max="11779" width="9.28515625" style="193"/>
    <col min="11780" max="11780" width="22.28515625" style="193" customWidth="1"/>
    <col min="11781" max="11781" width="21" style="193" customWidth="1"/>
    <col min="11782" max="11784" width="0" style="193" hidden="1" customWidth="1"/>
    <col min="11785" max="11791" width="14.28515625" style="193" customWidth="1"/>
    <col min="11792" max="11794" width="14.7109375" style="193" customWidth="1"/>
    <col min="11795" max="11795" width="14.5703125" style="193" customWidth="1"/>
    <col min="11796" max="11799" width="14.140625" style="193" customWidth="1"/>
    <col min="11800" max="11802" width="14.85546875" style="193" customWidth="1"/>
    <col min="11803" max="11803" width="17.28515625" style="193" customWidth="1"/>
    <col min="11804" max="11804" width="18.7109375" style="193" customWidth="1"/>
    <col min="11805" max="11805" width="42.7109375" style="193" customWidth="1"/>
    <col min="11806" max="11806" width="34.85546875" style="193" customWidth="1"/>
    <col min="11807" max="11807" width="80.28515625" style="193" customWidth="1"/>
    <col min="11808" max="11809" width="25" style="193" customWidth="1"/>
    <col min="11810" max="11810" width="19.85546875" style="193" customWidth="1"/>
    <col min="11811" max="11811" width="9.28515625" style="193" customWidth="1"/>
    <col min="11812" max="12035" width="9.28515625" style="193"/>
    <col min="12036" max="12036" width="22.28515625" style="193" customWidth="1"/>
    <col min="12037" max="12037" width="21" style="193" customWidth="1"/>
    <col min="12038" max="12040" width="0" style="193" hidden="1" customWidth="1"/>
    <col min="12041" max="12047" width="14.28515625" style="193" customWidth="1"/>
    <col min="12048" max="12050" width="14.7109375" style="193" customWidth="1"/>
    <col min="12051" max="12051" width="14.5703125" style="193" customWidth="1"/>
    <col min="12052" max="12055" width="14.140625" style="193" customWidth="1"/>
    <col min="12056" max="12058" width="14.85546875" style="193" customWidth="1"/>
    <col min="12059" max="12059" width="17.28515625" style="193" customWidth="1"/>
    <col min="12060" max="12060" width="18.7109375" style="193" customWidth="1"/>
    <col min="12061" max="12061" width="42.7109375" style="193" customWidth="1"/>
    <col min="12062" max="12062" width="34.85546875" style="193" customWidth="1"/>
    <col min="12063" max="12063" width="80.28515625" style="193" customWidth="1"/>
    <col min="12064" max="12065" width="25" style="193" customWidth="1"/>
    <col min="12066" max="12066" width="19.85546875" style="193" customWidth="1"/>
    <col min="12067" max="12067" width="9.28515625" style="193" customWidth="1"/>
    <col min="12068" max="12291" width="9.28515625" style="193"/>
    <col min="12292" max="12292" width="22.28515625" style="193" customWidth="1"/>
    <col min="12293" max="12293" width="21" style="193" customWidth="1"/>
    <col min="12294" max="12296" width="0" style="193" hidden="1" customWidth="1"/>
    <col min="12297" max="12303" width="14.28515625" style="193" customWidth="1"/>
    <col min="12304" max="12306" width="14.7109375" style="193" customWidth="1"/>
    <col min="12307" max="12307" width="14.5703125" style="193" customWidth="1"/>
    <col min="12308" max="12311" width="14.140625" style="193" customWidth="1"/>
    <col min="12312" max="12314" width="14.85546875" style="193" customWidth="1"/>
    <col min="12315" max="12315" width="17.28515625" style="193" customWidth="1"/>
    <col min="12316" max="12316" width="18.7109375" style="193" customWidth="1"/>
    <col min="12317" max="12317" width="42.7109375" style="193" customWidth="1"/>
    <col min="12318" max="12318" width="34.85546875" style="193" customWidth="1"/>
    <col min="12319" max="12319" width="80.28515625" style="193" customWidth="1"/>
    <col min="12320" max="12321" width="25" style="193" customWidth="1"/>
    <col min="12322" max="12322" width="19.85546875" style="193" customWidth="1"/>
    <col min="12323" max="12323" width="9.28515625" style="193" customWidth="1"/>
    <col min="12324" max="12547" width="9.28515625" style="193"/>
    <col min="12548" max="12548" width="22.28515625" style="193" customWidth="1"/>
    <col min="12549" max="12549" width="21" style="193" customWidth="1"/>
    <col min="12550" max="12552" width="0" style="193" hidden="1" customWidth="1"/>
    <col min="12553" max="12559" width="14.28515625" style="193" customWidth="1"/>
    <col min="12560" max="12562" width="14.7109375" style="193" customWidth="1"/>
    <col min="12563" max="12563" width="14.5703125" style="193" customWidth="1"/>
    <col min="12564" max="12567" width="14.140625" style="193" customWidth="1"/>
    <col min="12568" max="12570" width="14.85546875" style="193" customWidth="1"/>
    <col min="12571" max="12571" width="17.28515625" style="193" customWidth="1"/>
    <col min="12572" max="12572" width="18.7109375" style="193" customWidth="1"/>
    <col min="12573" max="12573" width="42.7109375" style="193" customWidth="1"/>
    <col min="12574" max="12574" width="34.85546875" style="193" customWidth="1"/>
    <col min="12575" max="12575" width="80.28515625" style="193" customWidth="1"/>
    <col min="12576" max="12577" width="25" style="193" customWidth="1"/>
    <col min="12578" max="12578" width="19.85546875" style="193" customWidth="1"/>
    <col min="12579" max="12579" width="9.28515625" style="193" customWidth="1"/>
    <col min="12580" max="12803" width="9.28515625" style="193"/>
    <col min="12804" max="12804" width="22.28515625" style="193" customWidth="1"/>
    <col min="12805" max="12805" width="21" style="193" customWidth="1"/>
    <col min="12806" max="12808" width="0" style="193" hidden="1" customWidth="1"/>
    <col min="12809" max="12815" width="14.28515625" style="193" customWidth="1"/>
    <col min="12816" max="12818" width="14.7109375" style="193" customWidth="1"/>
    <col min="12819" max="12819" width="14.5703125" style="193" customWidth="1"/>
    <col min="12820" max="12823" width="14.140625" style="193" customWidth="1"/>
    <col min="12824" max="12826" width="14.85546875" style="193" customWidth="1"/>
    <col min="12827" max="12827" width="17.28515625" style="193" customWidth="1"/>
    <col min="12828" max="12828" width="18.7109375" style="193" customWidth="1"/>
    <col min="12829" max="12829" width="42.7109375" style="193" customWidth="1"/>
    <col min="12830" max="12830" width="34.85546875" style="193" customWidth="1"/>
    <col min="12831" max="12831" width="80.28515625" style="193" customWidth="1"/>
    <col min="12832" max="12833" width="25" style="193" customWidth="1"/>
    <col min="12834" max="12834" width="19.85546875" style="193" customWidth="1"/>
    <col min="12835" max="12835" width="9.28515625" style="193" customWidth="1"/>
    <col min="12836" max="13059" width="9.28515625" style="193"/>
    <col min="13060" max="13060" width="22.28515625" style="193" customWidth="1"/>
    <col min="13061" max="13061" width="21" style="193" customWidth="1"/>
    <col min="13062" max="13064" width="0" style="193" hidden="1" customWidth="1"/>
    <col min="13065" max="13071" width="14.28515625" style="193" customWidth="1"/>
    <col min="13072" max="13074" width="14.7109375" style="193" customWidth="1"/>
    <col min="13075" max="13075" width="14.5703125" style="193" customWidth="1"/>
    <col min="13076" max="13079" width="14.140625" style="193" customWidth="1"/>
    <col min="13080" max="13082" width="14.85546875" style="193" customWidth="1"/>
    <col min="13083" max="13083" width="17.28515625" style="193" customWidth="1"/>
    <col min="13084" max="13084" width="18.7109375" style="193" customWidth="1"/>
    <col min="13085" max="13085" width="42.7109375" style="193" customWidth="1"/>
    <col min="13086" max="13086" width="34.85546875" style="193" customWidth="1"/>
    <col min="13087" max="13087" width="80.28515625" style="193" customWidth="1"/>
    <col min="13088" max="13089" width="25" style="193" customWidth="1"/>
    <col min="13090" max="13090" width="19.85546875" style="193" customWidth="1"/>
    <col min="13091" max="13091" width="9.28515625" style="193" customWidth="1"/>
    <col min="13092" max="13315" width="9.28515625" style="193"/>
    <col min="13316" max="13316" width="22.28515625" style="193" customWidth="1"/>
    <col min="13317" max="13317" width="21" style="193" customWidth="1"/>
    <col min="13318" max="13320" width="0" style="193" hidden="1" customWidth="1"/>
    <col min="13321" max="13327" width="14.28515625" style="193" customWidth="1"/>
    <col min="13328" max="13330" width="14.7109375" style="193" customWidth="1"/>
    <col min="13331" max="13331" width="14.5703125" style="193" customWidth="1"/>
    <col min="13332" max="13335" width="14.140625" style="193" customWidth="1"/>
    <col min="13336" max="13338" width="14.85546875" style="193" customWidth="1"/>
    <col min="13339" max="13339" width="17.28515625" style="193" customWidth="1"/>
    <col min="13340" max="13340" width="18.7109375" style="193" customWidth="1"/>
    <col min="13341" max="13341" width="42.7109375" style="193" customWidth="1"/>
    <col min="13342" max="13342" width="34.85546875" style="193" customWidth="1"/>
    <col min="13343" max="13343" width="80.28515625" style="193" customWidth="1"/>
    <col min="13344" max="13345" width="25" style="193" customWidth="1"/>
    <col min="13346" max="13346" width="19.85546875" style="193" customWidth="1"/>
    <col min="13347" max="13347" width="9.28515625" style="193" customWidth="1"/>
    <col min="13348" max="13571" width="9.28515625" style="193"/>
    <col min="13572" max="13572" width="22.28515625" style="193" customWidth="1"/>
    <col min="13573" max="13573" width="21" style="193" customWidth="1"/>
    <col min="13574" max="13576" width="0" style="193" hidden="1" customWidth="1"/>
    <col min="13577" max="13583" width="14.28515625" style="193" customWidth="1"/>
    <col min="13584" max="13586" width="14.7109375" style="193" customWidth="1"/>
    <col min="13587" max="13587" width="14.5703125" style="193" customWidth="1"/>
    <col min="13588" max="13591" width="14.140625" style="193" customWidth="1"/>
    <col min="13592" max="13594" width="14.85546875" style="193" customWidth="1"/>
    <col min="13595" max="13595" width="17.28515625" style="193" customWidth="1"/>
    <col min="13596" max="13596" width="18.7109375" style="193" customWidth="1"/>
    <col min="13597" max="13597" width="42.7109375" style="193" customWidth="1"/>
    <col min="13598" max="13598" width="34.85546875" style="193" customWidth="1"/>
    <col min="13599" max="13599" width="80.28515625" style="193" customWidth="1"/>
    <col min="13600" max="13601" width="25" style="193" customWidth="1"/>
    <col min="13602" max="13602" width="19.85546875" style="193" customWidth="1"/>
    <col min="13603" max="13603" width="9.28515625" style="193" customWidth="1"/>
    <col min="13604" max="13827" width="9.28515625" style="193"/>
    <col min="13828" max="13828" width="22.28515625" style="193" customWidth="1"/>
    <col min="13829" max="13829" width="21" style="193" customWidth="1"/>
    <col min="13830" max="13832" width="0" style="193" hidden="1" customWidth="1"/>
    <col min="13833" max="13839" width="14.28515625" style="193" customWidth="1"/>
    <col min="13840" max="13842" width="14.7109375" style="193" customWidth="1"/>
    <col min="13843" max="13843" width="14.5703125" style="193" customWidth="1"/>
    <col min="13844" max="13847" width="14.140625" style="193" customWidth="1"/>
    <col min="13848" max="13850" width="14.85546875" style="193" customWidth="1"/>
    <col min="13851" max="13851" width="17.28515625" style="193" customWidth="1"/>
    <col min="13852" max="13852" width="18.7109375" style="193" customWidth="1"/>
    <col min="13853" max="13853" width="42.7109375" style="193" customWidth="1"/>
    <col min="13854" max="13854" width="34.85546875" style="193" customWidth="1"/>
    <col min="13855" max="13855" width="80.28515625" style="193" customWidth="1"/>
    <col min="13856" max="13857" width="25" style="193" customWidth="1"/>
    <col min="13858" max="13858" width="19.85546875" style="193" customWidth="1"/>
    <col min="13859" max="13859" width="9.28515625" style="193" customWidth="1"/>
    <col min="13860" max="14083" width="9.28515625" style="193"/>
    <col min="14084" max="14084" width="22.28515625" style="193" customWidth="1"/>
    <col min="14085" max="14085" width="21" style="193" customWidth="1"/>
    <col min="14086" max="14088" width="0" style="193" hidden="1" customWidth="1"/>
    <col min="14089" max="14095" width="14.28515625" style="193" customWidth="1"/>
    <col min="14096" max="14098" width="14.7109375" style="193" customWidth="1"/>
    <col min="14099" max="14099" width="14.5703125" style="193" customWidth="1"/>
    <col min="14100" max="14103" width="14.140625" style="193" customWidth="1"/>
    <col min="14104" max="14106" width="14.85546875" style="193" customWidth="1"/>
    <col min="14107" max="14107" width="17.28515625" style="193" customWidth="1"/>
    <col min="14108" max="14108" width="18.7109375" style="193" customWidth="1"/>
    <col min="14109" max="14109" width="42.7109375" style="193" customWidth="1"/>
    <col min="14110" max="14110" width="34.85546875" style="193" customWidth="1"/>
    <col min="14111" max="14111" width="80.28515625" style="193" customWidth="1"/>
    <col min="14112" max="14113" width="25" style="193" customWidth="1"/>
    <col min="14114" max="14114" width="19.85546875" style="193" customWidth="1"/>
    <col min="14115" max="14115" width="9.28515625" style="193" customWidth="1"/>
    <col min="14116" max="14339" width="9.28515625" style="193"/>
    <col min="14340" max="14340" width="22.28515625" style="193" customWidth="1"/>
    <col min="14341" max="14341" width="21" style="193" customWidth="1"/>
    <col min="14342" max="14344" width="0" style="193" hidden="1" customWidth="1"/>
    <col min="14345" max="14351" width="14.28515625" style="193" customWidth="1"/>
    <col min="14352" max="14354" width="14.7109375" style="193" customWidth="1"/>
    <col min="14355" max="14355" width="14.5703125" style="193" customWidth="1"/>
    <col min="14356" max="14359" width="14.140625" style="193" customWidth="1"/>
    <col min="14360" max="14362" width="14.85546875" style="193" customWidth="1"/>
    <col min="14363" max="14363" width="17.28515625" style="193" customWidth="1"/>
    <col min="14364" max="14364" width="18.7109375" style="193" customWidth="1"/>
    <col min="14365" max="14365" width="42.7109375" style="193" customWidth="1"/>
    <col min="14366" max="14366" width="34.85546875" style="193" customWidth="1"/>
    <col min="14367" max="14367" width="80.28515625" style="193" customWidth="1"/>
    <col min="14368" max="14369" width="25" style="193" customWidth="1"/>
    <col min="14370" max="14370" width="19.85546875" style="193" customWidth="1"/>
    <col min="14371" max="14371" width="9.28515625" style="193" customWidth="1"/>
    <col min="14372" max="14595" width="9.28515625" style="193"/>
    <col min="14596" max="14596" width="22.28515625" style="193" customWidth="1"/>
    <col min="14597" max="14597" width="21" style="193" customWidth="1"/>
    <col min="14598" max="14600" width="0" style="193" hidden="1" customWidth="1"/>
    <col min="14601" max="14607" width="14.28515625" style="193" customWidth="1"/>
    <col min="14608" max="14610" width="14.7109375" style="193" customWidth="1"/>
    <col min="14611" max="14611" width="14.5703125" style="193" customWidth="1"/>
    <col min="14612" max="14615" width="14.140625" style="193" customWidth="1"/>
    <col min="14616" max="14618" width="14.85546875" style="193" customWidth="1"/>
    <col min="14619" max="14619" width="17.28515625" style="193" customWidth="1"/>
    <col min="14620" max="14620" width="18.7109375" style="193" customWidth="1"/>
    <col min="14621" max="14621" width="42.7109375" style="193" customWidth="1"/>
    <col min="14622" max="14622" width="34.85546875" style="193" customWidth="1"/>
    <col min="14623" max="14623" width="80.28515625" style="193" customWidth="1"/>
    <col min="14624" max="14625" width="25" style="193" customWidth="1"/>
    <col min="14626" max="14626" width="19.85546875" style="193" customWidth="1"/>
    <col min="14627" max="14627" width="9.28515625" style="193" customWidth="1"/>
    <col min="14628" max="14851" width="9.28515625" style="193"/>
    <col min="14852" max="14852" width="22.28515625" style="193" customWidth="1"/>
    <col min="14853" max="14853" width="21" style="193" customWidth="1"/>
    <col min="14854" max="14856" width="0" style="193" hidden="1" customWidth="1"/>
    <col min="14857" max="14863" width="14.28515625" style="193" customWidth="1"/>
    <col min="14864" max="14866" width="14.7109375" style="193" customWidth="1"/>
    <col min="14867" max="14867" width="14.5703125" style="193" customWidth="1"/>
    <col min="14868" max="14871" width="14.140625" style="193" customWidth="1"/>
    <col min="14872" max="14874" width="14.85546875" style="193" customWidth="1"/>
    <col min="14875" max="14875" width="17.28515625" style="193" customWidth="1"/>
    <col min="14876" max="14876" width="18.7109375" style="193" customWidth="1"/>
    <col min="14877" max="14877" width="42.7109375" style="193" customWidth="1"/>
    <col min="14878" max="14878" width="34.85546875" style="193" customWidth="1"/>
    <col min="14879" max="14879" width="80.28515625" style="193" customWidth="1"/>
    <col min="14880" max="14881" width="25" style="193" customWidth="1"/>
    <col min="14882" max="14882" width="19.85546875" style="193" customWidth="1"/>
    <col min="14883" max="14883" width="9.28515625" style="193" customWidth="1"/>
    <col min="14884" max="15107" width="9.28515625" style="193"/>
    <col min="15108" max="15108" width="22.28515625" style="193" customWidth="1"/>
    <col min="15109" max="15109" width="21" style="193" customWidth="1"/>
    <col min="15110" max="15112" width="0" style="193" hidden="1" customWidth="1"/>
    <col min="15113" max="15119" width="14.28515625" style="193" customWidth="1"/>
    <col min="15120" max="15122" width="14.7109375" style="193" customWidth="1"/>
    <col min="15123" max="15123" width="14.5703125" style="193" customWidth="1"/>
    <col min="15124" max="15127" width="14.140625" style="193" customWidth="1"/>
    <col min="15128" max="15130" width="14.85546875" style="193" customWidth="1"/>
    <col min="15131" max="15131" width="17.28515625" style="193" customWidth="1"/>
    <col min="15132" max="15132" width="18.7109375" style="193" customWidth="1"/>
    <col min="15133" max="15133" width="42.7109375" style="193" customWidth="1"/>
    <col min="15134" max="15134" width="34.85546875" style="193" customWidth="1"/>
    <col min="15135" max="15135" width="80.28515625" style="193" customWidth="1"/>
    <col min="15136" max="15137" width="25" style="193" customWidth="1"/>
    <col min="15138" max="15138" width="19.85546875" style="193" customWidth="1"/>
    <col min="15139" max="15139" width="9.28515625" style="193" customWidth="1"/>
    <col min="15140" max="15363" width="9.28515625" style="193"/>
    <col min="15364" max="15364" width="22.28515625" style="193" customWidth="1"/>
    <col min="15365" max="15365" width="21" style="193" customWidth="1"/>
    <col min="15366" max="15368" width="0" style="193" hidden="1" customWidth="1"/>
    <col min="15369" max="15375" width="14.28515625" style="193" customWidth="1"/>
    <col min="15376" max="15378" width="14.7109375" style="193" customWidth="1"/>
    <col min="15379" max="15379" width="14.5703125" style="193" customWidth="1"/>
    <col min="15380" max="15383" width="14.140625" style="193" customWidth="1"/>
    <col min="15384" max="15386" width="14.85546875" style="193" customWidth="1"/>
    <col min="15387" max="15387" width="17.28515625" style="193" customWidth="1"/>
    <col min="15388" max="15388" width="18.7109375" style="193" customWidth="1"/>
    <col min="15389" max="15389" width="42.7109375" style="193" customWidth="1"/>
    <col min="15390" max="15390" width="34.85546875" style="193" customWidth="1"/>
    <col min="15391" max="15391" width="80.28515625" style="193" customWidth="1"/>
    <col min="15392" max="15393" width="25" style="193" customWidth="1"/>
    <col min="15394" max="15394" width="19.85546875" style="193" customWidth="1"/>
    <col min="15395" max="15395" width="9.28515625" style="193" customWidth="1"/>
    <col min="15396" max="15619" width="9.28515625" style="193"/>
    <col min="15620" max="15620" width="22.28515625" style="193" customWidth="1"/>
    <col min="15621" max="15621" width="21" style="193" customWidth="1"/>
    <col min="15622" max="15624" width="0" style="193" hidden="1" customWidth="1"/>
    <col min="15625" max="15631" width="14.28515625" style="193" customWidth="1"/>
    <col min="15632" max="15634" width="14.7109375" style="193" customWidth="1"/>
    <col min="15635" max="15635" width="14.5703125" style="193" customWidth="1"/>
    <col min="15636" max="15639" width="14.140625" style="193" customWidth="1"/>
    <col min="15640" max="15642" width="14.85546875" style="193" customWidth="1"/>
    <col min="15643" max="15643" width="17.28515625" style="193" customWidth="1"/>
    <col min="15644" max="15644" width="18.7109375" style="193" customWidth="1"/>
    <col min="15645" max="15645" width="42.7109375" style="193" customWidth="1"/>
    <col min="15646" max="15646" width="34.85546875" style="193" customWidth="1"/>
    <col min="15647" max="15647" width="80.28515625" style="193" customWidth="1"/>
    <col min="15648" max="15649" width="25" style="193" customWidth="1"/>
    <col min="15650" max="15650" width="19.85546875" style="193" customWidth="1"/>
    <col min="15651" max="15651" width="9.28515625" style="193" customWidth="1"/>
    <col min="15652" max="15875" width="9.28515625" style="193"/>
    <col min="15876" max="15876" width="22.28515625" style="193" customWidth="1"/>
    <col min="15877" max="15877" width="21" style="193" customWidth="1"/>
    <col min="15878" max="15880" width="0" style="193" hidden="1" customWidth="1"/>
    <col min="15881" max="15887" width="14.28515625" style="193" customWidth="1"/>
    <col min="15888" max="15890" width="14.7109375" style="193" customWidth="1"/>
    <col min="15891" max="15891" width="14.5703125" style="193" customWidth="1"/>
    <col min="15892" max="15895" width="14.140625" style="193" customWidth="1"/>
    <col min="15896" max="15898" width="14.85546875" style="193" customWidth="1"/>
    <col min="15899" max="15899" width="17.28515625" style="193" customWidth="1"/>
    <col min="15900" max="15900" width="18.7109375" style="193" customWidth="1"/>
    <col min="15901" max="15901" width="42.7109375" style="193" customWidth="1"/>
    <col min="15902" max="15902" width="34.85546875" style="193" customWidth="1"/>
    <col min="15903" max="15903" width="80.28515625" style="193" customWidth="1"/>
    <col min="15904" max="15905" width="25" style="193" customWidth="1"/>
    <col min="15906" max="15906" width="19.85546875" style="193" customWidth="1"/>
    <col min="15907" max="15907" width="9.28515625" style="193" customWidth="1"/>
    <col min="15908" max="16131" width="9.28515625" style="193"/>
    <col min="16132" max="16132" width="22.28515625" style="193" customWidth="1"/>
    <col min="16133" max="16133" width="21" style="193" customWidth="1"/>
    <col min="16134" max="16136" width="0" style="193" hidden="1" customWidth="1"/>
    <col min="16137" max="16143" width="14.28515625" style="193" customWidth="1"/>
    <col min="16144" max="16146" width="14.7109375" style="193" customWidth="1"/>
    <col min="16147" max="16147" width="14.5703125" style="193" customWidth="1"/>
    <col min="16148" max="16151" width="14.140625" style="193" customWidth="1"/>
    <col min="16152" max="16154" width="14.85546875" style="193" customWidth="1"/>
    <col min="16155" max="16155" width="17.28515625" style="193" customWidth="1"/>
    <col min="16156" max="16156" width="18.7109375" style="193" customWidth="1"/>
    <col min="16157" max="16157" width="42.7109375" style="193" customWidth="1"/>
    <col min="16158" max="16158" width="34.85546875" style="193" customWidth="1"/>
    <col min="16159" max="16159" width="80.28515625" style="193" customWidth="1"/>
    <col min="16160" max="16161" width="25" style="193" customWidth="1"/>
    <col min="16162" max="16162" width="19.85546875" style="193" customWidth="1"/>
    <col min="16163" max="16163" width="9.28515625" style="193" customWidth="1"/>
    <col min="16164" max="16384" width="9.28515625" style="193"/>
  </cols>
  <sheetData>
    <row r="1" spans="1:35" ht="75" customHeight="1" thickBot="1" x14ac:dyDescent="0.25">
      <c r="A1" s="193"/>
      <c r="B1" s="193"/>
      <c r="C1" s="409">
        <f>IF($D4-$D$2&gt;=0,$D4-$D$2,$D4-$D$2+24)+1</f>
        <v>1.375</v>
      </c>
      <c r="D1" s="410">
        <f>MATCH(B3,AH4:AH15,0)</f>
        <v>1</v>
      </c>
      <c r="E1" s="473" t="s">
        <v>523</v>
      </c>
      <c r="F1" s="473"/>
      <c r="G1" s="473"/>
      <c r="H1" s="473"/>
      <c r="I1" s="473"/>
      <c r="J1" s="473"/>
      <c r="K1" s="473"/>
      <c r="L1" s="473"/>
      <c r="M1" s="473"/>
      <c r="N1" s="473"/>
      <c r="O1" s="473"/>
      <c r="P1" s="473"/>
      <c r="Q1" s="473"/>
      <c r="R1" s="473"/>
      <c r="S1" s="473"/>
      <c r="T1" s="473"/>
      <c r="U1" s="473"/>
      <c r="V1" s="473"/>
      <c r="W1" s="473"/>
      <c r="X1" s="414"/>
      <c r="Y1" s="370"/>
      <c r="Z1" s="474"/>
      <c r="AA1" s="474"/>
      <c r="AB1" s="208"/>
      <c r="AC1" s="210"/>
      <c r="AD1" s="199" t="s">
        <v>525</v>
      </c>
      <c r="AH1" s="194"/>
    </row>
    <row r="2" spans="1:35" s="212" customFormat="1" ht="54.4" customHeight="1" x14ac:dyDescent="0.2">
      <c r="A2" s="374" t="s">
        <v>522</v>
      </c>
      <c r="B2" s="374" t="s">
        <v>522</v>
      </c>
      <c r="C2" s="374"/>
      <c r="D2" s="411">
        <f>TIME(INDEX(AE4:AE15,MATCH(B3,AH4:AH15,0)),INDEX(AF4:AF15,MATCH(B3,AH4:AH15,0)),0)+TIME(1,0,0)</f>
        <v>0.25</v>
      </c>
      <c r="E2" s="375"/>
      <c r="F2" s="475">
        <v>43046</v>
      </c>
      <c r="G2" s="476"/>
      <c r="H2" s="476"/>
      <c r="I2" s="477"/>
      <c r="J2" s="475">
        <v>43047</v>
      </c>
      <c r="K2" s="476"/>
      <c r="L2" s="476"/>
      <c r="M2" s="477"/>
      <c r="N2" s="478">
        <v>43048</v>
      </c>
      <c r="O2" s="479"/>
      <c r="P2" s="479"/>
      <c r="Q2" s="480"/>
      <c r="R2" s="475">
        <v>43049</v>
      </c>
      <c r="S2" s="476"/>
      <c r="T2" s="476"/>
      <c r="U2" s="477"/>
      <c r="V2" s="478">
        <v>43050</v>
      </c>
      <c r="W2" s="479"/>
      <c r="X2" s="479"/>
      <c r="Y2" s="480"/>
      <c r="Z2" s="478">
        <v>43053</v>
      </c>
      <c r="AA2" s="480"/>
      <c r="AB2" s="213">
        <v>43054</v>
      </c>
      <c r="AC2" s="214"/>
    </row>
    <row r="3" spans="1:35" s="220" customFormat="1" ht="54" customHeight="1" x14ac:dyDescent="0.2">
      <c r="A3" s="312" t="s">
        <v>467</v>
      </c>
      <c r="B3" s="312" t="s">
        <v>473</v>
      </c>
      <c r="C3" s="312" t="s">
        <v>467</v>
      </c>
      <c r="D3" s="345" t="s">
        <v>474</v>
      </c>
      <c r="E3" s="215" t="s">
        <v>473</v>
      </c>
      <c r="F3" s="216" t="s">
        <v>393</v>
      </c>
      <c r="G3" s="217" t="s">
        <v>394</v>
      </c>
      <c r="H3" s="361" t="s">
        <v>395</v>
      </c>
      <c r="I3" s="218" t="s">
        <v>409</v>
      </c>
      <c r="J3" s="216" t="s">
        <v>396</v>
      </c>
      <c r="K3" s="217" t="s">
        <v>397</v>
      </c>
      <c r="L3" s="217" t="s">
        <v>398</v>
      </c>
      <c r="M3" s="218" t="s">
        <v>399</v>
      </c>
      <c r="N3" s="216" t="s">
        <v>400</v>
      </c>
      <c r="O3" s="217" t="s">
        <v>401</v>
      </c>
      <c r="P3" s="218" t="s">
        <v>402</v>
      </c>
      <c r="Q3" s="218" t="s">
        <v>485</v>
      </c>
      <c r="R3" s="216" t="s">
        <v>403</v>
      </c>
      <c r="S3" s="217" t="s">
        <v>404</v>
      </c>
      <c r="T3" s="217" t="s">
        <v>405</v>
      </c>
      <c r="U3" s="218" t="s">
        <v>406</v>
      </c>
      <c r="V3" s="216" t="s">
        <v>407</v>
      </c>
      <c r="W3" s="361" t="s">
        <v>408</v>
      </c>
      <c r="X3" s="423" t="s">
        <v>479</v>
      </c>
      <c r="Y3" s="218" t="s">
        <v>502</v>
      </c>
      <c r="Z3" s="216" t="s">
        <v>410</v>
      </c>
      <c r="AA3" s="218" t="s">
        <v>508</v>
      </c>
      <c r="AB3" s="219" t="s">
        <v>411</v>
      </c>
      <c r="AC3" s="220" t="s">
        <v>524</v>
      </c>
      <c r="AD3" s="382" t="s">
        <v>484</v>
      </c>
      <c r="AE3" s="382" t="s">
        <v>505</v>
      </c>
      <c r="AF3" s="382" t="s">
        <v>504</v>
      </c>
      <c r="AG3" s="382" t="s">
        <v>489</v>
      </c>
      <c r="AH3" s="382" t="s">
        <v>490</v>
      </c>
      <c r="AI3" s="220">
        <v>30</v>
      </c>
    </row>
    <row r="4" spans="1:35" ht="41.25" customHeight="1" x14ac:dyDescent="0.2">
      <c r="A4" s="349" t="str">
        <f t="shared" ref="A4:A32" si="0">CONCATENATE(TEXT($D4-TIME(1,0,0)+1,"h:mm;@"),"-",TEXT($D4-TIME(1,0,0)+1+TIME(0,AI4,0),"h:mm;@"))</f>
        <v>14:00-14:30</v>
      </c>
      <c r="B4" s="349" t="str">
        <f t="shared" ref="B4:B32" si="1">CONCATENATE(TEXT(IF($D4-$D$2&gt;=0,$D4-$D$2,$D4-$D$2+24),"h:mm;@"),"-",TEXT(IF($D4-$D$2&gt;=0,$D4-$D$2,$D4-$D$2+24)+TIME(0,AI4,0),"h:mm;@"))</f>
        <v>9:00-9:30</v>
      </c>
      <c r="C4" s="349" t="str">
        <f t="shared" ref="C4:C32" si="2">CONCATENATE(TEXT($D4-TIME(0,0,0)+1,"h:mm;@"),"-",TEXT($D4-TIME(0,0,0)+1+TIME(0,AI4,0),"h:mm;@"))</f>
        <v>15:00-15:30</v>
      </c>
      <c r="D4" s="346">
        <f>TIME(15,0,0)</f>
        <v>0.625</v>
      </c>
      <c r="E4" s="318" t="str">
        <f t="shared" ref="E4:E32" si="3">CONCATENATE(TEXT($D4-TIME($D$2,0,0)+1,"h:mm;@"),"-",TEXT($D4-TIME($D$2,0,0)+1+TIME(0,AI4,0),"h:mm;@"))</f>
        <v>15:00-15:30</v>
      </c>
      <c r="F4" s="221" t="s">
        <v>412</v>
      </c>
      <c r="G4" s="222"/>
      <c r="H4" s="222"/>
      <c r="I4" s="338"/>
      <c r="J4" s="223" t="s">
        <v>362</v>
      </c>
      <c r="K4" s="224" t="s">
        <v>390</v>
      </c>
      <c r="L4" s="387" t="s">
        <v>486</v>
      </c>
      <c r="M4" s="391" t="s">
        <v>363</v>
      </c>
      <c r="N4" s="226" t="s">
        <v>382</v>
      </c>
      <c r="O4" s="387" t="s">
        <v>486</v>
      </c>
      <c r="P4" s="225" t="s">
        <v>361</v>
      </c>
      <c r="Q4" s="389"/>
      <c r="R4" s="229" t="s">
        <v>370</v>
      </c>
      <c r="S4" s="230" t="s">
        <v>371</v>
      </c>
      <c r="T4" s="387" t="s">
        <v>486</v>
      </c>
      <c r="U4" s="389"/>
      <c r="V4" s="223" t="s">
        <v>362</v>
      </c>
      <c r="W4" s="362" t="s">
        <v>390</v>
      </c>
      <c r="X4" s="268" t="s">
        <v>415</v>
      </c>
      <c r="Y4" s="424" t="s">
        <v>361</v>
      </c>
      <c r="Z4" s="232" t="s">
        <v>389</v>
      </c>
      <c r="AA4" s="231" t="s">
        <v>390</v>
      </c>
      <c r="AB4" s="233" t="s">
        <v>381</v>
      </c>
      <c r="AC4" s="297"/>
      <c r="AD4" s="378"/>
      <c r="AE4" s="412">
        <v>5</v>
      </c>
      <c r="AF4" s="412">
        <v>0</v>
      </c>
      <c r="AG4" s="413">
        <f>TIME(4,0,0)</f>
        <v>0.16666666666666666</v>
      </c>
      <c r="AH4" s="412" t="s">
        <v>473</v>
      </c>
      <c r="AI4" s="220">
        <v>30</v>
      </c>
    </row>
    <row r="5" spans="1:35" ht="37.5" customHeight="1" x14ac:dyDescent="0.2">
      <c r="A5" s="349" t="str">
        <f t="shared" si="0"/>
        <v>14:30-15:00</v>
      </c>
      <c r="B5" s="349" t="str">
        <f t="shared" si="1"/>
        <v>9:30-10:00</v>
      </c>
      <c r="C5" s="349" t="str">
        <f t="shared" si="2"/>
        <v>15:30-16:00</v>
      </c>
      <c r="D5" s="346">
        <f>TIME(15,30,0)</f>
        <v>0.64583333333333337</v>
      </c>
      <c r="E5" s="318" t="str">
        <f t="shared" si="3"/>
        <v>15:30-16:00</v>
      </c>
      <c r="F5" s="234"/>
      <c r="G5" s="222"/>
      <c r="H5" s="222"/>
      <c r="I5" s="442"/>
      <c r="J5" s="235"/>
      <c r="K5" s="236"/>
      <c r="L5" s="388"/>
      <c r="M5" s="238"/>
      <c r="N5" s="232"/>
      <c r="O5" s="388"/>
      <c r="P5" s="237"/>
      <c r="Q5" s="384"/>
      <c r="R5" s="232"/>
      <c r="S5" s="230"/>
      <c r="T5" s="388"/>
      <c r="U5" s="384"/>
      <c r="V5" s="235"/>
      <c r="W5" s="363"/>
      <c r="X5" s="270"/>
      <c r="Y5" s="425"/>
      <c r="Z5" s="232"/>
      <c r="AA5" s="240"/>
      <c r="AB5" s="241"/>
      <c r="AC5" s="204"/>
      <c r="AD5" s="378"/>
      <c r="AE5" s="412">
        <v>6</v>
      </c>
      <c r="AF5" s="412">
        <v>0</v>
      </c>
      <c r="AG5" s="413">
        <f>TIME(5,0,0)</f>
        <v>0.20833333333333334</v>
      </c>
      <c r="AH5" s="412" t="s">
        <v>491</v>
      </c>
      <c r="AI5" s="220">
        <v>30</v>
      </c>
    </row>
    <row r="6" spans="1:35" ht="37.5" customHeight="1" x14ac:dyDescent="0.2">
      <c r="A6" s="349" t="str">
        <f t="shared" si="0"/>
        <v>15:00-15:30</v>
      </c>
      <c r="B6" s="349" t="str">
        <f t="shared" si="1"/>
        <v>10:00-10:30</v>
      </c>
      <c r="C6" s="349" t="str">
        <f t="shared" si="2"/>
        <v>16:00-16:30</v>
      </c>
      <c r="D6" s="347">
        <f>TIME(16,0,0)</f>
        <v>0.66666666666666663</v>
      </c>
      <c r="E6" s="318" t="str">
        <f t="shared" si="3"/>
        <v>16:00-16:30</v>
      </c>
      <c r="F6" s="242"/>
      <c r="G6" s="243"/>
      <c r="H6" s="243"/>
      <c r="I6" s="442"/>
      <c r="J6" s="235"/>
      <c r="K6" s="236"/>
      <c r="L6" s="388"/>
      <c r="M6" s="244"/>
      <c r="N6" s="232"/>
      <c r="O6" s="388"/>
      <c r="P6" s="237"/>
      <c r="Q6" s="360"/>
      <c r="R6" s="232"/>
      <c r="S6" s="230"/>
      <c r="T6" s="388"/>
      <c r="U6" s="360"/>
      <c r="V6" s="235"/>
      <c r="W6" s="236"/>
      <c r="X6" s="272"/>
      <c r="Y6" s="425"/>
      <c r="Z6" s="232"/>
      <c r="AA6" s="240"/>
      <c r="AB6" s="245"/>
      <c r="AC6" s="204"/>
      <c r="AD6" s="378"/>
      <c r="AE6" s="412">
        <v>7</v>
      </c>
      <c r="AF6" s="412">
        <v>0</v>
      </c>
      <c r="AG6" s="413">
        <f>TIME(6,0,0)</f>
        <v>0.25</v>
      </c>
      <c r="AH6" s="412" t="s">
        <v>492</v>
      </c>
      <c r="AI6" s="220">
        <v>30</v>
      </c>
    </row>
    <row r="7" spans="1:35" ht="37.5" customHeight="1" x14ac:dyDescent="0.2">
      <c r="A7" s="349" t="str">
        <f t="shared" si="0"/>
        <v>15:30-16:00</v>
      </c>
      <c r="B7" s="349" t="str">
        <f t="shared" si="1"/>
        <v>10:30-11:00</v>
      </c>
      <c r="C7" s="349" t="str">
        <f t="shared" si="2"/>
        <v>16:30-17:00</v>
      </c>
      <c r="D7" s="319">
        <f>TIME(16,30,0)</f>
        <v>0.6875</v>
      </c>
      <c r="E7" s="318" t="str">
        <f t="shared" si="3"/>
        <v>16:30-17:00</v>
      </c>
      <c r="F7" s="234"/>
      <c r="G7" s="222"/>
      <c r="H7" s="222"/>
      <c r="I7" s="443"/>
      <c r="J7" s="235"/>
      <c r="K7" s="236"/>
      <c r="L7" s="388"/>
      <c r="M7" s="392"/>
      <c r="N7" s="232"/>
      <c r="O7" s="388"/>
      <c r="P7" s="246"/>
      <c r="Q7" s="227"/>
      <c r="R7" s="232"/>
      <c r="S7" s="230"/>
      <c r="T7" s="388"/>
      <c r="U7" s="227"/>
      <c r="V7" s="235"/>
      <c r="W7" s="363"/>
      <c r="X7" s="394"/>
      <c r="Y7" s="426"/>
      <c r="Z7" s="232"/>
      <c r="AA7" s="240"/>
      <c r="AB7" s="245"/>
      <c r="AC7" s="204"/>
      <c r="AD7" s="378"/>
      <c r="AE7" s="412">
        <v>8</v>
      </c>
      <c r="AF7" s="412">
        <v>0</v>
      </c>
      <c r="AG7" s="413">
        <f>TIME(7,0,0)</f>
        <v>0.29166666666666669</v>
      </c>
      <c r="AH7" s="412" t="s">
        <v>493</v>
      </c>
      <c r="AI7" s="220">
        <v>30</v>
      </c>
    </row>
    <row r="8" spans="1:35" ht="37.5" customHeight="1" x14ac:dyDescent="0.2">
      <c r="A8" s="349" t="str">
        <f t="shared" si="0"/>
        <v>16:00-16:15</v>
      </c>
      <c r="B8" s="349" t="str">
        <f t="shared" si="1"/>
        <v>11:00-11:15</v>
      </c>
      <c r="C8" s="349" t="str">
        <f t="shared" si="2"/>
        <v>17:00-17:15</v>
      </c>
      <c r="D8" s="346">
        <f>TIME(17,0,0)</f>
        <v>0.70833333333333337</v>
      </c>
      <c r="E8" s="318" t="str">
        <f t="shared" si="3"/>
        <v>17:00-17:15</v>
      </c>
      <c r="F8" s="247" t="s">
        <v>379</v>
      </c>
      <c r="G8" s="248" t="s">
        <v>379</v>
      </c>
      <c r="H8" s="343"/>
      <c r="I8" s="249" t="s">
        <v>379</v>
      </c>
      <c r="J8" s="247" t="s">
        <v>379</v>
      </c>
      <c r="K8" s="248" t="s">
        <v>379</v>
      </c>
      <c r="L8" s="248" t="s">
        <v>379</v>
      </c>
      <c r="M8" s="249" t="s">
        <v>379</v>
      </c>
      <c r="N8" s="247" t="s">
        <v>379</v>
      </c>
      <c r="O8" s="248" t="s">
        <v>379</v>
      </c>
      <c r="P8" s="343" t="s">
        <v>379</v>
      </c>
      <c r="Q8" s="249" t="s">
        <v>379</v>
      </c>
      <c r="R8" s="247" t="s">
        <v>379</v>
      </c>
      <c r="S8" s="248" t="s">
        <v>379</v>
      </c>
      <c r="T8" s="248" t="s">
        <v>379</v>
      </c>
      <c r="U8" s="249" t="s">
        <v>379</v>
      </c>
      <c r="V8" s="247" t="s">
        <v>379</v>
      </c>
      <c r="W8" s="343" t="s">
        <v>379</v>
      </c>
      <c r="X8" s="343"/>
      <c r="Y8" s="343" t="s">
        <v>379</v>
      </c>
      <c r="Z8" s="247" t="s">
        <v>379</v>
      </c>
      <c r="AA8" s="249" t="s">
        <v>379</v>
      </c>
      <c r="AB8" s="245"/>
      <c r="AC8" s="204"/>
      <c r="AD8" s="378"/>
      <c r="AE8" s="412">
        <v>23</v>
      </c>
      <c r="AF8" s="412">
        <v>0</v>
      </c>
      <c r="AG8" s="413">
        <f>TIME(24-2,0,0)</f>
        <v>0.91666666666666663</v>
      </c>
      <c r="AH8" s="412" t="s">
        <v>494</v>
      </c>
      <c r="AI8" s="220">
        <v>15</v>
      </c>
    </row>
    <row r="9" spans="1:35" ht="45" customHeight="1" thickBot="1" x14ac:dyDescent="0.25">
      <c r="A9" s="349" t="str">
        <f t="shared" si="0"/>
        <v>16:15-16:45</v>
      </c>
      <c r="B9" s="349" t="str">
        <f t="shared" si="1"/>
        <v>11:15-11:45</v>
      </c>
      <c r="C9" s="349" t="str">
        <f t="shared" si="2"/>
        <v>17:15-17:45</v>
      </c>
      <c r="D9" s="346">
        <f>TIME(17,15,0)</f>
        <v>0.71875</v>
      </c>
      <c r="E9" s="318" t="str">
        <f t="shared" si="3"/>
        <v>17:15-17:45</v>
      </c>
      <c r="F9" s="438" t="s">
        <v>507</v>
      </c>
      <c r="G9" s="225" t="s">
        <v>361</v>
      </c>
      <c r="H9" s="332"/>
      <c r="I9" s="228" t="s">
        <v>486</v>
      </c>
      <c r="J9" s="251" t="s">
        <v>238</v>
      </c>
      <c r="K9" s="227"/>
      <c r="L9" s="225" t="s">
        <v>361</v>
      </c>
      <c r="M9" s="269"/>
      <c r="N9" s="223" t="s">
        <v>362</v>
      </c>
      <c r="O9" s="387" t="s">
        <v>486</v>
      </c>
      <c r="P9" s="337" t="s">
        <v>416</v>
      </c>
      <c r="Q9" s="253" t="s">
        <v>380</v>
      </c>
      <c r="R9" s="255"/>
      <c r="S9" s="387" t="s">
        <v>486</v>
      </c>
      <c r="T9" s="225" t="s">
        <v>361</v>
      </c>
      <c r="U9" s="337" t="s">
        <v>416</v>
      </c>
      <c r="V9" s="385" t="s">
        <v>416</v>
      </c>
      <c r="W9" s="332"/>
      <c r="X9" s="332"/>
      <c r="Y9" s="338"/>
      <c r="Z9" s="256" t="s">
        <v>16</v>
      </c>
      <c r="AA9" s="252"/>
      <c r="AB9" s="245"/>
      <c r="AC9" s="204"/>
      <c r="AD9" s="378"/>
      <c r="AE9" s="412">
        <v>24</v>
      </c>
      <c r="AF9" s="412">
        <v>0</v>
      </c>
      <c r="AG9" s="413">
        <f>TIME(24-1,0,0)</f>
        <v>0.95833333333333337</v>
      </c>
      <c r="AH9" s="412" t="s">
        <v>495</v>
      </c>
      <c r="AI9" s="220">
        <v>30</v>
      </c>
    </row>
    <row r="10" spans="1:35" ht="37.5" customHeight="1" x14ac:dyDescent="0.2">
      <c r="A10" s="349" t="str">
        <f t="shared" si="0"/>
        <v>16:45-17:15</v>
      </c>
      <c r="B10" s="349" t="str">
        <f t="shared" si="1"/>
        <v>11:45-12:15</v>
      </c>
      <c r="C10" s="349" t="str">
        <f t="shared" si="2"/>
        <v>17:45-18:15</v>
      </c>
      <c r="D10" s="346">
        <f>TIME(17,45,0)</f>
        <v>0.73958333333333337</v>
      </c>
      <c r="E10" s="318" t="str">
        <f t="shared" si="3"/>
        <v>17:45-18:15</v>
      </c>
      <c r="F10" s="439"/>
      <c r="G10" s="237"/>
      <c r="H10" s="334"/>
      <c r="I10" s="239"/>
      <c r="J10" s="258"/>
      <c r="K10" s="227"/>
      <c r="L10" s="237"/>
      <c r="M10" s="269"/>
      <c r="N10" s="235"/>
      <c r="O10" s="388"/>
      <c r="P10" s="395"/>
      <c r="Q10" s="259"/>
      <c r="R10" s="255"/>
      <c r="S10" s="388"/>
      <c r="T10" s="237"/>
      <c r="U10" s="395"/>
      <c r="V10" s="339"/>
      <c r="W10" s="384"/>
      <c r="X10" s="384"/>
      <c r="Y10" s="341"/>
      <c r="Z10" s="261"/>
      <c r="AA10" s="252"/>
      <c r="AB10" s="344"/>
      <c r="AC10" s="204"/>
      <c r="AD10" s="378"/>
      <c r="AE10" s="412">
        <v>22</v>
      </c>
      <c r="AF10" s="412">
        <v>0</v>
      </c>
      <c r="AG10" s="413">
        <f>TIME(24-3,0,0)</f>
        <v>0.875</v>
      </c>
      <c r="AH10" s="412" t="s">
        <v>496</v>
      </c>
      <c r="AI10" s="220">
        <v>30</v>
      </c>
    </row>
    <row r="11" spans="1:35" ht="37.5" customHeight="1" x14ac:dyDescent="0.2">
      <c r="A11" s="349" t="str">
        <f t="shared" si="0"/>
        <v>17:15-17:45</v>
      </c>
      <c r="B11" s="349" t="str">
        <f t="shared" si="1"/>
        <v>12:15-12:45</v>
      </c>
      <c r="C11" s="349" t="str">
        <f t="shared" si="2"/>
        <v>18:15-18:45</v>
      </c>
      <c r="D11" s="346">
        <f>TIME(18,15,0)</f>
        <v>0.76041666666666663</v>
      </c>
      <c r="E11" s="318" t="str">
        <f t="shared" si="3"/>
        <v>18:15-18:45</v>
      </c>
      <c r="F11" s="439"/>
      <c r="G11" s="393"/>
      <c r="H11" s="384"/>
      <c r="I11" s="239"/>
      <c r="J11" s="258"/>
      <c r="K11" s="384"/>
      <c r="L11" s="393"/>
      <c r="M11" s="269"/>
      <c r="N11" s="235"/>
      <c r="O11" s="388"/>
      <c r="P11" s="340"/>
      <c r="Q11" s="262"/>
      <c r="R11" s="274"/>
      <c r="S11" s="388"/>
      <c r="T11" s="237"/>
      <c r="U11" s="340"/>
      <c r="V11" s="386"/>
      <c r="W11" s="384"/>
      <c r="X11" s="384"/>
      <c r="Y11" s="341"/>
      <c r="Z11" s="261"/>
      <c r="AA11" s="273"/>
      <c r="AB11" s="257"/>
      <c r="AC11" s="204"/>
      <c r="AD11" s="378"/>
      <c r="AE11" s="412">
        <v>19</v>
      </c>
      <c r="AF11" s="412">
        <v>30</v>
      </c>
      <c r="AG11" s="413">
        <f>TIME(24-6,30,0)</f>
        <v>0.77083333333333337</v>
      </c>
      <c r="AH11" s="412" t="s">
        <v>497</v>
      </c>
      <c r="AI11" s="220">
        <v>30</v>
      </c>
    </row>
    <row r="12" spans="1:35" ht="37.5" customHeight="1" x14ac:dyDescent="0.2">
      <c r="A12" s="349" t="str">
        <f t="shared" si="0"/>
        <v>17:45-18:15</v>
      </c>
      <c r="B12" s="349" t="str">
        <f t="shared" si="1"/>
        <v>12:45-13:15</v>
      </c>
      <c r="C12" s="349" t="str">
        <f t="shared" si="2"/>
        <v>18:45-19:15</v>
      </c>
      <c r="D12" s="346">
        <f>TIME(18,45,0)</f>
        <v>0.78125</v>
      </c>
      <c r="E12" s="318" t="str">
        <f t="shared" si="3"/>
        <v>18:45-19:15</v>
      </c>
      <c r="F12" s="440"/>
      <c r="G12" s="246"/>
      <c r="H12" s="336"/>
      <c r="I12" s="239"/>
      <c r="J12" s="263"/>
      <c r="K12" s="227"/>
      <c r="L12" s="246"/>
      <c r="M12" s="269"/>
      <c r="N12" s="235"/>
      <c r="O12" s="388"/>
      <c r="P12" s="396"/>
      <c r="Q12" s="264"/>
      <c r="R12" s="390"/>
      <c r="S12" s="388"/>
      <c r="T12" s="246"/>
      <c r="U12" s="396"/>
      <c r="V12" s="342"/>
      <c r="W12" s="334"/>
      <c r="X12" s="334"/>
      <c r="Y12" s="364"/>
      <c r="Z12" s="265"/>
      <c r="AA12" s="252"/>
      <c r="AB12" s="257"/>
      <c r="AC12" s="204"/>
      <c r="AD12" s="379"/>
      <c r="AE12" s="412">
        <v>16</v>
      </c>
      <c r="AF12" s="412">
        <v>0</v>
      </c>
      <c r="AG12" s="413">
        <f>TIME(24-8,0,0)</f>
        <v>0.66666666666666663</v>
      </c>
      <c r="AH12" s="412" t="s">
        <v>498</v>
      </c>
      <c r="AI12" s="220">
        <v>30</v>
      </c>
    </row>
    <row r="13" spans="1:35" ht="37.5" customHeight="1" x14ac:dyDescent="0.2">
      <c r="A13" s="349" t="str">
        <f t="shared" si="0"/>
        <v>18:15-18:30</v>
      </c>
      <c r="B13" s="349" t="str">
        <f t="shared" si="1"/>
        <v>13:15-13:30</v>
      </c>
      <c r="C13" s="349" t="str">
        <f t="shared" si="2"/>
        <v>19:15-19:30</v>
      </c>
      <c r="D13" s="346">
        <f>TIME(19,15,0)</f>
        <v>0.80208333333333337</v>
      </c>
      <c r="E13" s="318" t="str">
        <f t="shared" si="3"/>
        <v>19:15-19:30</v>
      </c>
      <c r="F13" s="247" t="s">
        <v>379</v>
      </c>
      <c r="G13" s="248" t="s">
        <v>379</v>
      </c>
      <c r="H13" s="343"/>
      <c r="I13" s="249" t="s">
        <v>379</v>
      </c>
      <c r="J13" s="247" t="s">
        <v>379</v>
      </c>
      <c r="K13" s="248" t="s">
        <v>379</v>
      </c>
      <c r="L13" s="248" t="s">
        <v>379</v>
      </c>
      <c r="M13" s="249" t="s">
        <v>379</v>
      </c>
      <c r="N13" s="247" t="s">
        <v>379</v>
      </c>
      <c r="O13" s="248" t="s">
        <v>379</v>
      </c>
      <c r="P13" s="343" t="s">
        <v>379</v>
      </c>
      <c r="Q13" s="249" t="s">
        <v>379</v>
      </c>
      <c r="R13" s="247" t="s">
        <v>379</v>
      </c>
      <c r="S13" s="248" t="s">
        <v>379</v>
      </c>
      <c r="T13" s="248" t="s">
        <v>379</v>
      </c>
      <c r="U13" s="343" t="s">
        <v>379</v>
      </c>
      <c r="V13" s="247" t="s">
        <v>379</v>
      </c>
      <c r="W13" s="248" t="s">
        <v>379</v>
      </c>
      <c r="X13" s="343"/>
      <c r="Y13" s="343" t="s">
        <v>379</v>
      </c>
      <c r="Z13" s="247" t="s">
        <v>379</v>
      </c>
      <c r="AA13" s="249" t="s">
        <v>379</v>
      </c>
      <c r="AB13" s="257"/>
      <c r="AC13" s="195"/>
      <c r="AD13" s="379"/>
      <c r="AE13" s="412">
        <v>15</v>
      </c>
      <c r="AF13" s="412">
        <v>0</v>
      </c>
      <c r="AG13" s="413">
        <f>TIME(24-9,0,0)</f>
        <v>0.625</v>
      </c>
      <c r="AH13" s="412" t="s">
        <v>499</v>
      </c>
      <c r="AI13" s="220">
        <v>15</v>
      </c>
    </row>
    <row r="14" spans="1:35" ht="37.5" customHeight="1" x14ac:dyDescent="0.2">
      <c r="A14" s="349" t="str">
        <f t="shared" si="0"/>
        <v>18:30-19:00</v>
      </c>
      <c r="B14" s="349" t="str">
        <f t="shared" si="1"/>
        <v>13:30-14:00</v>
      </c>
      <c r="C14" s="349" t="str">
        <f t="shared" si="2"/>
        <v>19:30-20:00</v>
      </c>
      <c r="D14" s="346">
        <f>TIME(19,30,0)</f>
        <v>0.8125</v>
      </c>
      <c r="E14" s="318" t="str">
        <f t="shared" si="3"/>
        <v>19:30-20:00</v>
      </c>
      <c r="F14" s="444" t="s">
        <v>526</v>
      </c>
      <c r="G14" s="254" t="s">
        <v>364</v>
      </c>
      <c r="H14" s="332"/>
      <c r="I14" s="253" t="s">
        <v>380</v>
      </c>
      <c r="J14" s="444" t="s">
        <v>526</v>
      </c>
      <c r="K14" s="389"/>
      <c r="L14" s="332"/>
      <c r="M14" s="401"/>
      <c r="N14" s="255"/>
      <c r="O14" s="389"/>
      <c r="P14" s="389"/>
      <c r="Q14" s="338"/>
      <c r="R14" s="255"/>
      <c r="S14" s="254" t="s">
        <v>364</v>
      </c>
      <c r="T14" s="268" t="s">
        <v>415</v>
      </c>
      <c r="U14" s="252"/>
      <c r="V14" s="255"/>
      <c r="W14" s="403" t="s">
        <v>417</v>
      </c>
      <c r="X14" s="227"/>
      <c r="Y14" s="332"/>
      <c r="Z14" s="376" t="s">
        <v>364</v>
      </c>
      <c r="AA14" s="332"/>
      <c r="AB14" s="257"/>
      <c r="AC14" s="204"/>
      <c r="AD14" s="380"/>
      <c r="AE14" s="412">
        <v>14</v>
      </c>
      <c r="AF14" s="412">
        <v>0</v>
      </c>
      <c r="AG14" s="413">
        <f>TIME(24-10,0,0)</f>
        <v>0.58333333333333337</v>
      </c>
      <c r="AH14" s="412" t="s">
        <v>500</v>
      </c>
      <c r="AI14" s="220">
        <v>30</v>
      </c>
    </row>
    <row r="15" spans="1:35" ht="37.5" customHeight="1" x14ac:dyDescent="0.2">
      <c r="A15" s="349" t="str">
        <f t="shared" si="0"/>
        <v>19:00-19:30</v>
      </c>
      <c r="B15" s="349" t="str">
        <f t="shared" si="1"/>
        <v>14:00-14:30</v>
      </c>
      <c r="C15" s="349" t="str">
        <f t="shared" si="2"/>
        <v>20:00-20:30</v>
      </c>
      <c r="D15" s="346">
        <f>TIME(20,0,0)</f>
        <v>0.83333333333333337</v>
      </c>
      <c r="E15" s="318" t="str">
        <f t="shared" si="3"/>
        <v>20:00-20:30</v>
      </c>
      <c r="F15" s="444"/>
      <c r="G15" s="260"/>
      <c r="H15" s="334"/>
      <c r="I15" s="259"/>
      <c r="J15" s="444"/>
      <c r="K15" s="384"/>
      <c r="L15" s="334"/>
      <c r="M15" s="365"/>
      <c r="N15" s="255"/>
      <c r="O15" s="384"/>
      <c r="P15" s="334"/>
      <c r="Q15" s="341"/>
      <c r="R15" s="255"/>
      <c r="S15" s="260"/>
      <c r="T15" s="270"/>
      <c r="U15" s="252"/>
      <c r="V15" s="255"/>
      <c r="W15" s="278"/>
      <c r="X15" s="384"/>
      <c r="Y15" s="341"/>
      <c r="Z15" s="260"/>
      <c r="AA15" s="341"/>
      <c r="AB15" s="257"/>
      <c r="AC15" s="204"/>
      <c r="AD15" s="380"/>
      <c r="AE15" s="412">
        <v>22</v>
      </c>
      <c r="AF15" s="412">
        <v>0</v>
      </c>
      <c r="AG15" s="413">
        <f>TIME(24-3,0,0)</f>
        <v>0.875</v>
      </c>
      <c r="AH15" s="412" t="s">
        <v>506</v>
      </c>
      <c r="AI15" s="220">
        <v>30</v>
      </c>
    </row>
    <row r="16" spans="1:35" ht="37.5" customHeight="1" x14ac:dyDescent="0.2">
      <c r="A16" s="349" t="str">
        <f t="shared" si="0"/>
        <v>19:30-20:00</v>
      </c>
      <c r="B16" s="349" t="str">
        <f t="shared" si="1"/>
        <v>14:30-15:00</v>
      </c>
      <c r="C16" s="349" t="str">
        <f t="shared" si="2"/>
        <v>20:30-21:00</v>
      </c>
      <c r="D16" s="346">
        <f>TIME(20,30,0)</f>
        <v>0.85416666666666663</v>
      </c>
      <c r="E16" s="318" t="str">
        <f t="shared" si="3"/>
        <v>20:30-21:00</v>
      </c>
      <c r="F16" s="444"/>
      <c r="G16" s="260"/>
      <c r="H16" s="384"/>
      <c r="I16" s="271"/>
      <c r="J16" s="444"/>
      <c r="K16" s="384"/>
      <c r="L16" s="384"/>
      <c r="M16" s="269"/>
      <c r="N16" s="255"/>
      <c r="O16" s="384"/>
      <c r="P16" s="334"/>
      <c r="Q16" s="341"/>
      <c r="R16" s="255"/>
      <c r="S16" s="260"/>
      <c r="T16" s="272"/>
      <c r="U16" s="273"/>
      <c r="V16" s="274"/>
      <c r="W16" s="293"/>
      <c r="X16" s="384"/>
      <c r="Y16" s="369"/>
      <c r="Z16" s="260"/>
      <c r="AA16" s="369"/>
      <c r="AB16" s="266"/>
      <c r="AC16" s="204"/>
      <c r="AD16" s="379"/>
      <c r="AE16" s="412"/>
      <c r="AF16" s="412"/>
      <c r="AG16" s="412"/>
      <c r="AH16" s="412"/>
      <c r="AI16" s="220">
        <v>30</v>
      </c>
    </row>
    <row r="17" spans="1:35" ht="37.5" customHeight="1" x14ac:dyDescent="0.2">
      <c r="A17" s="349" t="str">
        <f t="shared" si="0"/>
        <v>20:00-20:30</v>
      </c>
      <c r="B17" s="349" t="str">
        <f t="shared" si="1"/>
        <v>15:00-15:30</v>
      </c>
      <c r="C17" s="349" t="str">
        <f t="shared" si="2"/>
        <v>21:00-21:30</v>
      </c>
      <c r="D17" s="346">
        <f>TIME(21,0,0)</f>
        <v>0.875</v>
      </c>
      <c r="E17" s="318" t="str">
        <f t="shared" si="3"/>
        <v>21:00-21:30</v>
      </c>
      <c r="F17" s="444"/>
      <c r="G17" s="260"/>
      <c r="H17" s="336"/>
      <c r="I17" s="264"/>
      <c r="J17" s="444"/>
      <c r="K17" s="434"/>
      <c r="L17" s="336"/>
      <c r="M17" s="366"/>
      <c r="N17" s="255"/>
      <c r="O17" s="434"/>
      <c r="P17" s="336"/>
      <c r="Q17" s="364"/>
      <c r="R17" s="390"/>
      <c r="S17" s="260"/>
      <c r="T17" s="275"/>
      <c r="U17" s="252"/>
      <c r="V17" s="390"/>
      <c r="W17" s="295"/>
      <c r="X17" s="434"/>
      <c r="Y17" s="336"/>
      <c r="Z17" s="377"/>
      <c r="AA17" s="336"/>
      <c r="AB17" s="257"/>
      <c r="AC17" s="204"/>
      <c r="AD17" s="378"/>
      <c r="AE17" s="412"/>
      <c r="AF17" s="412"/>
      <c r="AG17" s="412"/>
      <c r="AH17" s="412"/>
      <c r="AI17" s="220">
        <v>30</v>
      </c>
    </row>
    <row r="18" spans="1:35" ht="37.5" customHeight="1" x14ac:dyDescent="0.2">
      <c r="A18" s="349" t="str">
        <f t="shared" si="0"/>
        <v>20:30-21:00</v>
      </c>
      <c r="B18" s="349" t="str">
        <f t="shared" si="1"/>
        <v>15:30-16:00</v>
      </c>
      <c r="C18" s="349" t="str">
        <f t="shared" si="2"/>
        <v>21:30-22:00</v>
      </c>
      <c r="D18" s="346">
        <f>TIME(21,30,0)</f>
        <v>0.89583333333333337</v>
      </c>
      <c r="E18" s="318" t="str">
        <f t="shared" si="3"/>
        <v>21:30-22:00</v>
      </c>
      <c r="F18" s="299" t="s">
        <v>379</v>
      </c>
      <c r="G18" s="248" t="s">
        <v>379</v>
      </c>
      <c r="H18" s="343"/>
      <c r="I18" s="249" t="s">
        <v>379</v>
      </c>
      <c r="J18" s="247" t="s">
        <v>379</v>
      </c>
      <c r="K18" s="248" t="s">
        <v>379</v>
      </c>
      <c r="L18" s="296" t="s">
        <v>379</v>
      </c>
      <c r="M18" s="249" t="s">
        <v>379</v>
      </c>
      <c r="N18" s="343" t="s">
        <v>379</v>
      </c>
      <c r="O18" s="248" t="s">
        <v>379</v>
      </c>
      <c r="P18" s="343" t="s">
        <v>379</v>
      </c>
      <c r="Q18" s="249" t="s">
        <v>379</v>
      </c>
      <c r="R18" s="248" t="s">
        <v>379</v>
      </c>
      <c r="S18" s="248" t="s">
        <v>379</v>
      </c>
      <c r="T18" s="248" t="s">
        <v>379</v>
      </c>
      <c r="U18" s="343" t="s">
        <v>379</v>
      </c>
      <c r="V18" s="247" t="s">
        <v>379</v>
      </c>
      <c r="W18" s="248" t="s">
        <v>379</v>
      </c>
      <c r="X18" s="343"/>
      <c r="Y18" s="343" t="s">
        <v>379</v>
      </c>
      <c r="Z18" s="247" t="s">
        <v>379</v>
      </c>
      <c r="AA18" s="249" t="s">
        <v>379</v>
      </c>
      <c r="AB18" s="257"/>
      <c r="AC18" s="204"/>
      <c r="AD18" s="378"/>
      <c r="AE18" s="412"/>
      <c r="AF18" s="412"/>
      <c r="AG18" s="412"/>
      <c r="AH18" s="412"/>
      <c r="AI18" s="220">
        <v>30</v>
      </c>
    </row>
    <row r="19" spans="1:35" ht="37.5" customHeight="1" x14ac:dyDescent="0.2">
      <c r="A19" s="349" t="str">
        <f t="shared" si="0"/>
        <v>21:00-21:30</v>
      </c>
      <c r="B19" s="349" t="str">
        <f t="shared" si="1"/>
        <v>16:00-16:30</v>
      </c>
      <c r="C19" s="349" t="str">
        <f t="shared" si="2"/>
        <v>22:00-22:30</v>
      </c>
      <c r="D19" s="346">
        <f>TIME(22,0,0)</f>
        <v>0.91666666666666663</v>
      </c>
      <c r="E19" s="318" t="str">
        <f t="shared" si="3"/>
        <v>22:00-22:30</v>
      </c>
      <c r="F19" s="255"/>
      <c r="G19" s="329" t="s">
        <v>488</v>
      </c>
      <c r="H19" s="250"/>
      <c r="I19" s="338"/>
      <c r="J19" s="276" t="s">
        <v>369</v>
      </c>
      <c r="K19" s="293" t="s">
        <v>417</v>
      </c>
      <c r="L19" s="250"/>
      <c r="M19" s="401"/>
      <c r="N19" s="401"/>
      <c r="O19" s="403" t="s">
        <v>417</v>
      </c>
      <c r="P19" s="389"/>
      <c r="Q19" s="432"/>
      <c r="R19" s="255"/>
      <c r="S19" s="289" t="s">
        <v>417</v>
      </c>
      <c r="T19" s="227"/>
      <c r="U19" s="338"/>
      <c r="V19" s="255"/>
      <c r="W19" s="389"/>
      <c r="X19" s="227"/>
      <c r="Y19" s="338"/>
      <c r="Z19" s="331" t="s">
        <v>487</v>
      </c>
      <c r="AA19" s="293" t="s">
        <v>417</v>
      </c>
      <c r="AB19" s="257"/>
      <c r="AC19" s="204"/>
      <c r="AD19" s="378"/>
      <c r="AE19" s="412"/>
      <c r="AF19" s="412"/>
      <c r="AG19" s="412"/>
      <c r="AH19" s="412"/>
      <c r="AI19" s="220">
        <v>30</v>
      </c>
    </row>
    <row r="20" spans="1:35" ht="37.5" customHeight="1" x14ac:dyDescent="0.2">
      <c r="A20" s="349" t="str">
        <f t="shared" si="0"/>
        <v>21:30-22:00</v>
      </c>
      <c r="B20" s="349" t="str">
        <f t="shared" si="1"/>
        <v>16:30-17:00</v>
      </c>
      <c r="C20" s="349" t="str">
        <f t="shared" si="2"/>
        <v>22:30-23:00</v>
      </c>
      <c r="D20" s="346">
        <f>TIME(22,30,0)</f>
        <v>0.9375</v>
      </c>
      <c r="E20" s="318" t="str">
        <f t="shared" si="3"/>
        <v>22:30-23:00</v>
      </c>
      <c r="F20" s="255"/>
      <c r="G20" s="328"/>
      <c r="H20" s="250"/>
      <c r="I20" s="442"/>
      <c r="J20" s="276"/>
      <c r="K20" s="294"/>
      <c r="L20" s="250"/>
      <c r="M20" s="365"/>
      <c r="N20" s="365"/>
      <c r="O20" s="294"/>
      <c r="P20" s="334"/>
      <c r="Q20" s="341"/>
      <c r="R20" s="255"/>
      <c r="S20" s="278"/>
      <c r="T20" s="384"/>
      <c r="U20" s="252"/>
      <c r="V20" s="255"/>
      <c r="W20" s="400"/>
      <c r="X20" s="227"/>
      <c r="Y20" s="365"/>
      <c r="Z20" s="333"/>
      <c r="AA20" s="294"/>
      <c r="AB20" s="279"/>
      <c r="AC20" s="204"/>
      <c r="AD20" s="378"/>
      <c r="AE20" s="412"/>
      <c r="AF20" s="412"/>
      <c r="AG20" s="412"/>
      <c r="AH20" s="412"/>
      <c r="AI20" s="220">
        <v>30</v>
      </c>
    </row>
    <row r="21" spans="1:35" ht="37.5" customHeight="1" x14ac:dyDescent="0.2">
      <c r="A21" s="349" t="str">
        <f t="shared" si="0"/>
        <v>22:00-22:30</v>
      </c>
      <c r="B21" s="349" t="str">
        <f t="shared" si="1"/>
        <v>17:00-17:30</v>
      </c>
      <c r="C21" s="349" t="str">
        <f t="shared" si="2"/>
        <v>23:00-23:30</v>
      </c>
      <c r="D21" s="346">
        <f>TIME(23,0,0)</f>
        <v>0.95833333333333337</v>
      </c>
      <c r="E21" s="318" t="str">
        <f t="shared" si="3"/>
        <v>23:00-23:30</v>
      </c>
      <c r="F21" s="327"/>
      <c r="G21" s="298"/>
      <c r="H21" s="250"/>
      <c r="I21" s="442"/>
      <c r="J21" s="276"/>
      <c r="K21" s="293"/>
      <c r="L21" s="250"/>
      <c r="M21" s="365"/>
      <c r="N21" s="365"/>
      <c r="O21" s="293"/>
      <c r="P21" s="334"/>
      <c r="Q21" s="341"/>
      <c r="R21" s="255"/>
      <c r="S21" s="277"/>
      <c r="T21" s="227"/>
      <c r="U21" s="341"/>
      <c r="V21" s="255"/>
      <c r="W21" s="400"/>
      <c r="X21" s="384"/>
      <c r="Y21" s="283"/>
      <c r="Z21" s="333"/>
      <c r="AA21" s="293"/>
      <c r="AB21" s="279"/>
      <c r="AC21" s="204"/>
      <c r="AD21" s="378"/>
      <c r="AE21" s="412"/>
      <c r="AF21" s="412"/>
      <c r="AG21" s="412"/>
      <c r="AH21" s="412"/>
      <c r="AI21" s="220">
        <v>30</v>
      </c>
    </row>
    <row r="22" spans="1:35" ht="37.5" customHeight="1" x14ac:dyDescent="0.2">
      <c r="A22" s="349" t="str">
        <f t="shared" si="0"/>
        <v>22:30-23:00</v>
      </c>
      <c r="B22" s="349" t="str">
        <f t="shared" si="1"/>
        <v>17:30-18:00</v>
      </c>
      <c r="C22" s="349" t="str">
        <f t="shared" si="2"/>
        <v>23:30-0:00</v>
      </c>
      <c r="D22" s="346">
        <f>TIME(23,30,0)</f>
        <v>0.97916666666666663</v>
      </c>
      <c r="E22" s="318" t="str">
        <f t="shared" si="3"/>
        <v>23:30-0:00</v>
      </c>
      <c r="F22" s="255"/>
      <c r="G22" s="326"/>
      <c r="H22" s="330"/>
      <c r="I22" s="443"/>
      <c r="J22" s="281"/>
      <c r="K22" s="295"/>
      <c r="L22" s="330"/>
      <c r="M22" s="366"/>
      <c r="N22" s="366"/>
      <c r="O22" s="295"/>
      <c r="P22" s="336"/>
      <c r="Q22" s="364"/>
      <c r="R22" s="255"/>
      <c r="S22" s="282"/>
      <c r="T22" s="227"/>
      <c r="U22" s="364"/>
      <c r="V22" s="255"/>
      <c r="W22" s="407"/>
      <c r="X22" s="227"/>
      <c r="Y22" s="366"/>
      <c r="Z22" s="335"/>
      <c r="AA22" s="295"/>
      <c r="AB22" s="279"/>
      <c r="AC22" s="204"/>
      <c r="AD22" s="378"/>
      <c r="AE22" s="412"/>
      <c r="AF22" s="412"/>
      <c r="AG22" s="412"/>
      <c r="AH22" s="412"/>
      <c r="AI22" s="220">
        <v>30</v>
      </c>
    </row>
    <row r="23" spans="1:35" ht="37.5" customHeight="1" x14ac:dyDescent="0.2">
      <c r="A23" s="349" t="str">
        <f t="shared" si="0"/>
        <v>23:00-23:30</v>
      </c>
      <c r="B23" s="349" t="str">
        <f t="shared" si="1"/>
        <v>18:00-18:30</v>
      </c>
      <c r="C23" s="349" t="str">
        <f t="shared" si="2"/>
        <v>0:00-0:30</v>
      </c>
      <c r="D23" s="346">
        <f>TIME(24,0,0)</f>
        <v>0</v>
      </c>
      <c r="E23" s="318" t="str">
        <f t="shared" si="3"/>
        <v>0:00-0:30</v>
      </c>
      <c r="F23" s="247" t="s">
        <v>379</v>
      </c>
      <c r="G23" s="248" t="s">
        <v>379</v>
      </c>
      <c r="H23" s="343"/>
      <c r="I23" s="343" t="s">
        <v>379</v>
      </c>
      <c r="J23" s="247" t="s">
        <v>379</v>
      </c>
      <c r="K23" s="248" t="s">
        <v>379</v>
      </c>
      <c r="L23" s="248" t="s">
        <v>379</v>
      </c>
      <c r="M23" s="343" t="s">
        <v>379</v>
      </c>
      <c r="N23" s="247" t="s">
        <v>379</v>
      </c>
      <c r="O23" s="248" t="s">
        <v>379</v>
      </c>
      <c r="P23" s="343" t="s">
        <v>379</v>
      </c>
      <c r="Q23" s="343" t="s">
        <v>379</v>
      </c>
      <c r="R23" s="247" t="s">
        <v>379</v>
      </c>
      <c r="S23" s="248" t="s">
        <v>379</v>
      </c>
      <c r="T23" s="248" t="s">
        <v>379</v>
      </c>
      <c r="U23" s="343" t="s">
        <v>379</v>
      </c>
      <c r="V23" s="247" t="s">
        <v>379</v>
      </c>
      <c r="W23" s="343" t="s">
        <v>379</v>
      </c>
      <c r="X23" s="343"/>
      <c r="Y23" s="343" t="s">
        <v>379</v>
      </c>
      <c r="Z23" s="247" t="s">
        <v>379</v>
      </c>
      <c r="AA23" s="248" t="s">
        <v>379</v>
      </c>
      <c r="AB23" s="279"/>
      <c r="AC23" s="204"/>
      <c r="AD23" s="381"/>
      <c r="AE23" s="412"/>
      <c r="AF23" s="412"/>
      <c r="AG23" s="412"/>
      <c r="AH23" s="412"/>
      <c r="AI23" s="220">
        <v>30</v>
      </c>
    </row>
    <row r="24" spans="1:35" ht="37.5" customHeight="1" x14ac:dyDescent="0.2">
      <c r="A24" s="349" t="str">
        <f t="shared" si="0"/>
        <v>23:30-0:00</v>
      </c>
      <c r="B24" s="349" t="str">
        <f t="shared" si="1"/>
        <v>18:30-19:00</v>
      </c>
      <c r="C24" s="349" t="str">
        <f t="shared" si="2"/>
        <v>0:30-1:00</v>
      </c>
      <c r="D24" s="346">
        <f>TIME(24,30,0)</f>
        <v>2.0833333333333259E-2</v>
      </c>
      <c r="E24" s="318" t="str">
        <f t="shared" si="3"/>
        <v>0:30-1:00</v>
      </c>
      <c r="F24" s="247" t="s">
        <v>379</v>
      </c>
      <c r="G24" s="248" t="s">
        <v>379</v>
      </c>
      <c r="H24" s="343"/>
      <c r="I24" s="343" t="s">
        <v>379</v>
      </c>
      <c r="J24" s="247" t="s">
        <v>379</v>
      </c>
      <c r="K24" s="248" t="s">
        <v>379</v>
      </c>
      <c r="L24" s="248" t="s">
        <v>379</v>
      </c>
      <c r="M24" s="343" t="s">
        <v>379</v>
      </c>
      <c r="N24" s="247" t="s">
        <v>379</v>
      </c>
      <c r="O24" s="248" t="s">
        <v>379</v>
      </c>
      <c r="P24" s="343" t="s">
        <v>379</v>
      </c>
      <c r="Q24" s="343" t="s">
        <v>379</v>
      </c>
      <c r="R24" s="247" t="s">
        <v>379</v>
      </c>
      <c r="S24" s="248" t="s">
        <v>379</v>
      </c>
      <c r="T24" s="248" t="s">
        <v>379</v>
      </c>
      <c r="U24" s="343" t="s">
        <v>379</v>
      </c>
      <c r="V24" s="247" t="s">
        <v>379</v>
      </c>
      <c r="W24" s="343" t="s">
        <v>379</v>
      </c>
      <c r="X24" s="343"/>
      <c r="Y24" s="343" t="s">
        <v>379</v>
      </c>
      <c r="Z24" s="247" t="s">
        <v>379</v>
      </c>
      <c r="AA24" s="248" t="s">
        <v>379</v>
      </c>
      <c r="AB24" s="279"/>
      <c r="AC24" s="204"/>
      <c r="AD24" s="381"/>
      <c r="AE24" s="412"/>
      <c r="AF24" s="412"/>
      <c r="AG24" s="412"/>
      <c r="AH24" s="412"/>
      <c r="AI24" s="220">
        <v>30</v>
      </c>
    </row>
    <row r="25" spans="1:35" ht="42.75" customHeight="1" x14ac:dyDescent="0.2">
      <c r="A25" s="349" t="str">
        <f t="shared" si="0"/>
        <v>0:00-0:30</v>
      </c>
      <c r="B25" s="349" t="str">
        <f t="shared" si="1"/>
        <v>19:00-19:30</v>
      </c>
      <c r="C25" s="349" t="str">
        <f t="shared" si="2"/>
        <v>1:00-1:30</v>
      </c>
      <c r="D25" s="346">
        <f>TIME(1,0,0)</f>
        <v>4.1666666666666664E-2</v>
      </c>
      <c r="E25" s="318" t="str">
        <f t="shared" si="3"/>
        <v>1:00-1:30</v>
      </c>
      <c r="F25" s="288" t="s">
        <v>370</v>
      </c>
      <c r="G25" s="428" t="s">
        <v>371</v>
      </c>
      <c r="H25" s="250"/>
      <c r="I25" s="445"/>
      <c r="J25" s="430"/>
      <c r="K25" s="402"/>
      <c r="L25" s="402"/>
      <c r="M25" s="401"/>
      <c r="N25" s="401"/>
      <c r="O25" s="268" t="s">
        <v>415</v>
      </c>
      <c r="P25" s="402"/>
      <c r="Q25" s="429" t="s">
        <v>238</v>
      </c>
      <c r="R25" s="223" t="s">
        <v>362</v>
      </c>
      <c r="S25" s="397" t="s">
        <v>475</v>
      </c>
      <c r="T25" s="389"/>
      <c r="U25" s="284"/>
      <c r="V25" s="285"/>
      <c r="W25" s="406"/>
      <c r="X25" s="227"/>
      <c r="Y25" s="401"/>
      <c r="Z25" s="227"/>
      <c r="AA25" s="369"/>
      <c r="AB25" s="279"/>
      <c r="AC25" s="204"/>
      <c r="AD25" s="381"/>
      <c r="AE25" s="412"/>
      <c r="AF25" s="412"/>
      <c r="AG25" s="412"/>
      <c r="AH25" s="412"/>
      <c r="AI25" s="220">
        <v>30</v>
      </c>
    </row>
    <row r="26" spans="1:35" ht="37.5" customHeight="1" x14ac:dyDescent="0.2">
      <c r="A26" s="349" t="str">
        <f t="shared" si="0"/>
        <v>0:30-1:00</v>
      </c>
      <c r="B26" s="349" t="str">
        <f t="shared" si="1"/>
        <v>19:30-20:00</v>
      </c>
      <c r="C26" s="349" t="str">
        <f t="shared" si="2"/>
        <v>1:30-2:00</v>
      </c>
      <c r="D26" s="346">
        <f>TIME(1,30,0)</f>
        <v>6.25E-2</v>
      </c>
      <c r="E26" s="318" t="str">
        <f t="shared" si="3"/>
        <v>1:30-2:00</v>
      </c>
      <c r="F26" s="232"/>
      <c r="G26" s="428"/>
      <c r="H26" s="250"/>
      <c r="I26" s="341"/>
      <c r="J26" s="327"/>
      <c r="K26" s="334"/>
      <c r="L26" s="334"/>
      <c r="M26" s="365"/>
      <c r="N26" s="365"/>
      <c r="O26" s="270"/>
      <c r="P26" s="334"/>
      <c r="Q26" s="431"/>
      <c r="R26" s="235"/>
      <c r="S26" s="398"/>
      <c r="T26" s="384"/>
      <c r="U26" s="284"/>
      <c r="V26" s="285"/>
      <c r="W26" s="405"/>
      <c r="X26" s="227"/>
      <c r="Y26" s="365"/>
      <c r="Z26" s="227"/>
      <c r="AA26" s="369"/>
      <c r="AB26" s="279"/>
      <c r="AC26" s="204"/>
      <c r="AD26" s="381"/>
      <c r="AE26" s="412"/>
      <c r="AF26" s="412"/>
      <c r="AG26" s="412"/>
      <c r="AH26" s="412"/>
      <c r="AI26" s="220">
        <v>30</v>
      </c>
    </row>
    <row r="27" spans="1:35" ht="37.5" customHeight="1" x14ac:dyDescent="0.2">
      <c r="A27" s="349" t="str">
        <f t="shared" si="0"/>
        <v>1:00-1:30</v>
      </c>
      <c r="B27" s="349" t="str">
        <f t="shared" si="1"/>
        <v>20:00-20:30</v>
      </c>
      <c r="C27" s="349" t="str">
        <f t="shared" si="2"/>
        <v>2:00-2:30</v>
      </c>
      <c r="D27" s="346">
        <f>TIME(2,0,0)</f>
        <v>8.3333333333333329E-2</v>
      </c>
      <c r="E27" s="318" t="str">
        <f t="shared" si="3"/>
        <v>2:00-2:30</v>
      </c>
      <c r="F27" s="232"/>
      <c r="G27" s="428"/>
      <c r="H27" s="250"/>
      <c r="I27" s="365"/>
      <c r="J27" s="327"/>
      <c r="K27" s="334"/>
      <c r="L27" s="334"/>
      <c r="M27" s="365"/>
      <c r="N27" s="365"/>
      <c r="O27" s="272"/>
      <c r="P27" s="384"/>
      <c r="Q27" s="431"/>
      <c r="R27" s="235"/>
      <c r="S27" s="399"/>
      <c r="T27" s="384"/>
      <c r="U27" s="404"/>
      <c r="V27" s="285"/>
      <c r="W27" s="405"/>
      <c r="X27" s="384"/>
      <c r="Y27" s="365"/>
      <c r="Z27" s="384"/>
      <c r="AA27" s="369"/>
      <c r="AB27" s="279"/>
      <c r="AC27" s="204"/>
      <c r="AD27" s="381"/>
      <c r="AE27" s="412"/>
      <c r="AF27" s="412"/>
      <c r="AG27" s="412"/>
      <c r="AH27" s="412"/>
      <c r="AI27" s="220">
        <v>30</v>
      </c>
    </row>
    <row r="28" spans="1:35" ht="37.5" customHeight="1" x14ac:dyDescent="0.2">
      <c r="A28" s="349" t="str">
        <f t="shared" si="0"/>
        <v>1:30-2:00</v>
      </c>
      <c r="B28" s="349" t="str">
        <f t="shared" si="1"/>
        <v>20:30-21:00</v>
      </c>
      <c r="C28" s="349" t="str">
        <f t="shared" si="2"/>
        <v>2:30-3:00</v>
      </c>
      <c r="D28" s="346">
        <f>TIME(2,30,0)</f>
        <v>0.10416666666666667</v>
      </c>
      <c r="E28" s="318" t="str">
        <f t="shared" si="3"/>
        <v>2:30-3:00</v>
      </c>
      <c r="F28" s="290"/>
      <c r="G28" s="433"/>
      <c r="H28" s="330"/>
      <c r="I28" s="366"/>
      <c r="J28" s="390"/>
      <c r="K28" s="434"/>
      <c r="L28" s="434"/>
      <c r="M28" s="366"/>
      <c r="N28" s="366"/>
      <c r="O28" s="394"/>
      <c r="P28" s="434"/>
      <c r="Q28" s="427"/>
      <c r="R28" s="235"/>
      <c r="S28" s="408"/>
      <c r="T28" s="434"/>
      <c r="U28" s="435"/>
      <c r="V28" s="436"/>
      <c r="W28" s="437"/>
      <c r="X28" s="434"/>
      <c r="Y28" s="366"/>
      <c r="Z28" s="390"/>
      <c r="AA28" s="369"/>
      <c r="AB28" s="279"/>
      <c r="AC28" s="204"/>
      <c r="AD28" s="381"/>
      <c r="AE28" s="412"/>
      <c r="AF28" s="412"/>
      <c r="AG28" s="412"/>
      <c r="AH28" s="412"/>
      <c r="AI28" s="220">
        <v>30</v>
      </c>
    </row>
    <row r="29" spans="1:35" ht="37.5" customHeight="1" x14ac:dyDescent="0.2">
      <c r="A29" s="349" t="str">
        <f t="shared" si="0"/>
        <v>2:00-2:30</v>
      </c>
      <c r="B29" s="349" t="str">
        <f t="shared" si="1"/>
        <v>21:00-21:30</v>
      </c>
      <c r="C29" s="349" t="str">
        <f t="shared" si="2"/>
        <v>3:00-3:30</v>
      </c>
      <c r="D29" s="346">
        <v>0.125</v>
      </c>
      <c r="E29" s="318" t="str">
        <f t="shared" si="3"/>
        <v>3:00-3:30</v>
      </c>
      <c r="F29" s="255"/>
      <c r="G29" s="227"/>
      <c r="H29" s="227"/>
      <c r="I29" s="269"/>
      <c r="J29" s="267"/>
      <c r="K29" s="280"/>
      <c r="L29" s="283"/>
      <c r="M29" s="269"/>
      <c r="N29" s="255"/>
      <c r="O29" s="227"/>
      <c r="P29" s="227"/>
      <c r="Q29" s="252"/>
      <c r="R29" s="325"/>
      <c r="S29" s="227"/>
      <c r="T29" s="227"/>
      <c r="U29" s="284"/>
      <c r="V29" s="285"/>
      <c r="W29" s="368"/>
      <c r="X29" s="292"/>
      <c r="Y29" s="292"/>
      <c r="Z29" s="287"/>
      <c r="AA29" s="441"/>
      <c r="AB29" s="279"/>
      <c r="AC29" s="204"/>
      <c r="AD29" s="381"/>
      <c r="AE29" s="412"/>
      <c r="AF29" s="412"/>
      <c r="AG29" s="412"/>
      <c r="AH29" s="412"/>
      <c r="AI29" s="220">
        <v>30</v>
      </c>
    </row>
    <row r="30" spans="1:35" ht="37.5" customHeight="1" x14ac:dyDescent="0.2">
      <c r="A30" s="349" t="str">
        <f t="shared" si="0"/>
        <v>2:30-3:00</v>
      </c>
      <c r="B30" s="349" t="str">
        <f t="shared" si="1"/>
        <v>21:30-22:00</v>
      </c>
      <c r="C30" s="349" t="str">
        <f t="shared" si="2"/>
        <v>3:30-4:00</v>
      </c>
      <c r="D30" s="346">
        <f>TIME(3,30,0)</f>
        <v>0.14583333333333334</v>
      </c>
      <c r="E30" s="318" t="str">
        <f t="shared" si="3"/>
        <v>3:30-4:00</v>
      </c>
      <c r="F30" s="285"/>
      <c r="G30" s="291"/>
      <c r="H30" s="292"/>
      <c r="I30" s="286"/>
      <c r="J30" s="287"/>
      <c r="K30" s="215"/>
      <c r="L30" s="292"/>
      <c r="M30" s="286"/>
      <c r="N30" s="285"/>
      <c r="O30" s="291"/>
      <c r="P30" s="291"/>
      <c r="Q30" s="284"/>
      <c r="R30" s="285"/>
      <c r="S30" s="291"/>
      <c r="T30" s="291"/>
      <c r="U30" s="284"/>
      <c r="V30" s="285"/>
      <c r="W30" s="368"/>
      <c r="X30" s="292"/>
      <c r="Y30" s="292"/>
      <c r="Z30" s="287"/>
      <c r="AA30" s="286"/>
      <c r="AB30" s="279"/>
      <c r="AC30" s="204"/>
      <c r="AD30" s="381"/>
      <c r="AE30" s="412"/>
      <c r="AF30" s="412"/>
      <c r="AG30" s="412"/>
      <c r="AH30" s="412"/>
      <c r="AI30" s="220">
        <v>30</v>
      </c>
    </row>
    <row r="31" spans="1:35" ht="37.5" customHeight="1" x14ac:dyDescent="0.2">
      <c r="A31" s="349" t="str">
        <f t="shared" si="0"/>
        <v>3:00-3:30</v>
      </c>
      <c r="B31" s="349" t="str">
        <f t="shared" si="1"/>
        <v>22:00-22:30</v>
      </c>
      <c r="C31" s="349" t="str">
        <f t="shared" si="2"/>
        <v>4:00-4:30</v>
      </c>
      <c r="D31" s="348">
        <f>TIME(4,0,0)</f>
        <v>0.16666666666666666</v>
      </c>
      <c r="E31" s="318" t="str">
        <f t="shared" si="3"/>
        <v>4:00-4:30</v>
      </c>
      <c r="F31" s="287"/>
      <c r="G31" s="292"/>
      <c r="H31" s="292"/>
      <c r="I31" s="286"/>
      <c r="J31" s="287"/>
      <c r="K31" s="215"/>
      <c r="L31" s="292"/>
      <c r="M31" s="286"/>
      <c r="N31" s="285"/>
      <c r="O31" s="291"/>
      <c r="P31" s="291"/>
      <c r="Q31" s="284"/>
      <c r="R31" s="285"/>
      <c r="S31" s="291"/>
      <c r="T31" s="291"/>
      <c r="U31" s="284"/>
      <c r="V31" s="285"/>
      <c r="W31" s="292"/>
      <c r="X31" s="292"/>
      <c r="Y31" s="367"/>
      <c r="Z31" s="287"/>
      <c r="AA31" s="292"/>
      <c r="AB31" s="279"/>
      <c r="AC31" s="204"/>
      <c r="AD31" s="381"/>
      <c r="AE31" s="412"/>
      <c r="AF31" s="412"/>
      <c r="AG31" s="412"/>
      <c r="AH31" s="412"/>
      <c r="AI31" s="220">
        <v>30</v>
      </c>
    </row>
    <row r="32" spans="1:35" ht="30" customHeight="1" thickBot="1" x14ac:dyDescent="0.25">
      <c r="A32" s="349" t="str">
        <f t="shared" si="0"/>
        <v>3:30-4:00</v>
      </c>
      <c r="B32" s="349" t="str">
        <f t="shared" si="1"/>
        <v>22:30-23:00</v>
      </c>
      <c r="C32" s="349" t="str">
        <f t="shared" si="2"/>
        <v>4:30-5:00</v>
      </c>
      <c r="D32" s="359">
        <f>TIME(4,30,0)</f>
        <v>0.1875</v>
      </c>
      <c r="E32" s="320" t="str">
        <f t="shared" si="3"/>
        <v>4:30-5:00</v>
      </c>
      <c r="F32" s="317"/>
      <c r="G32" s="322"/>
      <c r="H32" s="322"/>
      <c r="I32" s="322"/>
      <c r="J32" s="317"/>
      <c r="K32" s="322"/>
      <c r="L32" s="316"/>
      <c r="M32" s="316"/>
      <c r="N32" s="323"/>
      <c r="O32" s="322"/>
      <c r="P32" s="322"/>
      <c r="Q32" s="316"/>
      <c r="R32" s="323"/>
      <c r="S32" s="316"/>
      <c r="T32" s="316"/>
      <c r="U32" s="316"/>
      <c r="V32" s="317"/>
      <c r="W32" s="316"/>
      <c r="X32" s="316"/>
      <c r="Y32" s="316"/>
      <c r="Z32" s="317"/>
      <c r="AA32" s="316"/>
      <c r="AB32" s="317"/>
      <c r="AC32" s="324"/>
      <c r="AD32" s="383"/>
      <c r="AE32" s="383"/>
      <c r="AF32" s="383"/>
      <c r="AG32" s="383"/>
      <c r="AH32" s="383"/>
      <c r="AI32" s="220">
        <v>30</v>
      </c>
    </row>
    <row r="33" spans="1:28" ht="30" customHeight="1" x14ac:dyDescent="0.2">
      <c r="A33" s="292"/>
      <c r="B33" s="292"/>
      <c r="C33" s="292"/>
      <c r="E33" s="292"/>
      <c r="F33" s="321"/>
      <c r="G33" s="197"/>
      <c r="H33" s="197"/>
      <c r="I33" s="197"/>
      <c r="J33" s="321"/>
      <c r="L33" s="321"/>
      <c r="M33" s="321"/>
      <c r="N33" s="321"/>
      <c r="Q33" s="321"/>
      <c r="S33" s="321"/>
      <c r="T33" s="321"/>
      <c r="U33" s="321"/>
      <c r="V33" s="321"/>
      <c r="W33" s="321"/>
      <c r="X33" s="321"/>
      <c r="Y33" s="321"/>
      <c r="Z33" s="321"/>
      <c r="AA33" s="321"/>
      <c r="AB33" s="321"/>
    </row>
    <row r="34" spans="1:28" ht="30" customHeight="1" x14ac:dyDescent="0.2">
      <c r="G34" s="197"/>
      <c r="H34" s="197"/>
      <c r="I34" s="197"/>
      <c r="M34" s="197"/>
    </row>
    <row r="35" spans="1:28" ht="30" customHeight="1" x14ac:dyDescent="0.2">
      <c r="A35" s="315"/>
      <c r="B35" s="315"/>
      <c r="C35" s="315"/>
      <c r="E35" s="315"/>
      <c r="F35" s="314"/>
      <c r="G35" s="197"/>
      <c r="H35" s="197"/>
      <c r="I35" s="197"/>
      <c r="K35" s="315"/>
      <c r="M35" s="197"/>
    </row>
    <row r="36" spans="1:28" ht="30" customHeight="1" x14ac:dyDescent="0.2">
      <c r="G36" s="197"/>
      <c r="H36" s="197"/>
      <c r="I36" s="197"/>
      <c r="M36" s="197"/>
    </row>
    <row r="37" spans="1:28" ht="30" customHeight="1" x14ac:dyDescent="0.2">
      <c r="G37" s="197"/>
      <c r="H37" s="197"/>
      <c r="I37" s="197"/>
      <c r="M37" s="197"/>
    </row>
    <row r="38" spans="1:28" ht="30" customHeight="1" x14ac:dyDescent="0.2">
      <c r="G38" s="197"/>
      <c r="H38" s="197"/>
      <c r="I38" s="197"/>
      <c r="M38" s="197"/>
    </row>
    <row r="39" spans="1:28" ht="30" customHeight="1" x14ac:dyDescent="0.2">
      <c r="G39" s="197"/>
      <c r="H39" s="197"/>
      <c r="I39" s="197"/>
      <c r="M39" s="197"/>
    </row>
    <row r="40" spans="1:28" ht="30" customHeight="1" x14ac:dyDescent="0.2">
      <c r="G40" s="197"/>
      <c r="H40" s="197"/>
      <c r="I40" s="197"/>
      <c r="M40" s="197"/>
    </row>
    <row r="41" spans="1:28" ht="30" customHeight="1" x14ac:dyDescent="0.2">
      <c r="G41" s="197"/>
      <c r="H41" s="197"/>
      <c r="I41" s="197"/>
      <c r="M41" s="197"/>
    </row>
    <row r="42" spans="1:28" ht="30" customHeight="1" x14ac:dyDescent="0.2">
      <c r="G42" s="197"/>
      <c r="H42" s="197"/>
      <c r="I42" s="197"/>
      <c r="M42" s="197"/>
    </row>
    <row r="43" spans="1:28" ht="30" customHeight="1" x14ac:dyDescent="0.2">
      <c r="G43" s="197"/>
      <c r="H43" s="197"/>
      <c r="I43" s="197"/>
      <c r="M43" s="197"/>
    </row>
    <row r="44" spans="1:28" ht="30" customHeight="1" x14ac:dyDescent="0.2">
      <c r="G44" s="197"/>
      <c r="H44" s="197"/>
      <c r="I44" s="197"/>
      <c r="M44" s="197"/>
    </row>
    <row r="45" spans="1:28" ht="30" customHeight="1" x14ac:dyDescent="0.2">
      <c r="G45" s="197"/>
      <c r="H45" s="197"/>
      <c r="I45" s="197"/>
      <c r="M45" s="197"/>
    </row>
    <row r="46" spans="1:28" ht="30" customHeight="1" x14ac:dyDescent="0.2">
      <c r="G46" s="197"/>
      <c r="H46" s="197"/>
      <c r="I46" s="197"/>
      <c r="M46" s="197"/>
    </row>
    <row r="47" spans="1:28" ht="30" customHeight="1" x14ac:dyDescent="0.2">
      <c r="G47" s="197"/>
      <c r="H47" s="197"/>
      <c r="I47" s="197"/>
      <c r="M47" s="197"/>
    </row>
    <row r="48" spans="1:28"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A1"/>
    <mergeCell ref="F2:I2"/>
    <mergeCell ref="J2:M2"/>
    <mergeCell ref="N2:Q2"/>
    <mergeCell ref="R2:U2"/>
    <mergeCell ref="V2:Y2"/>
    <mergeCell ref="Z2:AA2"/>
  </mergeCells>
  <dataValidations count="8">
    <dataValidation type="list" allowBlank="1" showInputMessage="1" showErrorMessage="1" prompt="Enter Time intervals in this column under this heading. Use heading filters to find specific entries" sqref="WVM983043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B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B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B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B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B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B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B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B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B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B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B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B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B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B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B655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$AH$4:$AH$14</formula1>
    </dataValidation>
    <dataValidation allowBlank="1" showInputMessage="1" showErrorMessage="1" prompt="Enter Location 3 for each time interval in column B, in this column under this heading" sqref="L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L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L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L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L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L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L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L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L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L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L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L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L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L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L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L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dataValidation allowBlank="1" showInputMessage="1" showErrorMessage="1" prompt="Enter Location 2 for each time interval in column B, in this column under this heading" sqref="J3:K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J65539:K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J131075:K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J196611:K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J262147:K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J327683:K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J393219:K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J458755:K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J524291:K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J589827:K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J655363:K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J720899:K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J786435:K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J851971:K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J917507:K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J983043:K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dataValidation allowBlank="1" showInputMessage="1" showErrorMessage="1" prompt="Enter Location for each time interval in column B and add Breaks using cell style Break in this column under this heading" sqref="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F65539:I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F131075:I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F196611:I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F262147:I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F327683:I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F393219:I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F458755:I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F524291:I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F589827:I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F655363:I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F720899:I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F786435:I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F851971:I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F917507:I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F983043:I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F3:I3"/>
    <dataValidation allowBlank="1" showInputMessage="1" showErrorMessage="1" prompt="Enter Time intervals in this column under this heading. Use heading filters to find specific entries" sqref="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A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A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A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A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A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A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A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A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A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A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A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A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A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A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A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3:E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C65539:E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C131075:E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C196611:E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C262147:E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C327683:E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C393219:E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C458755:E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C524291:E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C589827:E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C655363:E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C720899:E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C786435:E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C851971:E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C917507:E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C983043:E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Title of this worksheet is in this cell. Enter sponsoring company name in cell at right" sqref="A1:E1 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A65537:E65537 IZ65537:JD65537 SV65537:SZ65537 ACR65537:ACV65537 AMN65537:AMR65537 AWJ65537:AWN65537 BGF65537:BGJ65537 BQB65537:BQF65537 BZX65537:CAB65537 CJT65537:CJX65537 CTP65537:CTT65537 DDL65537:DDP65537 DNH65537:DNL65537 DXD65537:DXH65537 EGZ65537:EHD65537 EQV65537:EQZ65537 FAR65537:FAV65537 FKN65537:FKR65537 FUJ65537:FUN65537 GEF65537:GEJ65537 GOB65537:GOF65537 GXX65537:GYB65537 HHT65537:HHX65537 HRP65537:HRT65537 IBL65537:IBP65537 ILH65537:ILL65537 IVD65537:IVH65537 JEZ65537:JFD65537 JOV65537:JOZ65537 JYR65537:JYV65537 KIN65537:KIR65537 KSJ65537:KSN65537 LCF65537:LCJ65537 LMB65537:LMF65537 LVX65537:LWB65537 MFT65537:MFX65537 MPP65537:MPT65537 MZL65537:MZP65537 NJH65537:NJL65537 NTD65537:NTH65537 OCZ65537:ODD65537 OMV65537:OMZ65537 OWR65537:OWV65537 PGN65537:PGR65537 PQJ65537:PQN65537 QAF65537:QAJ65537 QKB65537:QKF65537 QTX65537:QUB65537 RDT65537:RDX65537 RNP65537:RNT65537 RXL65537:RXP65537 SHH65537:SHL65537 SRD65537:SRH65537 TAZ65537:TBD65537 TKV65537:TKZ65537 TUR65537:TUV65537 UEN65537:UER65537 UOJ65537:UON65537 UYF65537:UYJ65537 VIB65537:VIF65537 VRX65537:VSB65537 WBT65537:WBX65537 WLP65537:WLT65537 WVL65537:WVP65537 A131073:E131073 IZ131073:JD131073 SV131073:SZ131073 ACR131073:ACV131073 AMN131073:AMR131073 AWJ131073:AWN131073 BGF131073:BGJ131073 BQB131073:BQF131073 BZX131073:CAB131073 CJT131073:CJX131073 CTP131073:CTT131073 DDL131073:DDP131073 DNH131073:DNL131073 DXD131073:DXH131073 EGZ131073:EHD131073 EQV131073:EQZ131073 FAR131073:FAV131073 FKN131073:FKR131073 FUJ131073:FUN131073 GEF131073:GEJ131073 GOB131073:GOF131073 GXX131073:GYB131073 HHT131073:HHX131073 HRP131073:HRT131073 IBL131073:IBP131073 ILH131073:ILL131073 IVD131073:IVH131073 JEZ131073:JFD131073 JOV131073:JOZ131073 JYR131073:JYV131073 KIN131073:KIR131073 KSJ131073:KSN131073 LCF131073:LCJ131073 LMB131073:LMF131073 LVX131073:LWB131073 MFT131073:MFX131073 MPP131073:MPT131073 MZL131073:MZP131073 NJH131073:NJL131073 NTD131073:NTH131073 OCZ131073:ODD131073 OMV131073:OMZ131073 OWR131073:OWV131073 PGN131073:PGR131073 PQJ131073:PQN131073 QAF131073:QAJ131073 QKB131073:QKF131073 QTX131073:QUB131073 RDT131073:RDX131073 RNP131073:RNT131073 RXL131073:RXP131073 SHH131073:SHL131073 SRD131073:SRH131073 TAZ131073:TBD131073 TKV131073:TKZ131073 TUR131073:TUV131073 UEN131073:UER131073 UOJ131073:UON131073 UYF131073:UYJ131073 VIB131073:VIF131073 VRX131073:VSB131073 WBT131073:WBX131073 WLP131073:WLT131073 WVL131073:WVP131073 A196609:E196609 IZ196609:JD196609 SV196609:SZ196609 ACR196609:ACV196609 AMN196609:AMR196609 AWJ196609:AWN196609 BGF196609:BGJ196609 BQB196609:BQF196609 BZX196609:CAB196609 CJT196609:CJX196609 CTP196609:CTT196609 DDL196609:DDP196609 DNH196609:DNL196609 DXD196609:DXH196609 EGZ196609:EHD196609 EQV196609:EQZ196609 FAR196609:FAV196609 FKN196609:FKR196609 FUJ196609:FUN196609 GEF196609:GEJ196609 GOB196609:GOF196609 GXX196609:GYB196609 HHT196609:HHX196609 HRP196609:HRT196609 IBL196609:IBP196609 ILH196609:ILL196609 IVD196609:IVH196609 JEZ196609:JFD196609 JOV196609:JOZ196609 JYR196609:JYV196609 KIN196609:KIR196609 KSJ196609:KSN196609 LCF196609:LCJ196609 LMB196609:LMF196609 LVX196609:LWB196609 MFT196609:MFX196609 MPP196609:MPT196609 MZL196609:MZP196609 NJH196609:NJL196609 NTD196609:NTH196609 OCZ196609:ODD196609 OMV196609:OMZ196609 OWR196609:OWV196609 PGN196609:PGR196609 PQJ196609:PQN196609 QAF196609:QAJ196609 QKB196609:QKF196609 QTX196609:QUB196609 RDT196609:RDX196609 RNP196609:RNT196609 RXL196609:RXP196609 SHH196609:SHL196609 SRD196609:SRH196609 TAZ196609:TBD196609 TKV196609:TKZ196609 TUR196609:TUV196609 UEN196609:UER196609 UOJ196609:UON196609 UYF196609:UYJ196609 VIB196609:VIF196609 VRX196609:VSB196609 WBT196609:WBX196609 WLP196609:WLT196609 WVL196609:WVP196609 A262145:E262145 IZ262145:JD262145 SV262145:SZ262145 ACR262145:ACV262145 AMN262145:AMR262145 AWJ262145:AWN262145 BGF262145:BGJ262145 BQB262145:BQF262145 BZX262145:CAB262145 CJT262145:CJX262145 CTP262145:CTT262145 DDL262145:DDP262145 DNH262145:DNL262145 DXD262145:DXH262145 EGZ262145:EHD262145 EQV262145:EQZ262145 FAR262145:FAV262145 FKN262145:FKR262145 FUJ262145:FUN262145 GEF262145:GEJ262145 GOB262145:GOF262145 GXX262145:GYB262145 HHT262145:HHX262145 HRP262145:HRT262145 IBL262145:IBP262145 ILH262145:ILL262145 IVD262145:IVH262145 JEZ262145:JFD262145 JOV262145:JOZ262145 JYR262145:JYV262145 KIN262145:KIR262145 KSJ262145:KSN262145 LCF262145:LCJ262145 LMB262145:LMF262145 LVX262145:LWB262145 MFT262145:MFX262145 MPP262145:MPT262145 MZL262145:MZP262145 NJH262145:NJL262145 NTD262145:NTH262145 OCZ262145:ODD262145 OMV262145:OMZ262145 OWR262145:OWV262145 PGN262145:PGR262145 PQJ262145:PQN262145 QAF262145:QAJ262145 QKB262145:QKF262145 QTX262145:QUB262145 RDT262145:RDX262145 RNP262145:RNT262145 RXL262145:RXP262145 SHH262145:SHL262145 SRD262145:SRH262145 TAZ262145:TBD262145 TKV262145:TKZ262145 TUR262145:TUV262145 UEN262145:UER262145 UOJ262145:UON262145 UYF262145:UYJ262145 VIB262145:VIF262145 VRX262145:VSB262145 WBT262145:WBX262145 WLP262145:WLT262145 WVL262145:WVP262145 A327681:E327681 IZ327681:JD327681 SV327681:SZ327681 ACR327681:ACV327681 AMN327681:AMR327681 AWJ327681:AWN327681 BGF327681:BGJ327681 BQB327681:BQF327681 BZX327681:CAB327681 CJT327681:CJX327681 CTP327681:CTT327681 DDL327681:DDP327681 DNH327681:DNL327681 DXD327681:DXH327681 EGZ327681:EHD327681 EQV327681:EQZ327681 FAR327681:FAV327681 FKN327681:FKR327681 FUJ327681:FUN327681 GEF327681:GEJ327681 GOB327681:GOF327681 GXX327681:GYB327681 HHT327681:HHX327681 HRP327681:HRT327681 IBL327681:IBP327681 ILH327681:ILL327681 IVD327681:IVH327681 JEZ327681:JFD327681 JOV327681:JOZ327681 JYR327681:JYV327681 KIN327681:KIR327681 KSJ327681:KSN327681 LCF327681:LCJ327681 LMB327681:LMF327681 LVX327681:LWB327681 MFT327681:MFX327681 MPP327681:MPT327681 MZL327681:MZP327681 NJH327681:NJL327681 NTD327681:NTH327681 OCZ327681:ODD327681 OMV327681:OMZ327681 OWR327681:OWV327681 PGN327681:PGR327681 PQJ327681:PQN327681 QAF327681:QAJ327681 QKB327681:QKF327681 QTX327681:QUB327681 RDT327681:RDX327681 RNP327681:RNT327681 RXL327681:RXP327681 SHH327681:SHL327681 SRD327681:SRH327681 TAZ327681:TBD327681 TKV327681:TKZ327681 TUR327681:TUV327681 UEN327681:UER327681 UOJ327681:UON327681 UYF327681:UYJ327681 VIB327681:VIF327681 VRX327681:VSB327681 WBT327681:WBX327681 WLP327681:WLT327681 WVL327681:WVP327681 A393217:E393217 IZ393217:JD393217 SV393217:SZ393217 ACR393217:ACV393217 AMN393217:AMR393217 AWJ393217:AWN393217 BGF393217:BGJ393217 BQB393217:BQF393217 BZX393217:CAB393217 CJT393217:CJX393217 CTP393217:CTT393217 DDL393217:DDP393217 DNH393217:DNL393217 DXD393217:DXH393217 EGZ393217:EHD393217 EQV393217:EQZ393217 FAR393217:FAV393217 FKN393217:FKR393217 FUJ393217:FUN393217 GEF393217:GEJ393217 GOB393217:GOF393217 GXX393217:GYB393217 HHT393217:HHX393217 HRP393217:HRT393217 IBL393217:IBP393217 ILH393217:ILL393217 IVD393217:IVH393217 JEZ393217:JFD393217 JOV393217:JOZ393217 JYR393217:JYV393217 KIN393217:KIR393217 KSJ393217:KSN393217 LCF393217:LCJ393217 LMB393217:LMF393217 LVX393217:LWB393217 MFT393217:MFX393217 MPP393217:MPT393217 MZL393217:MZP393217 NJH393217:NJL393217 NTD393217:NTH393217 OCZ393217:ODD393217 OMV393217:OMZ393217 OWR393217:OWV393217 PGN393217:PGR393217 PQJ393217:PQN393217 QAF393217:QAJ393217 QKB393217:QKF393217 QTX393217:QUB393217 RDT393217:RDX393217 RNP393217:RNT393217 RXL393217:RXP393217 SHH393217:SHL393217 SRD393217:SRH393217 TAZ393217:TBD393217 TKV393217:TKZ393217 TUR393217:TUV393217 UEN393217:UER393217 UOJ393217:UON393217 UYF393217:UYJ393217 VIB393217:VIF393217 VRX393217:VSB393217 WBT393217:WBX393217 WLP393217:WLT393217 WVL393217:WVP393217 A458753:E458753 IZ458753:JD458753 SV458753:SZ458753 ACR458753:ACV458753 AMN458753:AMR458753 AWJ458753:AWN458753 BGF458753:BGJ458753 BQB458753:BQF458753 BZX458753:CAB458753 CJT458753:CJX458753 CTP458753:CTT458753 DDL458753:DDP458753 DNH458753:DNL458753 DXD458753:DXH458753 EGZ458753:EHD458753 EQV458753:EQZ458753 FAR458753:FAV458753 FKN458753:FKR458753 FUJ458753:FUN458753 GEF458753:GEJ458753 GOB458753:GOF458753 GXX458753:GYB458753 HHT458753:HHX458753 HRP458753:HRT458753 IBL458753:IBP458753 ILH458753:ILL458753 IVD458753:IVH458753 JEZ458753:JFD458753 JOV458753:JOZ458753 JYR458753:JYV458753 KIN458753:KIR458753 KSJ458753:KSN458753 LCF458753:LCJ458753 LMB458753:LMF458753 LVX458753:LWB458753 MFT458753:MFX458753 MPP458753:MPT458753 MZL458753:MZP458753 NJH458753:NJL458753 NTD458753:NTH458753 OCZ458753:ODD458753 OMV458753:OMZ458753 OWR458753:OWV458753 PGN458753:PGR458753 PQJ458753:PQN458753 QAF458753:QAJ458753 QKB458753:QKF458753 QTX458753:QUB458753 RDT458753:RDX458753 RNP458753:RNT458753 RXL458753:RXP458753 SHH458753:SHL458753 SRD458753:SRH458753 TAZ458753:TBD458753 TKV458753:TKZ458753 TUR458753:TUV458753 UEN458753:UER458753 UOJ458753:UON458753 UYF458753:UYJ458753 VIB458753:VIF458753 VRX458753:VSB458753 WBT458753:WBX458753 WLP458753:WLT458753 WVL458753:WVP458753 A524289:E524289 IZ524289:JD524289 SV524289:SZ524289 ACR524289:ACV524289 AMN524289:AMR524289 AWJ524289:AWN524289 BGF524289:BGJ524289 BQB524289:BQF524289 BZX524289:CAB524289 CJT524289:CJX524289 CTP524289:CTT524289 DDL524289:DDP524289 DNH524289:DNL524289 DXD524289:DXH524289 EGZ524289:EHD524289 EQV524289:EQZ524289 FAR524289:FAV524289 FKN524289:FKR524289 FUJ524289:FUN524289 GEF524289:GEJ524289 GOB524289:GOF524289 GXX524289:GYB524289 HHT524289:HHX524289 HRP524289:HRT524289 IBL524289:IBP524289 ILH524289:ILL524289 IVD524289:IVH524289 JEZ524289:JFD524289 JOV524289:JOZ524289 JYR524289:JYV524289 KIN524289:KIR524289 KSJ524289:KSN524289 LCF524289:LCJ524289 LMB524289:LMF524289 LVX524289:LWB524289 MFT524289:MFX524289 MPP524289:MPT524289 MZL524289:MZP524289 NJH524289:NJL524289 NTD524289:NTH524289 OCZ524289:ODD524289 OMV524289:OMZ524289 OWR524289:OWV524289 PGN524289:PGR524289 PQJ524289:PQN524289 QAF524289:QAJ524289 QKB524289:QKF524289 QTX524289:QUB524289 RDT524289:RDX524289 RNP524289:RNT524289 RXL524289:RXP524289 SHH524289:SHL524289 SRD524289:SRH524289 TAZ524289:TBD524289 TKV524289:TKZ524289 TUR524289:TUV524289 UEN524289:UER524289 UOJ524289:UON524289 UYF524289:UYJ524289 VIB524289:VIF524289 VRX524289:VSB524289 WBT524289:WBX524289 WLP524289:WLT524289 WVL524289:WVP524289 A589825:E589825 IZ589825:JD589825 SV589825:SZ589825 ACR589825:ACV589825 AMN589825:AMR589825 AWJ589825:AWN589825 BGF589825:BGJ589825 BQB589825:BQF589825 BZX589825:CAB589825 CJT589825:CJX589825 CTP589825:CTT589825 DDL589825:DDP589825 DNH589825:DNL589825 DXD589825:DXH589825 EGZ589825:EHD589825 EQV589825:EQZ589825 FAR589825:FAV589825 FKN589825:FKR589825 FUJ589825:FUN589825 GEF589825:GEJ589825 GOB589825:GOF589825 GXX589825:GYB589825 HHT589825:HHX589825 HRP589825:HRT589825 IBL589825:IBP589825 ILH589825:ILL589825 IVD589825:IVH589825 JEZ589825:JFD589825 JOV589825:JOZ589825 JYR589825:JYV589825 KIN589825:KIR589825 KSJ589825:KSN589825 LCF589825:LCJ589825 LMB589825:LMF589825 LVX589825:LWB589825 MFT589825:MFX589825 MPP589825:MPT589825 MZL589825:MZP589825 NJH589825:NJL589825 NTD589825:NTH589825 OCZ589825:ODD589825 OMV589825:OMZ589825 OWR589825:OWV589825 PGN589825:PGR589825 PQJ589825:PQN589825 QAF589825:QAJ589825 QKB589825:QKF589825 QTX589825:QUB589825 RDT589825:RDX589825 RNP589825:RNT589825 RXL589825:RXP589825 SHH589825:SHL589825 SRD589825:SRH589825 TAZ589825:TBD589825 TKV589825:TKZ589825 TUR589825:TUV589825 UEN589825:UER589825 UOJ589825:UON589825 UYF589825:UYJ589825 VIB589825:VIF589825 VRX589825:VSB589825 WBT589825:WBX589825 WLP589825:WLT589825 WVL589825:WVP589825 A655361:E655361 IZ655361:JD655361 SV655361:SZ655361 ACR655361:ACV655361 AMN655361:AMR655361 AWJ655361:AWN655361 BGF655361:BGJ655361 BQB655361:BQF655361 BZX655361:CAB655361 CJT655361:CJX655361 CTP655361:CTT655361 DDL655361:DDP655361 DNH655361:DNL655361 DXD655361:DXH655361 EGZ655361:EHD655361 EQV655361:EQZ655361 FAR655361:FAV655361 FKN655361:FKR655361 FUJ655361:FUN655361 GEF655361:GEJ655361 GOB655361:GOF655361 GXX655361:GYB655361 HHT655361:HHX655361 HRP655361:HRT655361 IBL655361:IBP655361 ILH655361:ILL655361 IVD655361:IVH655361 JEZ655361:JFD655361 JOV655361:JOZ655361 JYR655361:JYV655361 KIN655361:KIR655361 KSJ655361:KSN655361 LCF655361:LCJ655361 LMB655361:LMF655361 LVX655361:LWB655361 MFT655361:MFX655361 MPP655361:MPT655361 MZL655361:MZP655361 NJH655361:NJL655361 NTD655361:NTH655361 OCZ655361:ODD655361 OMV655361:OMZ655361 OWR655361:OWV655361 PGN655361:PGR655361 PQJ655361:PQN655361 QAF655361:QAJ655361 QKB655361:QKF655361 QTX655361:QUB655361 RDT655361:RDX655361 RNP655361:RNT655361 RXL655361:RXP655361 SHH655361:SHL655361 SRD655361:SRH655361 TAZ655361:TBD655361 TKV655361:TKZ655361 TUR655361:TUV655361 UEN655361:UER655361 UOJ655361:UON655361 UYF655361:UYJ655361 VIB655361:VIF655361 VRX655361:VSB655361 WBT655361:WBX655361 WLP655361:WLT655361 WVL655361:WVP655361 A720897:E720897 IZ720897:JD720897 SV720897:SZ720897 ACR720897:ACV720897 AMN720897:AMR720897 AWJ720897:AWN720897 BGF720897:BGJ720897 BQB720897:BQF720897 BZX720897:CAB720897 CJT720897:CJX720897 CTP720897:CTT720897 DDL720897:DDP720897 DNH720897:DNL720897 DXD720897:DXH720897 EGZ720897:EHD720897 EQV720897:EQZ720897 FAR720897:FAV720897 FKN720897:FKR720897 FUJ720897:FUN720897 GEF720897:GEJ720897 GOB720897:GOF720897 GXX720897:GYB720897 HHT720897:HHX720897 HRP720897:HRT720897 IBL720897:IBP720897 ILH720897:ILL720897 IVD720897:IVH720897 JEZ720897:JFD720897 JOV720897:JOZ720897 JYR720897:JYV720897 KIN720897:KIR720897 KSJ720897:KSN720897 LCF720897:LCJ720897 LMB720897:LMF720897 LVX720897:LWB720897 MFT720897:MFX720897 MPP720897:MPT720897 MZL720897:MZP720897 NJH720897:NJL720897 NTD720897:NTH720897 OCZ720897:ODD720897 OMV720897:OMZ720897 OWR720897:OWV720897 PGN720897:PGR720897 PQJ720897:PQN720897 QAF720897:QAJ720897 QKB720897:QKF720897 QTX720897:QUB720897 RDT720897:RDX720897 RNP720897:RNT720897 RXL720897:RXP720897 SHH720897:SHL720897 SRD720897:SRH720897 TAZ720897:TBD720897 TKV720897:TKZ720897 TUR720897:TUV720897 UEN720897:UER720897 UOJ720897:UON720897 UYF720897:UYJ720897 VIB720897:VIF720897 VRX720897:VSB720897 WBT720897:WBX720897 WLP720897:WLT720897 WVL720897:WVP720897 A786433:E786433 IZ786433:JD786433 SV786433:SZ786433 ACR786433:ACV786433 AMN786433:AMR786433 AWJ786433:AWN786433 BGF786433:BGJ786433 BQB786433:BQF786433 BZX786433:CAB786433 CJT786433:CJX786433 CTP786433:CTT786433 DDL786433:DDP786433 DNH786433:DNL786433 DXD786433:DXH786433 EGZ786433:EHD786433 EQV786433:EQZ786433 FAR786433:FAV786433 FKN786433:FKR786433 FUJ786433:FUN786433 GEF786433:GEJ786433 GOB786433:GOF786433 GXX786433:GYB786433 HHT786433:HHX786433 HRP786433:HRT786433 IBL786433:IBP786433 ILH786433:ILL786433 IVD786433:IVH786433 JEZ786433:JFD786433 JOV786433:JOZ786433 JYR786433:JYV786433 KIN786433:KIR786433 KSJ786433:KSN786433 LCF786433:LCJ786433 LMB786433:LMF786433 LVX786433:LWB786433 MFT786433:MFX786433 MPP786433:MPT786433 MZL786433:MZP786433 NJH786433:NJL786433 NTD786433:NTH786433 OCZ786433:ODD786433 OMV786433:OMZ786433 OWR786433:OWV786433 PGN786433:PGR786433 PQJ786433:PQN786433 QAF786433:QAJ786433 QKB786433:QKF786433 QTX786433:QUB786433 RDT786433:RDX786433 RNP786433:RNT786433 RXL786433:RXP786433 SHH786433:SHL786433 SRD786433:SRH786433 TAZ786433:TBD786433 TKV786433:TKZ786433 TUR786433:TUV786433 UEN786433:UER786433 UOJ786433:UON786433 UYF786433:UYJ786433 VIB786433:VIF786433 VRX786433:VSB786433 WBT786433:WBX786433 WLP786433:WLT786433 WVL786433:WVP786433 A851969:E851969 IZ851969:JD851969 SV851969:SZ851969 ACR851969:ACV851969 AMN851969:AMR851969 AWJ851969:AWN851969 BGF851969:BGJ851969 BQB851969:BQF851969 BZX851969:CAB851969 CJT851969:CJX851969 CTP851969:CTT851969 DDL851969:DDP851969 DNH851969:DNL851969 DXD851969:DXH851969 EGZ851969:EHD851969 EQV851969:EQZ851969 FAR851969:FAV851969 FKN851969:FKR851969 FUJ851969:FUN851969 GEF851969:GEJ851969 GOB851969:GOF851969 GXX851969:GYB851969 HHT851969:HHX851969 HRP851969:HRT851969 IBL851969:IBP851969 ILH851969:ILL851969 IVD851969:IVH851969 JEZ851969:JFD851969 JOV851969:JOZ851969 JYR851969:JYV851969 KIN851969:KIR851969 KSJ851969:KSN851969 LCF851969:LCJ851969 LMB851969:LMF851969 LVX851969:LWB851969 MFT851969:MFX851969 MPP851969:MPT851969 MZL851969:MZP851969 NJH851969:NJL851969 NTD851969:NTH851969 OCZ851969:ODD851969 OMV851969:OMZ851969 OWR851969:OWV851969 PGN851969:PGR851969 PQJ851969:PQN851969 QAF851969:QAJ851969 QKB851969:QKF851969 QTX851969:QUB851969 RDT851969:RDX851969 RNP851969:RNT851969 RXL851969:RXP851969 SHH851969:SHL851969 SRD851969:SRH851969 TAZ851969:TBD851969 TKV851969:TKZ851969 TUR851969:TUV851969 UEN851969:UER851969 UOJ851969:UON851969 UYF851969:UYJ851969 VIB851969:VIF851969 VRX851969:VSB851969 WBT851969:WBX851969 WLP851969:WLT851969 WVL851969:WVP851969 A917505:E917505 IZ917505:JD917505 SV917505:SZ917505 ACR917505:ACV917505 AMN917505:AMR917505 AWJ917505:AWN917505 BGF917505:BGJ917505 BQB917505:BQF917505 BZX917505:CAB917505 CJT917505:CJX917505 CTP917505:CTT917505 DDL917505:DDP917505 DNH917505:DNL917505 DXD917505:DXH917505 EGZ917505:EHD917505 EQV917505:EQZ917505 FAR917505:FAV917505 FKN917505:FKR917505 FUJ917505:FUN917505 GEF917505:GEJ917505 GOB917505:GOF917505 GXX917505:GYB917505 HHT917505:HHX917505 HRP917505:HRT917505 IBL917505:IBP917505 ILH917505:ILL917505 IVD917505:IVH917505 JEZ917505:JFD917505 JOV917505:JOZ917505 JYR917505:JYV917505 KIN917505:KIR917505 KSJ917505:KSN917505 LCF917505:LCJ917505 LMB917505:LMF917505 LVX917505:LWB917505 MFT917505:MFX917505 MPP917505:MPT917505 MZL917505:MZP917505 NJH917505:NJL917505 NTD917505:NTH917505 OCZ917505:ODD917505 OMV917505:OMZ917505 OWR917505:OWV917505 PGN917505:PGR917505 PQJ917505:PQN917505 QAF917505:QAJ917505 QKB917505:QKF917505 QTX917505:QUB917505 RDT917505:RDX917505 RNP917505:RNT917505 RXL917505:RXP917505 SHH917505:SHL917505 SRD917505:SRH917505 TAZ917505:TBD917505 TKV917505:TKZ917505 TUR917505:TUV917505 UEN917505:UER917505 UOJ917505:UON917505 UYF917505:UYJ917505 VIB917505:VIF917505 VRX917505:VSB917505 WBT917505:WBX917505 WLP917505:WLT917505 WVL917505:WVP917505 A983041:E983041 IZ983041:JD983041 SV983041:SZ983041 ACR983041:ACV983041 AMN983041:AMR983041 AWJ983041:AWN983041 BGF983041:BGJ983041 BQB983041:BQF983041 BZX983041:CAB983041 CJT983041:CJX983041 CTP983041:CTT983041 DDL983041:DDP983041 DNH983041:DNL983041 DXD983041:DXH983041 EGZ983041:EHD983041 EQV983041:EQZ983041 FAR983041:FAV983041 FKN983041:FKR983041 FUJ983041:FUN983041 GEF983041:GEJ983041 GOB983041:GOF983041 GXX983041:GYB983041 HHT983041:HHX983041 HRP983041:HRT983041 IBL983041:IBP983041 ILH983041:ILL983041 IVD983041:IVH983041 JEZ983041:JFD983041 JOV983041:JOZ983041 JYR983041:JYV983041 KIN983041:KIR983041 KSJ983041:KSN983041 LCF983041:LCJ983041 LMB983041:LMF983041 LVX983041:LWB983041 MFT983041:MFX983041 MPP983041:MPT983041 MZL983041:MZP983041 NJH983041:NJL983041 NTD983041:NTH983041 OCZ983041:ODD983041 OMV983041:OMZ983041 OWR983041:OWV983041 PGN983041:PGR983041 PQJ983041:PQN983041 QAF983041:QAJ983041 QKB983041:QKF983041 QTX983041:QUB983041 RDT983041:RDX983041 RNP983041:RNT983041 RXL983041:RXP983041 SHH983041:SHL983041 SRD983041:SRH983041 TAZ983041:TBD983041 TKV983041:TKZ983041 TUR983041:TUV983041 UEN983041:UER983041 UOJ983041:UON983041 UYF983041:UYJ983041 VIB983041:VIF983041 VRX983041:VSB983041 WBT983041:WBX983041 WLP983041:WLT983041 WVL983041:WVP983041"/>
    <dataValidation allowBlank="1" showInputMessage="1" showErrorMessage="1" prompt="Enter Location 4 for each time interval in column B, in this column under this heading" sqref="WVW983043:WWK983043 JK3:JY3 TG3:TU3 ADC3:ADQ3 AMY3:ANM3 AWU3:AXI3 BGQ3:BHE3 BQM3:BRA3 CAI3:CAW3 CKE3:CKS3 CUA3:CUO3 DDW3:DEK3 DNS3:DOG3 DXO3:DYC3 EHK3:EHY3 ERG3:ERU3 FBC3:FBQ3 FKY3:FLM3 FUU3:FVI3 GEQ3:GFE3 GOM3:GPA3 GYI3:GYW3 HIE3:HIS3 HSA3:HSO3 IBW3:ICK3 ILS3:IMG3 IVO3:IWC3 JFK3:JFY3 JPG3:JPU3 JZC3:JZQ3 KIY3:KJM3 KSU3:KTI3 LCQ3:LDE3 LMM3:LNA3 LWI3:LWW3 MGE3:MGS3 MQA3:MQO3 MZW3:NAK3 NJS3:NKG3 NTO3:NUC3 ODK3:ODY3 ONG3:ONU3 OXC3:OXQ3 PGY3:PHM3 PQU3:PRI3 QAQ3:QBE3 QKM3:QLA3 QUI3:QUW3 REE3:RES3 ROA3:ROO3 RXW3:RYK3 SHS3:SIG3 SRO3:SSC3 TBK3:TBY3 TLG3:TLU3 TVC3:TVQ3 UEY3:UFM3 UOU3:UPI3 UYQ3:UZE3 VIM3:VJA3 VSI3:VSW3 WCE3:WCS3 WMA3:WMO3 WVW3:WWK3 M65539:AB65539 JK65539:JY65539 TG65539:TU65539 ADC65539:ADQ65539 AMY65539:ANM65539 AWU65539:AXI65539 BGQ65539:BHE65539 BQM65539:BRA65539 CAI65539:CAW65539 CKE65539:CKS65539 CUA65539:CUO65539 DDW65539:DEK65539 DNS65539:DOG65539 DXO65539:DYC65539 EHK65539:EHY65539 ERG65539:ERU65539 FBC65539:FBQ65539 FKY65539:FLM65539 FUU65539:FVI65539 GEQ65539:GFE65539 GOM65539:GPA65539 GYI65539:GYW65539 HIE65539:HIS65539 HSA65539:HSO65539 IBW65539:ICK65539 ILS65539:IMG65539 IVO65539:IWC65539 JFK65539:JFY65539 JPG65539:JPU65539 JZC65539:JZQ65539 KIY65539:KJM65539 KSU65539:KTI65539 LCQ65539:LDE65539 LMM65539:LNA65539 LWI65539:LWW65539 MGE65539:MGS65539 MQA65539:MQO65539 MZW65539:NAK65539 NJS65539:NKG65539 NTO65539:NUC65539 ODK65539:ODY65539 ONG65539:ONU65539 OXC65539:OXQ65539 PGY65539:PHM65539 PQU65539:PRI65539 QAQ65539:QBE65539 QKM65539:QLA65539 QUI65539:QUW65539 REE65539:RES65539 ROA65539:ROO65539 RXW65539:RYK65539 SHS65539:SIG65539 SRO65539:SSC65539 TBK65539:TBY65539 TLG65539:TLU65539 TVC65539:TVQ65539 UEY65539:UFM65539 UOU65539:UPI65539 UYQ65539:UZE65539 VIM65539:VJA65539 VSI65539:VSW65539 WCE65539:WCS65539 WMA65539:WMO65539 WVW65539:WWK65539 M131075:AB131075 JK131075:JY131075 TG131075:TU131075 ADC131075:ADQ131075 AMY131075:ANM131075 AWU131075:AXI131075 BGQ131075:BHE131075 BQM131075:BRA131075 CAI131075:CAW131075 CKE131075:CKS131075 CUA131075:CUO131075 DDW131075:DEK131075 DNS131075:DOG131075 DXO131075:DYC131075 EHK131075:EHY131075 ERG131075:ERU131075 FBC131075:FBQ131075 FKY131075:FLM131075 FUU131075:FVI131075 GEQ131075:GFE131075 GOM131075:GPA131075 GYI131075:GYW131075 HIE131075:HIS131075 HSA131075:HSO131075 IBW131075:ICK131075 ILS131075:IMG131075 IVO131075:IWC131075 JFK131075:JFY131075 JPG131075:JPU131075 JZC131075:JZQ131075 KIY131075:KJM131075 KSU131075:KTI131075 LCQ131075:LDE131075 LMM131075:LNA131075 LWI131075:LWW131075 MGE131075:MGS131075 MQA131075:MQO131075 MZW131075:NAK131075 NJS131075:NKG131075 NTO131075:NUC131075 ODK131075:ODY131075 ONG131075:ONU131075 OXC131075:OXQ131075 PGY131075:PHM131075 PQU131075:PRI131075 QAQ131075:QBE131075 QKM131075:QLA131075 QUI131075:QUW131075 REE131075:RES131075 ROA131075:ROO131075 RXW131075:RYK131075 SHS131075:SIG131075 SRO131075:SSC131075 TBK131075:TBY131075 TLG131075:TLU131075 TVC131075:TVQ131075 UEY131075:UFM131075 UOU131075:UPI131075 UYQ131075:UZE131075 VIM131075:VJA131075 VSI131075:VSW131075 WCE131075:WCS131075 WMA131075:WMO131075 WVW131075:WWK131075 M196611:AB196611 JK196611:JY196611 TG196611:TU196611 ADC196611:ADQ196611 AMY196611:ANM196611 AWU196611:AXI196611 BGQ196611:BHE196611 BQM196611:BRA196611 CAI196611:CAW196611 CKE196611:CKS196611 CUA196611:CUO196611 DDW196611:DEK196611 DNS196611:DOG196611 DXO196611:DYC196611 EHK196611:EHY196611 ERG196611:ERU196611 FBC196611:FBQ196611 FKY196611:FLM196611 FUU196611:FVI196611 GEQ196611:GFE196611 GOM196611:GPA196611 GYI196611:GYW196611 HIE196611:HIS196611 HSA196611:HSO196611 IBW196611:ICK196611 ILS196611:IMG196611 IVO196611:IWC196611 JFK196611:JFY196611 JPG196611:JPU196611 JZC196611:JZQ196611 KIY196611:KJM196611 KSU196611:KTI196611 LCQ196611:LDE196611 LMM196611:LNA196611 LWI196611:LWW196611 MGE196611:MGS196611 MQA196611:MQO196611 MZW196611:NAK196611 NJS196611:NKG196611 NTO196611:NUC196611 ODK196611:ODY196611 ONG196611:ONU196611 OXC196611:OXQ196611 PGY196611:PHM196611 PQU196611:PRI196611 QAQ196611:QBE196611 QKM196611:QLA196611 QUI196611:QUW196611 REE196611:RES196611 ROA196611:ROO196611 RXW196611:RYK196611 SHS196611:SIG196611 SRO196611:SSC196611 TBK196611:TBY196611 TLG196611:TLU196611 TVC196611:TVQ196611 UEY196611:UFM196611 UOU196611:UPI196611 UYQ196611:UZE196611 VIM196611:VJA196611 VSI196611:VSW196611 WCE196611:WCS196611 WMA196611:WMO196611 WVW196611:WWK196611 M262147:AB262147 JK262147:JY262147 TG262147:TU262147 ADC262147:ADQ262147 AMY262147:ANM262147 AWU262147:AXI262147 BGQ262147:BHE262147 BQM262147:BRA262147 CAI262147:CAW262147 CKE262147:CKS262147 CUA262147:CUO262147 DDW262147:DEK262147 DNS262147:DOG262147 DXO262147:DYC262147 EHK262147:EHY262147 ERG262147:ERU262147 FBC262147:FBQ262147 FKY262147:FLM262147 FUU262147:FVI262147 GEQ262147:GFE262147 GOM262147:GPA262147 GYI262147:GYW262147 HIE262147:HIS262147 HSA262147:HSO262147 IBW262147:ICK262147 ILS262147:IMG262147 IVO262147:IWC262147 JFK262147:JFY262147 JPG262147:JPU262147 JZC262147:JZQ262147 KIY262147:KJM262147 KSU262147:KTI262147 LCQ262147:LDE262147 LMM262147:LNA262147 LWI262147:LWW262147 MGE262147:MGS262147 MQA262147:MQO262147 MZW262147:NAK262147 NJS262147:NKG262147 NTO262147:NUC262147 ODK262147:ODY262147 ONG262147:ONU262147 OXC262147:OXQ262147 PGY262147:PHM262147 PQU262147:PRI262147 QAQ262147:QBE262147 QKM262147:QLA262147 QUI262147:QUW262147 REE262147:RES262147 ROA262147:ROO262147 RXW262147:RYK262147 SHS262147:SIG262147 SRO262147:SSC262147 TBK262147:TBY262147 TLG262147:TLU262147 TVC262147:TVQ262147 UEY262147:UFM262147 UOU262147:UPI262147 UYQ262147:UZE262147 VIM262147:VJA262147 VSI262147:VSW262147 WCE262147:WCS262147 WMA262147:WMO262147 WVW262147:WWK262147 M327683:AB327683 JK327683:JY327683 TG327683:TU327683 ADC327683:ADQ327683 AMY327683:ANM327683 AWU327683:AXI327683 BGQ327683:BHE327683 BQM327683:BRA327683 CAI327683:CAW327683 CKE327683:CKS327683 CUA327683:CUO327683 DDW327683:DEK327683 DNS327683:DOG327683 DXO327683:DYC327683 EHK327683:EHY327683 ERG327683:ERU327683 FBC327683:FBQ327683 FKY327683:FLM327683 FUU327683:FVI327683 GEQ327683:GFE327683 GOM327683:GPA327683 GYI327683:GYW327683 HIE327683:HIS327683 HSA327683:HSO327683 IBW327683:ICK327683 ILS327683:IMG327683 IVO327683:IWC327683 JFK327683:JFY327683 JPG327683:JPU327683 JZC327683:JZQ327683 KIY327683:KJM327683 KSU327683:KTI327683 LCQ327683:LDE327683 LMM327683:LNA327683 LWI327683:LWW327683 MGE327683:MGS327683 MQA327683:MQO327683 MZW327683:NAK327683 NJS327683:NKG327683 NTO327683:NUC327683 ODK327683:ODY327683 ONG327683:ONU327683 OXC327683:OXQ327683 PGY327683:PHM327683 PQU327683:PRI327683 QAQ327683:QBE327683 QKM327683:QLA327683 QUI327683:QUW327683 REE327683:RES327683 ROA327683:ROO327683 RXW327683:RYK327683 SHS327683:SIG327683 SRO327683:SSC327683 TBK327683:TBY327683 TLG327683:TLU327683 TVC327683:TVQ327683 UEY327683:UFM327683 UOU327683:UPI327683 UYQ327683:UZE327683 VIM327683:VJA327683 VSI327683:VSW327683 WCE327683:WCS327683 WMA327683:WMO327683 WVW327683:WWK327683 M393219:AB393219 JK393219:JY393219 TG393219:TU393219 ADC393219:ADQ393219 AMY393219:ANM393219 AWU393219:AXI393219 BGQ393219:BHE393219 BQM393219:BRA393219 CAI393219:CAW393219 CKE393219:CKS393219 CUA393219:CUO393219 DDW393219:DEK393219 DNS393219:DOG393219 DXO393219:DYC393219 EHK393219:EHY393219 ERG393219:ERU393219 FBC393219:FBQ393219 FKY393219:FLM393219 FUU393219:FVI393219 GEQ393219:GFE393219 GOM393219:GPA393219 GYI393219:GYW393219 HIE393219:HIS393219 HSA393219:HSO393219 IBW393219:ICK393219 ILS393219:IMG393219 IVO393219:IWC393219 JFK393219:JFY393219 JPG393219:JPU393219 JZC393219:JZQ393219 KIY393219:KJM393219 KSU393219:KTI393219 LCQ393219:LDE393219 LMM393219:LNA393219 LWI393219:LWW393219 MGE393219:MGS393219 MQA393219:MQO393219 MZW393219:NAK393219 NJS393219:NKG393219 NTO393219:NUC393219 ODK393219:ODY393219 ONG393219:ONU393219 OXC393219:OXQ393219 PGY393219:PHM393219 PQU393219:PRI393219 QAQ393219:QBE393219 QKM393219:QLA393219 QUI393219:QUW393219 REE393219:RES393219 ROA393219:ROO393219 RXW393219:RYK393219 SHS393219:SIG393219 SRO393219:SSC393219 TBK393219:TBY393219 TLG393219:TLU393219 TVC393219:TVQ393219 UEY393219:UFM393219 UOU393219:UPI393219 UYQ393219:UZE393219 VIM393219:VJA393219 VSI393219:VSW393219 WCE393219:WCS393219 WMA393219:WMO393219 WVW393219:WWK393219 M458755:AB458755 JK458755:JY458755 TG458755:TU458755 ADC458755:ADQ458755 AMY458755:ANM458755 AWU458755:AXI458755 BGQ458755:BHE458755 BQM458755:BRA458755 CAI458755:CAW458755 CKE458755:CKS458755 CUA458755:CUO458755 DDW458755:DEK458755 DNS458755:DOG458755 DXO458755:DYC458755 EHK458755:EHY458755 ERG458755:ERU458755 FBC458755:FBQ458755 FKY458755:FLM458755 FUU458755:FVI458755 GEQ458755:GFE458755 GOM458755:GPA458755 GYI458755:GYW458755 HIE458755:HIS458755 HSA458755:HSO458755 IBW458755:ICK458755 ILS458755:IMG458755 IVO458755:IWC458755 JFK458755:JFY458755 JPG458755:JPU458755 JZC458755:JZQ458755 KIY458755:KJM458755 KSU458755:KTI458755 LCQ458755:LDE458755 LMM458755:LNA458755 LWI458755:LWW458755 MGE458755:MGS458755 MQA458755:MQO458755 MZW458755:NAK458755 NJS458755:NKG458755 NTO458755:NUC458755 ODK458755:ODY458755 ONG458755:ONU458755 OXC458755:OXQ458755 PGY458755:PHM458755 PQU458755:PRI458755 QAQ458755:QBE458755 QKM458755:QLA458755 QUI458755:QUW458755 REE458755:RES458755 ROA458755:ROO458755 RXW458755:RYK458755 SHS458755:SIG458755 SRO458755:SSC458755 TBK458755:TBY458755 TLG458755:TLU458755 TVC458755:TVQ458755 UEY458755:UFM458755 UOU458755:UPI458755 UYQ458755:UZE458755 VIM458755:VJA458755 VSI458755:VSW458755 WCE458755:WCS458755 WMA458755:WMO458755 WVW458755:WWK458755 M524291:AB524291 JK524291:JY524291 TG524291:TU524291 ADC524291:ADQ524291 AMY524291:ANM524291 AWU524291:AXI524291 BGQ524291:BHE524291 BQM524291:BRA524291 CAI524291:CAW524291 CKE524291:CKS524291 CUA524291:CUO524291 DDW524291:DEK524291 DNS524291:DOG524291 DXO524291:DYC524291 EHK524291:EHY524291 ERG524291:ERU524291 FBC524291:FBQ524291 FKY524291:FLM524291 FUU524291:FVI524291 GEQ524291:GFE524291 GOM524291:GPA524291 GYI524291:GYW524291 HIE524291:HIS524291 HSA524291:HSO524291 IBW524291:ICK524291 ILS524291:IMG524291 IVO524291:IWC524291 JFK524291:JFY524291 JPG524291:JPU524291 JZC524291:JZQ524291 KIY524291:KJM524291 KSU524291:KTI524291 LCQ524291:LDE524291 LMM524291:LNA524291 LWI524291:LWW524291 MGE524291:MGS524291 MQA524291:MQO524291 MZW524291:NAK524291 NJS524291:NKG524291 NTO524291:NUC524291 ODK524291:ODY524291 ONG524291:ONU524291 OXC524291:OXQ524291 PGY524291:PHM524291 PQU524291:PRI524291 QAQ524291:QBE524291 QKM524291:QLA524291 QUI524291:QUW524291 REE524291:RES524291 ROA524291:ROO524291 RXW524291:RYK524291 SHS524291:SIG524291 SRO524291:SSC524291 TBK524291:TBY524291 TLG524291:TLU524291 TVC524291:TVQ524291 UEY524291:UFM524291 UOU524291:UPI524291 UYQ524291:UZE524291 VIM524291:VJA524291 VSI524291:VSW524291 WCE524291:WCS524291 WMA524291:WMO524291 WVW524291:WWK524291 M589827:AB589827 JK589827:JY589827 TG589827:TU589827 ADC589827:ADQ589827 AMY589827:ANM589827 AWU589827:AXI589827 BGQ589827:BHE589827 BQM589827:BRA589827 CAI589827:CAW589827 CKE589827:CKS589827 CUA589827:CUO589827 DDW589827:DEK589827 DNS589827:DOG589827 DXO589827:DYC589827 EHK589827:EHY589827 ERG589827:ERU589827 FBC589827:FBQ589827 FKY589827:FLM589827 FUU589827:FVI589827 GEQ589827:GFE589827 GOM589827:GPA589827 GYI589827:GYW589827 HIE589827:HIS589827 HSA589827:HSO589827 IBW589827:ICK589827 ILS589827:IMG589827 IVO589827:IWC589827 JFK589827:JFY589827 JPG589827:JPU589827 JZC589827:JZQ589827 KIY589827:KJM589827 KSU589827:KTI589827 LCQ589827:LDE589827 LMM589827:LNA589827 LWI589827:LWW589827 MGE589827:MGS589827 MQA589827:MQO589827 MZW589827:NAK589827 NJS589827:NKG589827 NTO589827:NUC589827 ODK589827:ODY589827 ONG589827:ONU589827 OXC589827:OXQ589827 PGY589827:PHM589827 PQU589827:PRI589827 QAQ589827:QBE589827 QKM589827:QLA589827 QUI589827:QUW589827 REE589827:RES589827 ROA589827:ROO589827 RXW589827:RYK589827 SHS589827:SIG589827 SRO589827:SSC589827 TBK589827:TBY589827 TLG589827:TLU589827 TVC589827:TVQ589827 UEY589827:UFM589827 UOU589827:UPI589827 UYQ589827:UZE589827 VIM589827:VJA589827 VSI589827:VSW589827 WCE589827:WCS589827 WMA589827:WMO589827 WVW589827:WWK589827 M655363:AB655363 JK655363:JY655363 TG655363:TU655363 ADC655363:ADQ655363 AMY655363:ANM655363 AWU655363:AXI655363 BGQ655363:BHE655363 BQM655363:BRA655363 CAI655363:CAW655363 CKE655363:CKS655363 CUA655363:CUO655363 DDW655363:DEK655363 DNS655363:DOG655363 DXO655363:DYC655363 EHK655363:EHY655363 ERG655363:ERU655363 FBC655363:FBQ655363 FKY655363:FLM655363 FUU655363:FVI655363 GEQ655363:GFE655363 GOM655363:GPA655363 GYI655363:GYW655363 HIE655363:HIS655363 HSA655363:HSO655363 IBW655363:ICK655363 ILS655363:IMG655363 IVO655363:IWC655363 JFK655363:JFY655363 JPG655363:JPU655363 JZC655363:JZQ655363 KIY655363:KJM655363 KSU655363:KTI655363 LCQ655363:LDE655363 LMM655363:LNA655363 LWI655363:LWW655363 MGE655363:MGS655363 MQA655363:MQO655363 MZW655363:NAK655363 NJS655363:NKG655363 NTO655363:NUC655363 ODK655363:ODY655363 ONG655363:ONU655363 OXC655363:OXQ655363 PGY655363:PHM655363 PQU655363:PRI655363 QAQ655363:QBE655363 QKM655363:QLA655363 QUI655363:QUW655363 REE655363:RES655363 ROA655363:ROO655363 RXW655363:RYK655363 SHS655363:SIG655363 SRO655363:SSC655363 TBK655363:TBY655363 TLG655363:TLU655363 TVC655363:TVQ655363 UEY655363:UFM655363 UOU655363:UPI655363 UYQ655363:UZE655363 VIM655363:VJA655363 VSI655363:VSW655363 WCE655363:WCS655363 WMA655363:WMO655363 WVW655363:WWK655363 M720899:AB720899 JK720899:JY720899 TG720899:TU720899 ADC720899:ADQ720899 AMY720899:ANM720899 AWU720899:AXI720899 BGQ720899:BHE720899 BQM720899:BRA720899 CAI720899:CAW720899 CKE720899:CKS720899 CUA720899:CUO720899 DDW720899:DEK720899 DNS720899:DOG720899 DXO720899:DYC720899 EHK720899:EHY720899 ERG720899:ERU720899 FBC720899:FBQ720899 FKY720899:FLM720899 FUU720899:FVI720899 GEQ720899:GFE720899 GOM720899:GPA720899 GYI720899:GYW720899 HIE720899:HIS720899 HSA720899:HSO720899 IBW720899:ICK720899 ILS720899:IMG720899 IVO720899:IWC720899 JFK720899:JFY720899 JPG720899:JPU720899 JZC720899:JZQ720899 KIY720899:KJM720899 KSU720899:KTI720899 LCQ720899:LDE720899 LMM720899:LNA720899 LWI720899:LWW720899 MGE720899:MGS720899 MQA720899:MQO720899 MZW720899:NAK720899 NJS720899:NKG720899 NTO720899:NUC720899 ODK720899:ODY720899 ONG720899:ONU720899 OXC720899:OXQ720899 PGY720899:PHM720899 PQU720899:PRI720899 QAQ720899:QBE720899 QKM720899:QLA720899 QUI720899:QUW720899 REE720899:RES720899 ROA720899:ROO720899 RXW720899:RYK720899 SHS720899:SIG720899 SRO720899:SSC720899 TBK720899:TBY720899 TLG720899:TLU720899 TVC720899:TVQ720899 UEY720899:UFM720899 UOU720899:UPI720899 UYQ720899:UZE720899 VIM720899:VJA720899 VSI720899:VSW720899 WCE720899:WCS720899 WMA720899:WMO720899 WVW720899:WWK720899 M786435:AB786435 JK786435:JY786435 TG786435:TU786435 ADC786435:ADQ786435 AMY786435:ANM786435 AWU786435:AXI786435 BGQ786435:BHE786435 BQM786435:BRA786435 CAI786435:CAW786435 CKE786435:CKS786435 CUA786435:CUO786435 DDW786435:DEK786435 DNS786435:DOG786435 DXO786435:DYC786435 EHK786435:EHY786435 ERG786435:ERU786435 FBC786435:FBQ786435 FKY786435:FLM786435 FUU786435:FVI786435 GEQ786435:GFE786435 GOM786435:GPA786435 GYI786435:GYW786435 HIE786435:HIS786435 HSA786435:HSO786435 IBW786435:ICK786435 ILS786435:IMG786435 IVO786435:IWC786435 JFK786435:JFY786435 JPG786435:JPU786435 JZC786435:JZQ786435 KIY786435:KJM786435 KSU786435:KTI786435 LCQ786435:LDE786435 LMM786435:LNA786435 LWI786435:LWW786435 MGE786435:MGS786435 MQA786435:MQO786435 MZW786435:NAK786435 NJS786435:NKG786435 NTO786435:NUC786435 ODK786435:ODY786435 ONG786435:ONU786435 OXC786435:OXQ786435 PGY786435:PHM786435 PQU786435:PRI786435 QAQ786435:QBE786435 QKM786435:QLA786435 QUI786435:QUW786435 REE786435:RES786435 ROA786435:ROO786435 RXW786435:RYK786435 SHS786435:SIG786435 SRO786435:SSC786435 TBK786435:TBY786435 TLG786435:TLU786435 TVC786435:TVQ786435 UEY786435:UFM786435 UOU786435:UPI786435 UYQ786435:UZE786435 VIM786435:VJA786435 VSI786435:VSW786435 WCE786435:WCS786435 WMA786435:WMO786435 WVW786435:WWK786435 M851971:AB851971 JK851971:JY851971 TG851971:TU851971 ADC851971:ADQ851971 AMY851971:ANM851971 AWU851971:AXI851971 BGQ851971:BHE851971 BQM851971:BRA851971 CAI851971:CAW851971 CKE851971:CKS851971 CUA851971:CUO851971 DDW851971:DEK851971 DNS851971:DOG851971 DXO851971:DYC851971 EHK851971:EHY851971 ERG851971:ERU851971 FBC851971:FBQ851971 FKY851971:FLM851971 FUU851971:FVI851971 GEQ851971:GFE851971 GOM851971:GPA851971 GYI851971:GYW851971 HIE851971:HIS851971 HSA851971:HSO851971 IBW851971:ICK851971 ILS851971:IMG851971 IVO851971:IWC851971 JFK851971:JFY851971 JPG851971:JPU851971 JZC851971:JZQ851971 KIY851971:KJM851971 KSU851971:KTI851971 LCQ851971:LDE851971 LMM851971:LNA851971 LWI851971:LWW851971 MGE851971:MGS851971 MQA851971:MQO851971 MZW851971:NAK851971 NJS851971:NKG851971 NTO851971:NUC851971 ODK851971:ODY851971 ONG851971:ONU851971 OXC851971:OXQ851971 PGY851971:PHM851971 PQU851971:PRI851971 QAQ851971:QBE851971 QKM851971:QLA851971 QUI851971:QUW851971 REE851971:RES851971 ROA851971:ROO851971 RXW851971:RYK851971 SHS851971:SIG851971 SRO851971:SSC851971 TBK851971:TBY851971 TLG851971:TLU851971 TVC851971:TVQ851971 UEY851971:UFM851971 UOU851971:UPI851971 UYQ851971:UZE851971 VIM851971:VJA851971 VSI851971:VSW851971 WCE851971:WCS851971 WMA851971:WMO851971 WVW851971:WWK851971 M917507:AB917507 JK917507:JY917507 TG917507:TU917507 ADC917507:ADQ917507 AMY917507:ANM917507 AWU917507:AXI917507 BGQ917507:BHE917507 BQM917507:BRA917507 CAI917507:CAW917507 CKE917507:CKS917507 CUA917507:CUO917507 DDW917507:DEK917507 DNS917507:DOG917507 DXO917507:DYC917507 EHK917507:EHY917507 ERG917507:ERU917507 FBC917507:FBQ917507 FKY917507:FLM917507 FUU917507:FVI917507 GEQ917507:GFE917507 GOM917507:GPA917507 GYI917507:GYW917507 HIE917507:HIS917507 HSA917507:HSO917507 IBW917507:ICK917507 ILS917507:IMG917507 IVO917507:IWC917507 JFK917507:JFY917507 JPG917507:JPU917507 JZC917507:JZQ917507 KIY917507:KJM917507 KSU917507:KTI917507 LCQ917507:LDE917507 LMM917507:LNA917507 LWI917507:LWW917507 MGE917507:MGS917507 MQA917507:MQO917507 MZW917507:NAK917507 NJS917507:NKG917507 NTO917507:NUC917507 ODK917507:ODY917507 ONG917507:ONU917507 OXC917507:OXQ917507 PGY917507:PHM917507 PQU917507:PRI917507 QAQ917507:QBE917507 QKM917507:QLA917507 QUI917507:QUW917507 REE917507:RES917507 ROA917507:ROO917507 RXW917507:RYK917507 SHS917507:SIG917507 SRO917507:SSC917507 TBK917507:TBY917507 TLG917507:TLU917507 TVC917507:TVQ917507 UEY917507:UFM917507 UOU917507:UPI917507 UYQ917507:UZE917507 VIM917507:VJA917507 VSI917507:VSW917507 WCE917507:WCS917507 WMA917507:WMO917507 WVW917507:WWK917507 M983043:AB983043 JK983043:JY983043 TG983043:TU983043 ADC983043:ADQ983043 AMY983043:ANM983043 AWU983043:AXI983043 BGQ983043:BHE983043 BQM983043:BRA983043 CAI983043:CAW983043 CKE983043:CKS983043 CUA983043:CUO983043 DDW983043:DEK983043 DNS983043:DOG983043 DXO983043:DYC983043 EHK983043:EHY983043 ERG983043:ERU983043 FBC983043:FBQ983043 FKY983043:FLM983043 FUU983043:FVI983043 GEQ983043:GFE983043 GOM983043:GPA983043 GYI983043:GYW983043 HIE983043:HIS983043 HSA983043:HSO983043 IBW983043:ICK983043 ILS983043:IMG983043 IVO983043:IWC983043 JFK983043:JFY983043 JPG983043:JPU983043 JZC983043:JZQ983043 KIY983043:KJM983043 KSU983043:KTI983043 LCQ983043:LDE983043 LMM983043:LNA983043 LWI983043:LWW983043 MGE983043:MGS983043 MQA983043:MQO983043 MZW983043:NAK983043 NJS983043:NKG983043 NTO983043:NUC983043 ODK983043:ODY983043 ONG983043:ONU983043 OXC983043:OXQ983043 PGY983043:PHM983043 PQU983043:PRI983043 QAQ983043:QBE983043 QKM983043:QLA983043 QUI983043:QUW983043 REE983043:RES983043 ROA983043:ROO983043 RXW983043:RYK983043 SHS983043:SIG983043 SRO983043:SSC983043 TBK983043:TBY983043 TLG983043:TLU983043 TVC983043:TVQ983043 UEY983043:UFM983043 UOU983043:UPI983043 UYQ983043:UZE983043 VIM983043:VJA983043 VSI983043:VSW983043 WCE983043:WCS983043 WMA983043:WMO983043 M3:AB3"/>
    <dataValidation type="list" allowBlank="1" showInputMessage="1" showErrorMessage="1" prompt="Enter Time intervals in this column under this heading. Use heading filters to find specific entries" sqref="B3">
      <formula1>$AH$4:$AH$15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opLeftCell="A163" zoomScale="130" zoomScaleNormal="130" workbookViewId="0">
      <selection activeCell="M8" sqref="M8"/>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7" t="str">
        <f>Parameters!B1</f>
        <v>IEEE 802.11 WIRELESS LOCAL AREA NETWORKS SESSION #190</v>
      </c>
      <c r="B1" s="482"/>
      <c r="C1" s="482"/>
      <c r="D1" s="482"/>
      <c r="E1" s="482"/>
      <c r="F1" s="482"/>
      <c r="G1" s="482"/>
      <c r="H1" s="482"/>
      <c r="I1" s="482"/>
    </row>
    <row r="2" spans="1:9" ht="25.15" customHeight="1" x14ac:dyDescent="0.4">
      <c r="A2" s="487" t="str">
        <f>Parameters!B2</f>
        <v>Teleconference</v>
      </c>
      <c r="B2" s="482"/>
      <c r="C2" s="482"/>
      <c r="D2" s="482"/>
      <c r="E2" s="482"/>
      <c r="F2" s="482"/>
      <c r="G2" s="482"/>
      <c r="H2" s="482"/>
      <c r="I2" s="482"/>
    </row>
    <row r="3" spans="1:9" ht="25.15" customHeight="1" x14ac:dyDescent="0.4">
      <c r="A3" s="487" t="str">
        <f>Parameters!B3</f>
        <v>November 8-16, 2021</v>
      </c>
      <c r="B3" s="482"/>
      <c r="C3" s="482"/>
      <c r="D3" s="482"/>
      <c r="E3" s="482"/>
      <c r="F3" s="482"/>
      <c r="G3" s="482"/>
      <c r="H3" s="482"/>
      <c r="I3" s="482"/>
    </row>
    <row r="4" spans="1:9" ht="18" customHeight="1" x14ac:dyDescent="0.25">
      <c r="A4" s="481" t="s">
        <v>275</v>
      </c>
      <c r="B4" s="482"/>
      <c r="C4" s="482"/>
      <c r="D4" s="482"/>
      <c r="E4" s="482"/>
      <c r="F4" s="482"/>
      <c r="G4" s="482"/>
      <c r="H4" s="482"/>
      <c r="I4" s="482"/>
    </row>
    <row r="5" spans="1:9" ht="18" customHeight="1" x14ac:dyDescent="0.25">
      <c r="A5" s="481" t="s">
        <v>73</v>
      </c>
      <c r="B5" s="482"/>
      <c r="C5" s="482"/>
      <c r="D5" s="482"/>
      <c r="E5" s="482"/>
      <c r="F5" s="482"/>
      <c r="G5" s="482"/>
      <c r="H5" s="482"/>
      <c r="I5" s="482"/>
    </row>
    <row r="6" spans="1:9" ht="18" customHeight="1" x14ac:dyDescent="0.25">
      <c r="A6" s="481" t="s">
        <v>276</v>
      </c>
      <c r="B6" s="482"/>
      <c r="C6" s="482"/>
      <c r="D6" s="482"/>
      <c r="E6" s="482"/>
      <c r="F6" s="482"/>
      <c r="G6" s="482"/>
      <c r="H6" s="482"/>
      <c r="I6" s="482"/>
    </row>
    <row r="7" spans="1:9" ht="18" customHeight="1" x14ac:dyDescent="0.25">
      <c r="A7" s="481" t="s">
        <v>413</v>
      </c>
      <c r="B7" s="482"/>
      <c r="C7" s="482"/>
      <c r="D7" s="482"/>
      <c r="E7" s="482"/>
      <c r="F7" s="482"/>
      <c r="G7" s="482"/>
      <c r="H7" s="482"/>
      <c r="I7" s="482"/>
    </row>
    <row r="8" spans="1:9" ht="30" customHeight="1" x14ac:dyDescent="0.4">
      <c r="A8" s="483" t="str">
        <f>"Agenda R" &amp; Parameters!$B$8</f>
        <v>Agenda R0</v>
      </c>
      <c r="B8" s="484"/>
      <c r="C8" s="484"/>
      <c r="D8" s="484"/>
      <c r="E8" s="484"/>
      <c r="F8" s="484"/>
      <c r="G8" s="484"/>
      <c r="H8" s="484"/>
      <c r="I8" s="484"/>
    </row>
    <row r="12" spans="1:9" ht="15.75" x14ac:dyDescent="0.25">
      <c r="A12" s="485" t="s">
        <v>520</v>
      </c>
      <c r="B12" s="486"/>
      <c r="C12" s="486"/>
      <c r="D12" s="486"/>
      <c r="E12" s="486"/>
      <c r="F12" s="486"/>
      <c r="G12" s="486"/>
      <c r="H12" s="486"/>
      <c r="I12" s="48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365</v>
      </c>
      <c r="D16" s="86"/>
      <c r="E16" s="86" t="s">
        <v>88</v>
      </c>
      <c r="F16" s="135">
        <f>H15</f>
        <v>0.37638888888888888</v>
      </c>
      <c r="G16" s="96">
        <v>2</v>
      </c>
      <c r="H16" s="135">
        <f t="shared" si="0"/>
        <v>0.37777777777777777</v>
      </c>
      <c r="I16" s="106"/>
    </row>
    <row r="17" spans="1:9" ht="15" x14ac:dyDescent="0.2">
      <c r="A17" s="77" t="s">
        <v>89</v>
      </c>
      <c r="B17" s="86" t="s">
        <v>85</v>
      </c>
      <c r="C17" s="86" t="s">
        <v>284</v>
      </c>
      <c r="D17" s="161" t="s">
        <v>261</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262</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321</v>
      </c>
      <c r="D25" s="161" t="s">
        <v>288</v>
      </c>
      <c r="E25" s="89" t="s">
        <v>147</v>
      </c>
      <c r="F25" s="138">
        <f>H24</f>
        <v>0.38472222222222219</v>
      </c>
      <c r="G25" s="99">
        <v>2</v>
      </c>
      <c r="H25" s="138">
        <f>F25+TIME(0,G25,0)</f>
        <v>0.38611111111111107</v>
      </c>
      <c r="I25" s="110"/>
    </row>
    <row r="26" spans="1:9" ht="18.399999999999999" customHeight="1" x14ac:dyDescent="0.2">
      <c r="A26" s="80" t="s">
        <v>322</v>
      </c>
      <c r="B26" s="89" t="s">
        <v>85</v>
      </c>
      <c r="C26" s="89" t="s">
        <v>325</v>
      </c>
      <c r="D26" s="161" t="s">
        <v>288</v>
      </c>
      <c r="E26" s="89" t="s">
        <v>147</v>
      </c>
      <c r="F26" s="138">
        <f>H25</f>
        <v>0.38611111111111107</v>
      </c>
      <c r="G26" s="99">
        <v>2</v>
      </c>
      <c r="H26" s="138">
        <f t="shared" ref="H26:H36" si="1">F26+TIME(0,G26,0)</f>
        <v>0.38749999999999996</v>
      </c>
      <c r="I26" s="109"/>
    </row>
    <row r="27" spans="1:9" ht="18.95" customHeight="1" x14ac:dyDescent="0.2">
      <c r="A27" s="80" t="s">
        <v>323</v>
      </c>
      <c r="B27" s="89" t="s">
        <v>85</v>
      </c>
      <c r="C27" s="89" t="s">
        <v>481</v>
      </c>
      <c r="D27" s="161" t="s">
        <v>288</v>
      </c>
      <c r="E27" s="89" t="s">
        <v>147</v>
      </c>
      <c r="F27" s="138">
        <f t="shared" ref="F27:F36" si="2">H26</f>
        <v>0.38749999999999996</v>
      </c>
      <c r="G27" s="99">
        <v>1</v>
      </c>
      <c r="H27" s="138">
        <f t="shared" si="1"/>
        <v>0.3881944444444444</v>
      </c>
      <c r="I27" s="109"/>
    </row>
    <row r="28" spans="1:9" ht="14.25" x14ac:dyDescent="0.2">
      <c r="A28" s="80" t="s">
        <v>324</v>
      </c>
      <c r="B28" s="89" t="s">
        <v>85</v>
      </c>
      <c r="C28" s="89" t="s">
        <v>482</v>
      </c>
      <c r="D28" s="207" t="s">
        <v>326</v>
      </c>
      <c r="E28" s="89" t="s">
        <v>147</v>
      </c>
      <c r="F28" s="138">
        <f t="shared" si="2"/>
        <v>0.3881944444444444</v>
      </c>
      <c r="G28" s="99">
        <v>2</v>
      </c>
      <c r="H28" s="138">
        <f t="shared" si="1"/>
        <v>0.38958333333333328</v>
      </c>
      <c r="I28" s="109"/>
    </row>
    <row r="29" spans="1:9" ht="18.399999999999999" customHeight="1" x14ac:dyDescent="0.2">
      <c r="A29" s="80" t="s">
        <v>327</v>
      </c>
      <c r="B29" s="89" t="s">
        <v>85</v>
      </c>
      <c r="C29" s="89" t="s">
        <v>328</v>
      </c>
      <c r="D29" s="161" t="s">
        <v>288</v>
      </c>
      <c r="E29" s="89" t="s">
        <v>147</v>
      </c>
      <c r="F29" s="138">
        <f t="shared" si="2"/>
        <v>0.38958333333333328</v>
      </c>
      <c r="G29" s="99">
        <v>1</v>
      </c>
      <c r="H29" s="138">
        <f t="shared" si="1"/>
        <v>0.39027777777777772</v>
      </c>
      <c r="I29" s="109"/>
    </row>
    <row r="30" spans="1:9" ht="18" customHeight="1" x14ac:dyDescent="0.2">
      <c r="A30" s="80" t="s">
        <v>329</v>
      </c>
      <c r="B30" s="89" t="s">
        <v>85</v>
      </c>
      <c r="C30" s="89" t="s">
        <v>330</v>
      </c>
      <c r="D30" s="161" t="s">
        <v>288</v>
      </c>
      <c r="E30" s="89" t="s">
        <v>147</v>
      </c>
      <c r="F30" s="138">
        <f t="shared" si="2"/>
        <v>0.39027777777777772</v>
      </c>
      <c r="G30" s="99">
        <v>1</v>
      </c>
      <c r="H30" s="138">
        <f t="shared" si="1"/>
        <v>0.39097222222222217</v>
      </c>
      <c r="I30" s="109"/>
    </row>
    <row r="31" spans="1:9" ht="15.4" customHeight="1" x14ac:dyDescent="0.2">
      <c r="A31" s="80" t="s">
        <v>331</v>
      </c>
      <c r="B31" s="89" t="s">
        <v>85</v>
      </c>
      <c r="C31" s="89" t="s">
        <v>332</v>
      </c>
      <c r="D31" s="161" t="s">
        <v>288</v>
      </c>
      <c r="E31" s="89" t="s">
        <v>147</v>
      </c>
      <c r="F31" s="138">
        <f t="shared" si="2"/>
        <v>0.39097222222222217</v>
      </c>
      <c r="G31" s="99">
        <v>1</v>
      </c>
      <c r="H31" s="138">
        <f t="shared" si="1"/>
        <v>0.39166666666666661</v>
      </c>
      <c r="I31" s="109"/>
    </row>
    <row r="32" spans="1:9" ht="16.7" customHeight="1" x14ac:dyDescent="0.2">
      <c r="A32" s="80" t="s">
        <v>333</v>
      </c>
      <c r="B32" s="89" t="s">
        <v>85</v>
      </c>
      <c r="C32" s="89" t="s">
        <v>334</v>
      </c>
      <c r="D32" s="161" t="s">
        <v>288</v>
      </c>
      <c r="E32" s="89" t="s">
        <v>147</v>
      </c>
      <c r="F32" s="138">
        <f t="shared" si="2"/>
        <v>0.39166666666666661</v>
      </c>
      <c r="G32" s="99">
        <v>2</v>
      </c>
      <c r="H32" s="138">
        <f t="shared" si="1"/>
        <v>0.39305555555555549</v>
      </c>
      <c r="I32" s="109"/>
    </row>
    <row r="33" spans="1:9" ht="15.4" customHeight="1" x14ac:dyDescent="0.2">
      <c r="A33" s="80" t="s">
        <v>335</v>
      </c>
      <c r="B33" s="89" t="s">
        <v>85</v>
      </c>
      <c r="C33" s="89" t="s">
        <v>336</v>
      </c>
      <c r="D33" s="161" t="s">
        <v>288</v>
      </c>
      <c r="E33" s="89" t="s">
        <v>147</v>
      </c>
      <c r="F33" s="138">
        <f t="shared" si="2"/>
        <v>0.39305555555555549</v>
      </c>
      <c r="G33" s="99">
        <v>1</v>
      </c>
      <c r="H33" s="138">
        <f t="shared" si="1"/>
        <v>0.39374999999999993</v>
      </c>
      <c r="I33" s="109"/>
    </row>
    <row r="34" spans="1:9" ht="16.350000000000001" customHeight="1" x14ac:dyDescent="0.2">
      <c r="A34" s="80" t="s">
        <v>337</v>
      </c>
      <c r="B34" s="89" t="s">
        <v>85</v>
      </c>
      <c r="C34" s="89" t="s">
        <v>338</v>
      </c>
      <c r="D34" s="161" t="s">
        <v>288</v>
      </c>
      <c r="E34" s="149" t="s">
        <v>147</v>
      </c>
      <c r="F34" s="150">
        <f t="shared" si="2"/>
        <v>0.39374999999999993</v>
      </c>
      <c r="G34" s="151">
        <v>1</v>
      </c>
      <c r="H34" s="150">
        <f t="shared" si="1"/>
        <v>0.39444444444444438</v>
      </c>
      <c r="I34" s="152"/>
    </row>
    <row r="35" spans="1:9" ht="15.4" customHeight="1" x14ac:dyDescent="0.2">
      <c r="A35" s="80" t="s">
        <v>339</v>
      </c>
      <c r="B35" s="89" t="s">
        <v>85</v>
      </c>
      <c r="C35" s="89" t="s">
        <v>340</v>
      </c>
      <c r="D35" s="161" t="s">
        <v>288</v>
      </c>
      <c r="E35" s="149" t="s">
        <v>147</v>
      </c>
      <c r="F35" s="150">
        <f t="shared" si="2"/>
        <v>0.39444444444444438</v>
      </c>
      <c r="G35" s="151">
        <v>1</v>
      </c>
      <c r="H35" s="150">
        <f t="shared" si="1"/>
        <v>0.39513888888888882</v>
      </c>
      <c r="I35" s="152"/>
    </row>
    <row r="36" spans="1:9" ht="15.95" customHeight="1" x14ac:dyDescent="0.2">
      <c r="A36" s="80" t="s">
        <v>341</v>
      </c>
      <c r="B36" s="89"/>
      <c r="C36" s="89"/>
      <c r="D36" s="93"/>
      <c r="E36" s="89"/>
      <c r="F36" s="138">
        <f t="shared" si="2"/>
        <v>0.39513888888888882</v>
      </c>
      <c r="G36" s="99">
        <v>0</v>
      </c>
      <c r="H36" s="138">
        <f t="shared" si="1"/>
        <v>0.39513888888888882</v>
      </c>
      <c r="I36" s="109"/>
    </row>
    <row r="37" spans="1:9" ht="15.75" x14ac:dyDescent="0.25">
      <c r="A37" s="79" t="s">
        <v>342</v>
      </c>
      <c r="B37" s="88"/>
      <c r="C37" s="90" t="s">
        <v>108</v>
      </c>
      <c r="D37" s="90"/>
      <c r="E37" s="88"/>
      <c r="F37" s="137"/>
      <c r="G37" s="98"/>
      <c r="H37" s="137"/>
      <c r="I37" s="108"/>
    </row>
    <row r="38" spans="1:9" ht="28.5" x14ac:dyDescent="0.2">
      <c r="A38" s="80" t="s">
        <v>343</v>
      </c>
      <c r="B38" s="89" t="s">
        <v>85</v>
      </c>
      <c r="C38" s="89" t="s">
        <v>109</v>
      </c>
      <c r="D38" s="161" t="s">
        <v>261</v>
      </c>
      <c r="E38" s="89" t="s">
        <v>104</v>
      </c>
      <c r="F38" s="138">
        <f>H36</f>
        <v>0.39513888888888882</v>
      </c>
      <c r="G38" s="99">
        <v>2</v>
      </c>
      <c r="H38" s="138">
        <f>F38+TIME(0,G38,0)</f>
        <v>0.3965277777777777</v>
      </c>
      <c r="I38" s="109"/>
    </row>
    <row r="39" spans="1:9" ht="30" x14ac:dyDescent="0.25">
      <c r="A39" s="79" t="s">
        <v>344</v>
      </c>
      <c r="B39" s="86" t="s">
        <v>85</v>
      </c>
      <c r="C39" s="90" t="s">
        <v>130</v>
      </c>
      <c r="D39" s="161" t="s">
        <v>261</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261</v>
      </c>
      <c r="E43" s="86" t="s">
        <v>104</v>
      </c>
      <c r="F43" s="135">
        <f>H40</f>
        <v>0.39722222222222214</v>
      </c>
      <c r="G43" s="96">
        <v>1</v>
      </c>
      <c r="H43" s="135">
        <f t="shared" ref="H43:H51" si="3">F43+TIME(0,G43,0)</f>
        <v>0.39791666666666659</v>
      </c>
      <c r="I43" s="106"/>
    </row>
    <row r="44" spans="1:9" ht="30" x14ac:dyDescent="0.2">
      <c r="A44" s="77" t="s">
        <v>116</v>
      </c>
      <c r="B44" s="86" t="s">
        <v>85</v>
      </c>
      <c r="C44" s="86" t="s">
        <v>480</v>
      </c>
      <c r="D44" s="161" t="s">
        <v>261</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263</v>
      </c>
      <c r="E45" s="86" t="s">
        <v>118</v>
      </c>
      <c r="F45" s="135">
        <f t="shared" si="4"/>
        <v>0.39930555555555547</v>
      </c>
      <c r="G45" s="96">
        <v>5</v>
      </c>
      <c r="H45" s="135">
        <f t="shared" si="3"/>
        <v>0.40277777777777768</v>
      </c>
      <c r="I45" s="106"/>
    </row>
    <row r="46" spans="1:9" ht="15" x14ac:dyDescent="0.2">
      <c r="A46" s="77" t="s">
        <v>119</v>
      </c>
      <c r="B46" s="86" t="s">
        <v>85</v>
      </c>
      <c r="C46" s="86" t="s">
        <v>120</v>
      </c>
      <c r="D46" s="161" t="s">
        <v>263</v>
      </c>
      <c r="E46" s="86" t="s">
        <v>118</v>
      </c>
      <c r="F46" s="135">
        <f t="shared" si="4"/>
        <v>0.40277777777777768</v>
      </c>
      <c r="G46" s="96">
        <v>0</v>
      </c>
      <c r="H46" s="135">
        <f t="shared" si="3"/>
        <v>0.40277777777777768</v>
      </c>
      <c r="I46" s="106"/>
    </row>
    <row r="47" spans="1:9" ht="15" x14ac:dyDescent="0.2">
      <c r="A47" s="77" t="s">
        <v>121</v>
      </c>
      <c r="B47" s="86" t="s">
        <v>85</v>
      </c>
      <c r="C47" s="86" t="s">
        <v>124</v>
      </c>
      <c r="D47" s="161" t="s">
        <v>263</v>
      </c>
      <c r="E47" s="86" t="s">
        <v>118</v>
      </c>
      <c r="F47" s="135">
        <f t="shared" si="4"/>
        <v>0.40277777777777768</v>
      </c>
      <c r="G47" s="96">
        <v>0</v>
      </c>
      <c r="H47" s="135">
        <f t="shared" si="3"/>
        <v>0.40277777777777768</v>
      </c>
      <c r="I47" s="106"/>
    </row>
    <row r="48" spans="1:9" ht="15" x14ac:dyDescent="0.2">
      <c r="A48" s="77" t="s">
        <v>123</v>
      </c>
      <c r="B48" s="86" t="s">
        <v>85</v>
      </c>
      <c r="C48" s="86" t="s">
        <v>126</v>
      </c>
      <c r="D48" s="161" t="s">
        <v>263</v>
      </c>
      <c r="E48" s="86" t="s">
        <v>118</v>
      </c>
      <c r="F48" s="135">
        <f t="shared" si="4"/>
        <v>0.40277777777777768</v>
      </c>
      <c r="G48" s="96">
        <v>3</v>
      </c>
      <c r="H48" s="135">
        <f t="shared" si="3"/>
        <v>0.40486111111111101</v>
      </c>
      <c r="I48" s="106"/>
    </row>
    <row r="49" spans="1:9" ht="15" x14ac:dyDescent="0.2">
      <c r="A49" s="77" t="s">
        <v>125</v>
      </c>
      <c r="B49" s="86" t="s">
        <v>85</v>
      </c>
      <c r="C49" s="86" t="s">
        <v>291</v>
      </c>
      <c r="D49" s="161" t="s">
        <v>263</v>
      </c>
      <c r="E49" s="86" t="s">
        <v>118</v>
      </c>
      <c r="F49" s="135">
        <f t="shared" si="4"/>
        <v>0.40486111111111101</v>
      </c>
      <c r="G49" s="96">
        <v>0</v>
      </c>
      <c r="H49" s="135">
        <f t="shared" si="3"/>
        <v>0.40486111111111101</v>
      </c>
      <c r="I49" s="106"/>
    </row>
    <row r="50" spans="1:9" ht="15" x14ac:dyDescent="0.2">
      <c r="A50" s="77" t="s">
        <v>127</v>
      </c>
      <c r="B50" s="86" t="s">
        <v>85</v>
      </c>
      <c r="C50" s="86" t="s">
        <v>129</v>
      </c>
      <c r="D50" s="161" t="s">
        <v>263</v>
      </c>
      <c r="E50" s="86" t="s">
        <v>118</v>
      </c>
      <c r="F50" s="135">
        <f t="shared" si="4"/>
        <v>0.40486111111111101</v>
      </c>
      <c r="G50" s="96">
        <v>0</v>
      </c>
      <c r="H50" s="135">
        <f t="shared" si="3"/>
        <v>0.40486111111111101</v>
      </c>
      <c r="I50" s="106"/>
    </row>
    <row r="51" spans="1:9" ht="15" x14ac:dyDescent="0.2">
      <c r="A51" s="78" t="s">
        <v>128</v>
      </c>
      <c r="B51" s="87"/>
      <c r="C51" s="87"/>
      <c r="D51" s="161" t="s">
        <v>263</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261</v>
      </c>
      <c r="E55" s="89" t="s">
        <v>104</v>
      </c>
      <c r="F55" s="138">
        <f>H51</f>
        <v>0.40486111111111101</v>
      </c>
      <c r="G55" s="99">
        <v>1</v>
      </c>
      <c r="H55" s="138">
        <f t="shared" ref="H55:H64" si="5">F55+TIME(0,G55,0)</f>
        <v>0.40555555555555545</v>
      </c>
      <c r="I55" s="111"/>
    </row>
    <row r="56" spans="1:9" ht="14.25" x14ac:dyDescent="0.2">
      <c r="A56" s="80" t="s">
        <v>137</v>
      </c>
      <c r="B56" s="89" t="s">
        <v>85</v>
      </c>
      <c r="C56" s="89" t="s">
        <v>366</v>
      </c>
      <c r="D56" s="161" t="s">
        <v>261</v>
      </c>
      <c r="E56" s="89" t="s">
        <v>104</v>
      </c>
      <c r="F56" s="138">
        <f t="shared" ref="F56:F64" si="6">H55</f>
        <v>0.40555555555555545</v>
      </c>
      <c r="G56" s="99">
        <v>2</v>
      </c>
      <c r="H56" s="138">
        <f t="shared" si="5"/>
        <v>0.40694444444444433</v>
      </c>
      <c r="I56" s="111"/>
    </row>
    <row r="57" spans="1:9" ht="14.25" x14ac:dyDescent="0.2">
      <c r="A57" s="80" t="s">
        <v>138</v>
      </c>
      <c r="B57" s="89" t="s">
        <v>85</v>
      </c>
      <c r="C57" s="89" t="s">
        <v>281</v>
      </c>
      <c r="D57" s="161" t="s">
        <v>261</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261</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261</v>
      </c>
      <c r="E59" s="89" t="s">
        <v>104</v>
      </c>
      <c r="F59" s="138">
        <f t="shared" si="6"/>
        <v>0.40833333333333321</v>
      </c>
      <c r="G59" s="99">
        <v>2</v>
      </c>
      <c r="H59" s="138">
        <f t="shared" si="5"/>
        <v>0.4097222222222221</v>
      </c>
      <c r="I59" s="111"/>
    </row>
    <row r="60" spans="1:9" ht="14.25" x14ac:dyDescent="0.2">
      <c r="A60" s="80" t="s">
        <v>143</v>
      </c>
      <c r="B60" s="89" t="s">
        <v>85</v>
      </c>
      <c r="C60" s="89" t="s">
        <v>144</v>
      </c>
      <c r="D60" s="161" t="s">
        <v>261</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264</v>
      </c>
      <c r="E62" s="89" t="s">
        <v>350</v>
      </c>
      <c r="F62" s="138">
        <f t="shared" si="6"/>
        <v>0.41111111111111098</v>
      </c>
      <c r="G62" s="99">
        <v>3</v>
      </c>
      <c r="H62" s="138">
        <f t="shared" si="5"/>
        <v>0.41319444444444431</v>
      </c>
      <c r="I62" s="111"/>
    </row>
    <row r="63" spans="1:9" ht="14.25" x14ac:dyDescent="0.2">
      <c r="A63" s="80" t="s">
        <v>150</v>
      </c>
      <c r="B63" s="89" t="s">
        <v>85</v>
      </c>
      <c r="C63" s="89" t="s">
        <v>146</v>
      </c>
      <c r="D63" s="161" t="s">
        <v>264</v>
      </c>
      <c r="E63" s="89" t="s">
        <v>147</v>
      </c>
      <c r="F63" s="138">
        <f t="shared" si="6"/>
        <v>0.41319444444444431</v>
      </c>
      <c r="G63" s="99">
        <v>2</v>
      </c>
      <c r="H63" s="138">
        <f t="shared" si="5"/>
        <v>0.41458333333333319</v>
      </c>
      <c r="I63" s="111"/>
    </row>
    <row r="64" spans="1:9" ht="14.25" x14ac:dyDescent="0.2">
      <c r="A64" s="373" t="s">
        <v>152</v>
      </c>
      <c r="B64" s="116"/>
      <c r="C64" s="116"/>
      <c r="D64" s="118"/>
      <c r="E64" s="116"/>
      <c r="F64" s="371">
        <f t="shared" si="6"/>
        <v>0.41458333333333319</v>
      </c>
      <c r="G64" s="372">
        <v>0</v>
      </c>
      <c r="H64" s="37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264</v>
      </c>
      <c r="E66" s="89" t="s">
        <v>292</v>
      </c>
      <c r="F66" s="138">
        <f>H64</f>
        <v>0.41458333333333319</v>
      </c>
      <c r="G66" s="99">
        <v>3</v>
      </c>
      <c r="H66" s="138">
        <f t="shared" ref="H66:H71" si="7">F66+TIME(0,G66,0)</f>
        <v>0.41666666666666652</v>
      </c>
      <c r="I66" s="109"/>
    </row>
    <row r="67" spans="1:9" ht="14.25" x14ac:dyDescent="0.2">
      <c r="A67" s="80" t="s">
        <v>156</v>
      </c>
      <c r="B67" s="89" t="s">
        <v>85</v>
      </c>
      <c r="C67" s="89" t="s">
        <v>207</v>
      </c>
      <c r="D67" s="161" t="s">
        <v>264</v>
      </c>
      <c r="E67" s="89" t="s">
        <v>208</v>
      </c>
      <c r="F67" s="138">
        <f>H66</f>
        <v>0.41666666666666652</v>
      </c>
      <c r="G67" s="99">
        <v>2</v>
      </c>
      <c r="H67" s="138">
        <f t="shared" si="7"/>
        <v>0.4180555555555554</v>
      </c>
      <c r="I67" s="109"/>
    </row>
    <row r="68" spans="1:9" ht="14.25" x14ac:dyDescent="0.2">
      <c r="A68" s="80" t="s">
        <v>158</v>
      </c>
      <c r="B68" s="89" t="s">
        <v>85</v>
      </c>
      <c r="C68" s="89" t="s">
        <v>258</v>
      </c>
      <c r="D68" s="161" t="s">
        <v>264</v>
      </c>
      <c r="E68" s="89" t="s">
        <v>163</v>
      </c>
      <c r="F68" s="138">
        <f>H67</f>
        <v>0.4180555555555554</v>
      </c>
      <c r="G68" s="99">
        <v>2</v>
      </c>
      <c r="H68" s="138">
        <f t="shared" si="7"/>
        <v>0.41944444444444429</v>
      </c>
      <c r="I68" s="109"/>
    </row>
    <row r="69" spans="1:9" ht="14.25" x14ac:dyDescent="0.2">
      <c r="A69" s="80" t="s">
        <v>159</v>
      </c>
      <c r="B69" s="89" t="s">
        <v>85</v>
      </c>
      <c r="C69" s="89" t="s">
        <v>157</v>
      </c>
      <c r="D69" s="161" t="s">
        <v>264</v>
      </c>
      <c r="E69" s="89" t="s">
        <v>118</v>
      </c>
      <c r="F69" s="138">
        <f>H68</f>
        <v>0.41944444444444429</v>
      </c>
      <c r="G69" s="99">
        <v>0</v>
      </c>
      <c r="H69" s="138">
        <f t="shared" si="7"/>
        <v>0.41944444444444429</v>
      </c>
      <c r="I69" s="109"/>
    </row>
    <row r="70" spans="1:9" ht="14.25" x14ac:dyDescent="0.2">
      <c r="A70" s="80" t="s">
        <v>161</v>
      </c>
      <c r="B70" s="89" t="s">
        <v>85</v>
      </c>
      <c r="C70" s="89" t="s">
        <v>160</v>
      </c>
      <c r="D70" s="161" t="s">
        <v>264</v>
      </c>
      <c r="E70" s="89" t="s">
        <v>290</v>
      </c>
      <c r="F70" s="138">
        <f>H69</f>
        <v>0.41944444444444429</v>
      </c>
      <c r="G70" s="99">
        <v>2</v>
      </c>
      <c r="H70" s="138">
        <f t="shared" si="7"/>
        <v>0.42083333333333317</v>
      </c>
      <c r="I70" s="109"/>
    </row>
    <row r="71" spans="1:9" ht="14.25" x14ac:dyDescent="0.2">
      <c r="A71" s="80" t="s">
        <v>237</v>
      </c>
      <c r="B71" s="89" t="s">
        <v>85</v>
      </c>
      <c r="C71" s="89" t="s">
        <v>162</v>
      </c>
      <c r="D71" s="161" t="s">
        <v>264</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420</v>
      </c>
      <c r="D73" s="161" t="s">
        <v>264</v>
      </c>
      <c r="E73" s="89" t="s">
        <v>477</v>
      </c>
      <c r="F73" s="138">
        <f>H71</f>
        <v>0.42222222222222205</v>
      </c>
      <c r="G73" s="99">
        <v>2</v>
      </c>
      <c r="H73" s="138">
        <f t="shared" ref="H73:H77" si="8">F73+TIME(0,G73,0)</f>
        <v>0.42361111111111094</v>
      </c>
      <c r="I73" s="109"/>
    </row>
    <row r="74" spans="1:9" ht="14.25" x14ac:dyDescent="0.2">
      <c r="A74" s="80" t="s">
        <v>167</v>
      </c>
      <c r="B74" s="89" t="s">
        <v>85</v>
      </c>
      <c r="C74" s="89" t="s">
        <v>174</v>
      </c>
      <c r="D74" s="161" t="s">
        <v>264</v>
      </c>
      <c r="E74" s="89" t="s">
        <v>175</v>
      </c>
      <c r="F74" s="138">
        <f>H73</f>
        <v>0.42361111111111094</v>
      </c>
      <c r="G74" s="99">
        <v>2</v>
      </c>
      <c r="H74" s="138">
        <f t="shared" si="8"/>
        <v>0.42499999999999982</v>
      </c>
      <c r="I74" s="109"/>
    </row>
    <row r="75" spans="1:9" ht="14.25" x14ac:dyDescent="0.2">
      <c r="A75" s="80" t="s">
        <v>168</v>
      </c>
      <c r="B75" s="89" t="s">
        <v>85</v>
      </c>
      <c r="C75" s="89" t="s">
        <v>285</v>
      </c>
      <c r="D75" s="161" t="s">
        <v>264</v>
      </c>
      <c r="E75" s="149" t="s">
        <v>247</v>
      </c>
      <c r="F75" s="138">
        <f t="shared" ref="F75:F76" si="9">H74</f>
        <v>0.42499999999999982</v>
      </c>
      <c r="G75" s="99">
        <v>2</v>
      </c>
      <c r="H75" s="138">
        <f t="shared" si="8"/>
        <v>0.42638888888888871</v>
      </c>
      <c r="I75" s="109"/>
    </row>
    <row r="76" spans="1:9" ht="14.25" x14ac:dyDescent="0.2">
      <c r="A76" s="80" t="s">
        <v>169</v>
      </c>
      <c r="B76" s="89" t="s">
        <v>85</v>
      </c>
      <c r="C76" s="89" t="s">
        <v>298</v>
      </c>
      <c r="D76" s="161" t="s">
        <v>264</v>
      </c>
      <c r="E76" s="149" t="s">
        <v>299</v>
      </c>
      <c r="F76" s="138">
        <f t="shared" si="9"/>
        <v>0.42638888888888871</v>
      </c>
      <c r="G76" s="99">
        <v>2</v>
      </c>
      <c r="H76" s="138">
        <f t="shared" si="8"/>
        <v>0.42777777777777759</v>
      </c>
      <c r="I76" s="109"/>
    </row>
    <row r="77" spans="1:9" ht="14.25" x14ac:dyDescent="0.2">
      <c r="A77" s="80" t="s">
        <v>170</v>
      </c>
      <c r="B77" s="89" t="s">
        <v>85</v>
      </c>
      <c r="C77" s="89" t="s">
        <v>300</v>
      </c>
      <c r="D77" s="161" t="s">
        <v>264</v>
      </c>
      <c r="E77" s="149" t="s">
        <v>277</v>
      </c>
      <c r="F77" s="138">
        <f t="shared" ref="F77:F82" si="10">H76</f>
        <v>0.42777777777777759</v>
      </c>
      <c r="G77" s="99">
        <v>2</v>
      </c>
      <c r="H77" s="138">
        <f t="shared" si="8"/>
        <v>0.42916666666666647</v>
      </c>
      <c r="I77" s="109"/>
    </row>
    <row r="78" spans="1:9" s="62" customFormat="1" ht="14.25" x14ac:dyDescent="0.2">
      <c r="A78" s="170" t="s">
        <v>171</v>
      </c>
      <c r="B78" s="89" t="s">
        <v>85</v>
      </c>
      <c r="C78" s="89" t="s">
        <v>303</v>
      </c>
      <c r="D78" s="161" t="s">
        <v>264</v>
      </c>
      <c r="E78" s="149" t="s">
        <v>304</v>
      </c>
      <c r="F78" s="138">
        <f t="shared" si="10"/>
        <v>0.42916666666666647</v>
      </c>
      <c r="G78" s="99">
        <v>2</v>
      </c>
      <c r="H78" s="138">
        <f t="shared" ref="H78:H82" si="11">F78+TIME(0,G78,0)</f>
        <v>0.43055555555555536</v>
      </c>
      <c r="I78" s="109"/>
    </row>
    <row r="79" spans="1:9" s="62" customFormat="1" ht="14.25" x14ac:dyDescent="0.2">
      <c r="A79" s="170" t="s">
        <v>172</v>
      </c>
      <c r="B79" s="89" t="s">
        <v>85</v>
      </c>
      <c r="C79" s="89" t="s">
        <v>391</v>
      </c>
      <c r="D79" s="161" t="s">
        <v>264</v>
      </c>
      <c r="E79" s="149" t="s">
        <v>320</v>
      </c>
      <c r="F79" s="138">
        <f t="shared" si="10"/>
        <v>0.43055555555555536</v>
      </c>
      <c r="G79" s="99">
        <v>2</v>
      </c>
      <c r="H79" s="138">
        <f t="shared" si="11"/>
        <v>0.43194444444444424</v>
      </c>
      <c r="I79" s="109"/>
    </row>
    <row r="80" spans="1:9" s="62" customFormat="1" ht="14.25" x14ac:dyDescent="0.2">
      <c r="A80" s="170" t="s">
        <v>173</v>
      </c>
      <c r="B80" s="89" t="s">
        <v>85</v>
      </c>
      <c r="C80" s="149" t="s">
        <v>423</v>
      </c>
      <c r="D80" s="161" t="s">
        <v>264</v>
      </c>
      <c r="E80" s="149" t="s">
        <v>208</v>
      </c>
      <c r="F80" s="138">
        <f t="shared" si="10"/>
        <v>0.43194444444444424</v>
      </c>
      <c r="G80" s="99">
        <v>2</v>
      </c>
      <c r="H80" s="138">
        <f t="shared" si="11"/>
        <v>0.43333333333333313</v>
      </c>
      <c r="I80" s="109"/>
    </row>
    <row r="81" spans="1:9" s="62" customFormat="1" ht="14.25" x14ac:dyDescent="0.2">
      <c r="A81" s="170" t="s">
        <v>302</v>
      </c>
      <c r="B81" s="89" t="s">
        <v>85</v>
      </c>
      <c r="C81" s="149" t="s">
        <v>422</v>
      </c>
      <c r="D81" s="161" t="s">
        <v>264</v>
      </c>
      <c r="E81" s="149" t="s">
        <v>478</v>
      </c>
      <c r="F81" s="138">
        <f t="shared" si="10"/>
        <v>0.43333333333333313</v>
      </c>
      <c r="G81" s="99">
        <v>2</v>
      </c>
      <c r="H81" s="138">
        <f t="shared" si="11"/>
        <v>0.43472222222222201</v>
      </c>
      <c r="I81" s="109"/>
    </row>
    <row r="82" spans="1:9" s="62" customFormat="1" ht="14.25" x14ac:dyDescent="0.2">
      <c r="A82" s="170" t="s">
        <v>421</v>
      </c>
      <c r="B82" s="89" t="s">
        <v>85</v>
      </c>
      <c r="C82" s="149"/>
      <c r="D82" s="161" t="s">
        <v>264</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345</v>
      </c>
      <c r="D84" s="161"/>
      <c r="E84" s="88"/>
      <c r="F84" s="137"/>
      <c r="G84" s="98"/>
      <c r="H84" s="137"/>
      <c r="I84" s="108"/>
    </row>
    <row r="85" spans="1:9" ht="20.25" customHeight="1" x14ac:dyDescent="0.2">
      <c r="A85" s="170" t="s">
        <v>177</v>
      </c>
      <c r="B85" s="89" t="s">
        <v>85</v>
      </c>
      <c r="C85" s="149" t="s">
        <v>348</v>
      </c>
      <c r="D85" s="161" t="s">
        <v>264</v>
      </c>
      <c r="E85" s="149" t="s">
        <v>351</v>
      </c>
      <c r="F85" s="150">
        <f>H82</f>
        <v>0.43472222222222201</v>
      </c>
      <c r="G85" s="151">
        <v>2</v>
      </c>
      <c r="H85" s="150">
        <f>F85+TIME(0,G85,0)</f>
        <v>0.43611111111111089</v>
      </c>
      <c r="I85" s="109"/>
    </row>
    <row r="86" spans="1:9" s="62" customFormat="1" ht="14.25" x14ac:dyDescent="0.2">
      <c r="A86" s="191" t="s">
        <v>246</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353</v>
      </c>
      <c r="B88" s="85"/>
      <c r="C88" s="85" t="s">
        <v>191</v>
      </c>
      <c r="D88" s="157"/>
      <c r="E88" s="85"/>
      <c r="F88" s="134"/>
      <c r="G88" s="95"/>
      <c r="H88" s="134"/>
      <c r="I88" s="105"/>
    </row>
    <row r="89" spans="1:9" s="62" customFormat="1" ht="15.75" x14ac:dyDescent="0.25">
      <c r="A89" s="79" t="s">
        <v>354</v>
      </c>
      <c r="B89" s="88"/>
      <c r="C89" s="88" t="s">
        <v>425</v>
      </c>
      <c r="D89" s="90"/>
      <c r="E89" s="88"/>
      <c r="F89" s="137"/>
      <c r="G89" s="98"/>
      <c r="H89" s="137"/>
      <c r="I89" s="108"/>
    </row>
    <row r="90" spans="1:9" s="62" customFormat="1" ht="14.25" x14ac:dyDescent="0.2">
      <c r="A90" s="80" t="s">
        <v>355</v>
      </c>
      <c r="B90" s="89" t="s">
        <v>85</v>
      </c>
      <c r="C90" s="89" t="s">
        <v>193</v>
      </c>
      <c r="D90" s="161"/>
      <c r="E90" s="89" t="s">
        <v>194</v>
      </c>
      <c r="F90" s="138">
        <f>H86</f>
        <v>0.43611111111111089</v>
      </c>
      <c r="G90" s="99">
        <v>0</v>
      </c>
      <c r="H90" s="138">
        <f>F90+TIME(0,G90,0)</f>
        <v>0.43611111111111089</v>
      </c>
      <c r="I90" s="109"/>
    </row>
    <row r="91" spans="1:9" s="62" customFormat="1" ht="14.25" x14ac:dyDescent="0.2">
      <c r="A91" s="80" t="s">
        <v>356</v>
      </c>
      <c r="B91" s="89" t="s">
        <v>85</v>
      </c>
      <c r="C91" s="89" t="s">
        <v>195</v>
      </c>
      <c r="D91" s="161"/>
      <c r="E91" s="89" t="s">
        <v>282</v>
      </c>
      <c r="F91" s="138">
        <f>H90</f>
        <v>0.43611111111111089</v>
      </c>
      <c r="G91" s="99">
        <v>0</v>
      </c>
      <c r="H91" s="138">
        <f>F91+TIME(0,G91,0)</f>
        <v>0.43611111111111089</v>
      </c>
      <c r="I91" s="109"/>
    </row>
    <row r="92" spans="1:9" s="62" customFormat="1" ht="14.25" x14ac:dyDescent="0.2">
      <c r="A92" s="80" t="s">
        <v>357</v>
      </c>
      <c r="B92" s="89" t="s">
        <v>85</v>
      </c>
      <c r="C92" s="89" t="s">
        <v>308</v>
      </c>
      <c r="D92" s="161"/>
      <c r="E92" s="89" t="s">
        <v>309</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358</v>
      </c>
      <c r="B94" s="89" t="s">
        <v>85</v>
      </c>
      <c r="C94" s="89" t="s">
        <v>266</v>
      </c>
      <c r="D94" s="161"/>
      <c r="E94" s="89" t="s">
        <v>294</v>
      </c>
      <c r="F94" s="138">
        <f>H92</f>
        <v>0.43611111111111089</v>
      </c>
      <c r="G94" s="99">
        <v>3</v>
      </c>
      <c r="H94" s="138">
        <f>F94+TIME(0,G94,0)</f>
        <v>0.43819444444444422</v>
      </c>
      <c r="I94" s="109"/>
    </row>
    <row r="95" spans="1:9" s="62" customFormat="1" ht="13.9" customHeight="1" x14ac:dyDescent="0.2">
      <c r="A95" s="191" t="s">
        <v>359</v>
      </c>
      <c r="B95" s="149" t="s">
        <v>85</v>
      </c>
      <c r="C95" s="149" t="s">
        <v>293</v>
      </c>
      <c r="D95" s="161"/>
      <c r="E95" s="149" t="s">
        <v>310</v>
      </c>
      <c r="F95" s="150">
        <f>H94</f>
        <v>0.43819444444444422</v>
      </c>
      <c r="G95" s="151">
        <v>2</v>
      </c>
      <c r="H95" s="150">
        <f>F95+TIME(0,G95,0)</f>
        <v>0.4395833333333331</v>
      </c>
      <c r="I95" s="109"/>
    </row>
    <row r="96" spans="1:9" s="62" customFormat="1" ht="13.9" customHeight="1" x14ac:dyDescent="0.2">
      <c r="A96" s="162"/>
      <c r="B96" s="149"/>
      <c r="C96" s="149"/>
      <c r="D96" s="161"/>
      <c r="E96" s="149"/>
      <c r="F96" s="150"/>
      <c r="G96" s="151"/>
      <c r="H96" s="150"/>
      <c r="I96" s="152"/>
    </row>
    <row r="97" spans="1:13" s="62" customFormat="1" ht="15.75" x14ac:dyDescent="0.25">
      <c r="A97" s="76" t="s">
        <v>360</v>
      </c>
      <c r="B97" s="85"/>
      <c r="C97" s="85" t="s">
        <v>179</v>
      </c>
      <c r="D97" s="85"/>
      <c r="E97" s="85"/>
      <c r="F97" s="134"/>
      <c r="G97" s="95"/>
      <c r="H97" s="134"/>
      <c r="I97" s="105"/>
    </row>
    <row r="98" spans="1:13" s="62" customFormat="1" ht="15" x14ac:dyDescent="0.2">
      <c r="A98" s="184" t="s">
        <v>211</v>
      </c>
      <c r="B98" s="149" t="s">
        <v>85</v>
      </c>
      <c r="C98" s="149"/>
      <c r="D98" s="161"/>
      <c r="E98" s="149"/>
      <c r="F98" s="150">
        <f>H95</f>
        <v>0.4395833333333331</v>
      </c>
      <c r="G98" s="151">
        <v>0</v>
      </c>
      <c r="H98" s="150">
        <f>F98+TIME(0,G98,0)</f>
        <v>0.4395833333333331</v>
      </c>
      <c r="I98" s="169"/>
      <c r="J98" s="33"/>
    </row>
    <row r="99" spans="1:13" s="62" customFormat="1" ht="14.25" x14ac:dyDescent="0.2">
      <c r="A99" s="184" t="s">
        <v>213</v>
      </c>
      <c r="B99" s="149" t="s">
        <v>85</v>
      </c>
      <c r="C99" s="149"/>
      <c r="D99" s="161"/>
      <c r="E99" s="149"/>
      <c r="F99" s="150">
        <f>H98</f>
        <v>0.4395833333333331</v>
      </c>
      <c r="G99" s="151">
        <v>0</v>
      </c>
      <c r="H99" s="150">
        <f>F99+TIME(0,G99,0)</f>
        <v>0.4395833333333331</v>
      </c>
      <c r="I99" s="179"/>
    </row>
    <row r="100" spans="1:13" s="62" customFormat="1" ht="14.25" x14ac:dyDescent="0.2">
      <c r="A100" s="182" t="s">
        <v>216</v>
      </c>
      <c r="B100" s="153"/>
      <c r="C100" s="153"/>
      <c r="D100" s="175"/>
      <c r="E100" s="153"/>
      <c r="F100" s="154">
        <f>H99</f>
        <v>0.4395833333333331</v>
      </c>
      <c r="G100" s="155">
        <v>0</v>
      </c>
      <c r="H100" s="154">
        <f>F100+TIME(0,G100,0)</f>
        <v>0.4395833333333331</v>
      </c>
      <c r="I100" s="183"/>
    </row>
    <row r="101" spans="1:13" s="62" customFormat="1" ht="15.75" x14ac:dyDescent="0.25">
      <c r="A101" s="81" t="s">
        <v>219</v>
      </c>
      <c r="B101" s="91"/>
      <c r="C101" s="91" t="s">
        <v>184</v>
      </c>
      <c r="D101" s="91"/>
      <c r="E101" s="91" t="s">
        <v>104</v>
      </c>
      <c r="F101" s="142">
        <f>H99</f>
        <v>0.4395833333333331</v>
      </c>
      <c r="G101" s="101">
        <v>1</v>
      </c>
      <c r="H101" s="142">
        <f>F101+TIME(0,G101,0)</f>
        <v>0.44027777777777755</v>
      </c>
      <c r="I101" s="180"/>
    </row>
    <row r="102" spans="1:13" s="62" customFormat="1" x14ac:dyDescent="0.2">
      <c r="A102" s="82"/>
      <c r="B102" s="82"/>
      <c r="C102" s="82" t="s">
        <v>185</v>
      </c>
      <c r="D102" s="82"/>
      <c r="E102" s="82"/>
      <c r="F102" s="143"/>
      <c r="G102" s="102">
        <f>(H102-H101) * 24 * 60</f>
        <v>26.000000000000306</v>
      </c>
      <c r="H102" s="143">
        <v>0.45833333333333331</v>
      </c>
      <c r="I102" s="211"/>
    </row>
    <row r="103" spans="1:13" s="62" customFormat="1" x14ac:dyDescent="0.2">
      <c r="A103" s="84"/>
      <c r="B103" s="84"/>
      <c r="C103" s="84"/>
      <c r="D103" s="84"/>
      <c r="E103" s="84"/>
      <c r="F103" s="145"/>
      <c r="G103" s="104"/>
      <c r="H103" s="145"/>
      <c r="I103" s="179"/>
    </row>
    <row r="104" spans="1:13" ht="15.75" x14ac:dyDescent="0.25">
      <c r="A104" s="485" t="s">
        <v>521</v>
      </c>
      <c r="B104" s="486"/>
      <c r="C104" s="486"/>
      <c r="D104" s="486"/>
      <c r="E104" s="486"/>
      <c r="F104" s="486"/>
      <c r="G104" s="486"/>
      <c r="H104" s="486"/>
      <c r="I104" s="486"/>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367</v>
      </c>
      <c r="D108" s="86"/>
      <c r="E108" s="86" t="s">
        <v>88</v>
      </c>
      <c r="F108" s="135">
        <f>H107</f>
        <v>0.37569444444444444</v>
      </c>
      <c r="G108" s="96">
        <v>1</v>
      </c>
      <c r="H108" s="135">
        <f>F108+TIME(0,G108,0)</f>
        <v>0.37638888888888888</v>
      </c>
      <c r="I108" s="106"/>
    </row>
    <row r="109" spans="1:13" ht="15" x14ac:dyDescent="0.2">
      <c r="A109" s="78" t="s">
        <v>89</v>
      </c>
      <c r="B109" s="87" t="s">
        <v>91</v>
      </c>
      <c r="C109" s="87" t="s">
        <v>368</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265</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265</v>
      </c>
      <c r="E113" s="86" t="s">
        <v>104</v>
      </c>
      <c r="F113" s="135">
        <f>H112</f>
        <v>0.37777777777777777</v>
      </c>
      <c r="G113" s="96">
        <v>1</v>
      </c>
      <c r="H113" s="135">
        <f t="shared" si="12"/>
        <v>0.37847222222222221</v>
      </c>
      <c r="I113" s="106"/>
    </row>
    <row r="114" spans="1:15" ht="15" x14ac:dyDescent="0.2">
      <c r="A114" s="77" t="s">
        <v>107</v>
      </c>
      <c r="B114" s="86" t="s">
        <v>85</v>
      </c>
      <c r="C114" s="86" t="s">
        <v>284</v>
      </c>
      <c r="D114" s="172" t="s">
        <v>265</v>
      </c>
      <c r="E114" s="86" t="s">
        <v>104</v>
      </c>
      <c r="F114" s="135">
        <f>H113</f>
        <v>0.37847222222222221</v>
      </c>
      <c r="G114" s="96">
        <v>1</v>
      </c>
      <c r="H114" s="135">
        <f t="shared" si="12"/>
        <v>0.37916666666666665</v>
      </c>
      <c r="I114" s="106"/>
    </row>
    <row r="115" spans="1:15" s="62" customFormat="1" ht="15" x14ac:dyDescent="0.2">
      <c r="A115" s="77" t="s">
        <v>110</v>
      </c>
      <c r="B115" s="86" t="s">
        <v>85</v>
      </c>
      <c r="C115" s="86" t="s">
        <v>501</v>
      </c>
      <c r="D115" s="172" t="s">
        <v>265</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265</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265</v>
      </c>
      <c r="E119" s="86" t="s">
        <v>104</v>
      </c>
      <c r="F119" s="135">
        <f t="shared" si="13"/>
        <v>0.3833333333333333</v>
      </c>
      <c r="G119" s="96">
        <v>1</v>
      </c>
      <c r="H119" s="135">
        <f t="shared" si="12"/>
        <v>0.38402777777777775</v>
      </c>
      <c r="I119" s="106"/>
    </row>
    <row r="120" spans="1:15" s="62" customFormat="1" ht="15" x14ac:dyDescent="0.2">
      <c r="A120" s="77" t="s">
        <v>374</v>
      </c>
      <c r="B120" s="86" t="s">
        <v>85</v>
      </c>
      <c r="C120" s="86" t="s">
        <v>202</v>
      </c>
      <c r="D120" s="172" t="s">
        <v>265</v>
      </c>
      <c r="E120" s="86" t="s">
        <v>104</v>
      </c>
      <c r="F120" s="135">
        <f t="shared" si="13"/>
        <v>0.38402777777777775</v>
      </c>
      <c r="G120" s="96">
        <v>1</v>
      </c>
      <c r="H120" s="135">
        <f t="shared" si="12"/>
        <v>0.38472222222222219</v>
      </c>
      <c r="I120" s="106"/>
    </row>
    <row r="121" spans="1:15" s="62" customFormat="1" ht="15" x14ac:dyDescent="0.2">
      <c r="A121" s="77" t="s">
        <v>375</v>
      </c>
      <c r="B121" s="86" t="s">
        <v>85</v>
      </c>
      <c r="C121" s="86" t="s">
        <v>283</v>
      </c>
      <c r="D121" s="172" t="s">
        <v>265</v>
      </c>
      <c r="E121" s="86" t="s">
        <v>104</v>
      </c>
      <c r="F121" s="135">
        <f t="shared" si="13"/>
        <v>0.38472222222222219</v>
      </c>
      <c r="G121" s="96">
        <v>1</v>
      </c>
      <c r="H121" s="135">
        <f t="shared" si="12"/>
        <v>0.38541666666666663</v>
      </c>
      <c r="I121" s="106"/>
    </row>
    <row r="122" spans="1:15" s="62" customFormat="1" ht="15" x14ac:dyDescent="0.2">
      <c r="A122" s="77" t="s">
        <v>376</v>
      </c>
      <c r="B122" s="86" t="s">
        <v>85</v>
      </c>
      <c r="C122" s="86" t="s">
        <v>386</v>
      </c>
      <c r="D122" s="172" t="s">
        <v>265</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377</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385</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384</v>
      </c>
      <c r="D129" s="161" t="s">
        <v>263</v>
      </c>
      <c r="E129" s="89" t="s">
        <v>118</v>
      </c>
      <c r="F129" s="138">
        <f t="shared" ref="F129:F134" si="17">H128</f>
        <v>0.39097222222222217</v>
      </c>
      <c r="G129" s="99">
        <v>10</v>
      </c>
      <c r="H129" s="138">
        <f t="shared" si="16"/>
        <v>0.39791666666666659</v>
      </c>
      <c r="I129" s="109"/>
    </row>
    <row r="130" spans="1:9" s="62" customFormat="1" ht="14.25" x14ac:dyDescent="0.2">
      <c r="A130" s="80" t="s">
        <v>232</v>
      </c>
      <c r="B130" s="89" t="s">
        <v>197</v>
      </c>
      <c r="C130" s="89" t="s">
        <v>378</v>
      </c>
      <c r="D130" s="185"/>
      <c r="E130" s="89" t="s">
        <v>118</v>
      </c>
      <c r="F130" s="138">
        <f t="shared" si="17"/>
        <v>0.39791666666666659</v>
      </c>
      <c r="G130" s="99">
        <v>10</v>
      </c>
      <c r="H130" s="138">
        <f t="shared" si="16"/>
        <v>0.40486111111111101</v>
      </c>
      <c r="I130" s="109"/>
    </row>
    <row r="131" spans="1:9" s="62" customFormat="1" ht="13.9" customHeight="1" x14ac:dyDescent="0.2">
      <c r="A131" s="80" t="s">
        <v>233</v>
      </c>
      <c r="B131" s="89" t="s">
        <v>85</v>
      </c>
      <c r="C131" s="89" t="s">
        <v>206</v>
      </c>
      <c r="D131" s="89"/>
      <c r="E131" s="89" t="s">
        <v>94</v>
      </c>
      <c r="F131" s="138">
        <f t="shared" si="17"/>
        <v>0.40486111111111101</v>
      </c>
      <c r="G131" s="99">
        <v>3</v>
      </c>
      <c r="H131" s="138">
        <f t="shared" si="16"/>
        <v>0.40694444444444433</v>
      </c>
      <c r="I131" s="109"/>
    </row>
    <row r="132" spans="1:9" s="62" customFormat="1" ht="14.25" x14ac:dyDescent="0.2">
      <c r="A132" s="80" t="s">
        <v>234</v>
      </c>
      <c r="B132" s="89" t="s">
        <v>85</v>
      </c>
      <c r="C132" s="89" t="s">
        <v>509</v>
      </c>
      <c r="D132" s="161" t="s">
        <v>388</v>
      </c>
      <c r="E132" s="89" t="s">
        <v>147</v>
      </c>
      <c r="F132" s="138">
        <f t="shared" si="17"/>
        <v>0.40694444444444433</v>
      </c>
      <c r="G132" s="99">
        <v>3</v>
      </c>
      <c r="H132" s="138">
        <f t="shared" si="16"/>
        <v>0.40902777777777766</v>
      </c>
      <c r="I132" s="109"/>
    </row>
    <row r="133" spans="1:9" s="62" customFormat="1" ht="14.25" x14ac:dyDescent="0.2">
      <c r="A133" s="80" t="s">
        <v>235</v>
      </c>
      <c r="B133" s="89" t="s">
        <v>85</v>
      </c>
      <c r="C133" s="89" t="s">
        <v>426</v>
      </c>
      <c r="D133" s="161" t="s">
        <v>388</v>
      </c>
      <c r="E133" s="89" t="s">
        <v>350</v>
      </c>
      <c r="F133" s="138">
        <f t="shared" si="17"/>
        <v>0.40902777777777766</v>
      </c>
      <c r="G133" s="99">
        <v>3</v>
      </c>
      <c r="H133" s="138">
        <f t="shared" si="16"/>
        <v>0.41111111111111098</v>
      </c>
      <c r="I133" s="109"/>
    </row>
    <row r="134" spans="1:9" s="62" customFormat="1" ht="13.9" customHeight="1" x14ac:dyDescent="0.2">
      <c r="A134" s="162" t="s">
        <v>236</v>
      </c>
      <c r="B134" s="149"/>
      <c r="C134" s="149"/>
      <c r="D134" s="149"/>
      <c r="E134" s="149"/>
      <c r="F134" s="150">
        <f t="shared" si="17"/>
        <v>0.41111111111111098</v>
      </c>
      <c r="G134" s="151">
        <v>0</v>
      </c>
      <c r="H134" s="150">
        <f t="shared" si="16"/>
        <v>0.41111111111111098</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427</v>
      </c>
      <c r="B136" s="89" t="s">
        <v>85</v>
      </c>
      <c r="C136" s="89" t="s">
        <v>242</v>
      </c>
      <c r="D136" s="161" t="s">
        <v>388</v>
      </c>
      <c r="E136" s="89" t="s">
        <v>292</v>
      </c>
      <c r="F136" s="138">
        <f>H134</f>
        <v>0.41111111111111098</v>
      </c>
      <c r="G136" s="99">
        <v>3</v>
      </c>
      <c r="H136" s="138">
        <f t="shared" ref="H136:H141" si="18">F136+TIME(0,G136,0)</f>
        <v>0.41319444444444431</v>
      </c>
      <c r="I136" s="109"/>
    </row>
    <row r="137" spans="1:9" s="62" customFormat="1" ht="13.9" customHeight="1" x14ac:dyDescent="0.2">
      <c r="A137" s="80" t="s">
        <v>428</v>
      </c>
      <c r="B137" s="89" t="s">
        <v>85</v>
      </c>
      <c r="C137" s="89" t="s">
        <v>207</v>
      </c>
      <c r="D137" s="161" t="s">
        <v>388</v>
      </c>
      <c r="E137" s="89" t="s">
        <v>208</v>
      </c>
      <c r="F137" s="138">
        <f>H136</f>
        <v>0.41319444444444431</v>
      </c>
      <c r="G137" s="99">
        <v>2</v>
      </c>
      <c r="H137" s="138">
        <f t="shared" si="18"/>
        <v>0.41458333333333319</v>
      </c>
      <c r="I137" s="109"/>
    </row>
    <row r="138" spans="1:9" s="2" customFormat="1" ht="14.25" x14ac:dyDescent="0.2">
      <c r="A138" s="80" t="s">
        <v>429</v>
      </c>
      <c r="B138" s="89" t="s">
        <v>85</v>
      </c>
      <c r="C138" s="89" t="s">
        <v>258</v>
      </c>
      <c r="D138" s="161" t="s">
        <v>388</v>
      </c>
      <c r="E138" s="89" t="s">
        <v>163</v>
      </c>
      <c r="F138" s="138">
        <f>H137</f>
        <v>0.41458333333333319</v>
      </c>
      <c r="G138" s="99">
        <v>2</v>
      </c>
      <c r="H138" s="138">
        <f t="shared" si="18"/>
        <v>0.41597222222222208</v>
      </c>
      <c r="I138" s="152"/>
    </row>
    <row r="139" spans="1:9" s="62" customFormat="1" ht="15.75" x14ac:dyDescent="0.25">
      <c r="A139" s="80" t="s">
        <v>430</v>
      </c>
      <c r="B139" s="89" t="s">
        <v>85</v>
      </c>
      <c r="C139" s="89" t="s">
        <v>157</v>
      </c>
      <c r="D139" s="161" t="s">
        <v>388</v>
      </c>
      <c r="E139" s="89" t="s">
        <v>118</v>
      </c>
      <c r="F139" s="138">
        <f>H138</f>
        <v>0.41597222222222208</v>
      </c>
      <c r="G139" s="99">
        <v>0</v>
      </c>
      <c r="H139" s="138">
        <f t="shared" si="18"/>
        <v>0.41597222222222208</v>
      </c>
      <c r="I139" s="108"/>
    </row>
    <row r="140" spans="1:9" s="62" customFormat="1" ht="14.25" x14ac:dyDescent="0.2">
      <c r="A140" s="80" t="s">
        <v>431</v>
      </c>
      <c r="B140" s="89" t="s">
        <v>85</v>
      </c>
      <c r="C140" s="89" t="s">
        <v>160</v>
      </c>
      <c r="D140" s="161" t="s">
        <v>388</v>
      </c>
      <c r="E140" s="89" t="s">
        <v>290</v>
      </c>
      <c r="F140" s="138">
        <f>H139</f>
        <v>0.41597222222222208</v>
      </c>
      <c r="G140" s="99">
        <v>2</v>
      </c>
      <c r="H140" s="138">
        <f t="shared" si="18"/>
        <v>0.41736111111111096</v>
      </c>
      <c r="I140" s="109"/>
    </row>
    <row r="141" spans="1:9" s="62" customFormat="1" ht="14.25" x14ac:dyDescent="0.2">
      <c r="A141" s="80" t="s">
        <v>432</v>
      </c>
      <c r="B141" s="89" t="s">
        <v>85</v>
      </c>
      <c r="C141" s="89" t="s">
        <v>162</v>
      </c>
      <c r="D141" s="161" t="s">
        <v>388</v>
      </c>
      <c r="E141" s="89" t="s">
        <v>163</v>
      </c>
      <c r="F141" s="138">
        <f>H140</f>
        <v>0.41736111111111096</v>
      </c>
      <c r="G141" s="99">
        <v>3</v>
      </c>
      <c r="H141" s="138">
        <f t="shared" si="18"/>
        <v>0.41944444444444429</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433</v>
      </c>
      <c r="B144" s="89" t="s">
        <v>85</v>
      </c>
      <c r="C144" s="89" t="s">
        <v>420</v>
      </c>
      <c r="D144" s="161" t="s">
        <v>388</v>
      </c>
      <c r="E144" s="89" t="s">
        <v>477</v>
      </c>
      <c r="F144" s="138">
        <f>H141</f>
        <v>0.41944444444444429</v>
      </c>
      <c r="G144" s="99">
        <v>2</v>
      </c>
      <c r="H144" s="138">
        <f t="shared" ref="H144:H148" si="19">F144+TIME(0,G144,0)</f>
        <v>0.42083333333333317</v>
      </c>
      <c r="I144" s="108"/>
    </row>
    <row r="145" spans="1:14" s="62" customFormat="1" ht="15.75" x14ac:dyDescent="0.25">
      <c r="A145" s="80" t="s">
        <v>434</v>
      </c>
      <c r="B145" s="89" t="s">
        <v>85</v>
      </c>
      <c r="C145" s="89" t="s">
        <v>174</v>
      </c>
      <c r="D145" s="161" t="s">
        <v>388</v>
      </c>
      <c r="E145" s="89" t="s">
        <v>175</v>
      </c>
      <c r="F145" s="138">
        <f>H144</f>
        <v>0.42083333333333317</v>
      </c>
      <c r="G145" s="99">
        <v>2</v>
      </c>
      <c r="H145" s="138">
        <f t="shared" si="19"/>
        <v>0.42222222222222205</v>
      </c>
      <c r="I145" s="108"/>
      <c r="J145" s="104"/>
    </row>
    <row r="146" spans="1:14" s="62" customFormat="1" ht="15.75" x14ac:dyDescent="0.25">
      <c r="A146" s="80" t="s">
        <v>435</v>
      </c>
      <c r="B146" s="89" t="s">
        <v>85</v>
      </c>
      <c r="C146" s="89" t="s">
        <v>285</v>
      </c>
      <c r="D146" s="161" t="s">
        <v>388</v>
      </c>
      <c r="E146" s="149" t="s">
        <v>247</v>
      </c>
      <c r="F146" s="138">
        <f t="shared" ref="F146:F153" si="20">H145</f>
        <v>0.42222222222222205</v>
      </c>
      <c r="G146" s="99">
        <v>2</v>
      </c>
      <c r="H146" s="138">
        <f t="shared" si="19"/>
        <v>0.42361111111111094</v>
      </c>
      <c r="I146" s="108"/>
      <c r="N146" s="89"/>
    </row>
    <row r="147" spans="1:14" s="62" customFormat="1" ht="15" x14ac:dyDescent="0.2">
      <c r="A147" s="80" t="s">
        <v>436</v>
      </c>
      <c r="B147" s="89" t="s">
        <v>85</v>
      </c>
      <c r="C147" s="89" t="s">
        <v>298</v>
      </c>
      <c r="D147" s="161" t="s">
        <v>388</v>
      </c>
      <c r="E147" s="149" t="s">
        <v>299</v>
      </c>
      <c r="F147" s="138">
        <f t="shared" si="20"/>
        <v>0.42361111111111094</v>
      </c>
      <c r="G147" s="99">
        <v>2</v>
      </c>
      <c r="H147" s="138">
        <f t="shared" si="19"/>
        <v>0.42499999999999982</v>
      </c>
      <c r="I147" s="106"/>
    </row>
    <row r="148" spans="1:14" s="2" customFormat="1" ht="14.25" x14ac:dyDescent="0.2">
      <c r="A148" s="80" t="s">
        <v>437</v>
      </c>
      <c r="B148" s="89" t="s">
        <v>85</v>
      </c>
      <c r="C148" s="89" t="s">
        <v>300</v>
      </c>
      <c r="D148" s="161" t="s">
        <v>388</v>
      </c>
      <c r="E148" s="149" t="s">
        <v>277</v>
      </c>
      <c r="F148" s="138">
        <f t="shared" si="20"/>
        <v>0.42499999999999982</v>
      </c>
      <c r="G148" s="99">
        <v>2</v>
      </c>
      <c r="H148" s="138">
        <f t="shared" si="19"/>
        <v>0.42638888888888871</v>
      </c>
      <c r="I148" s="111"/>
    </row>
    <row r="149" spans="1:14" s="62" customFormat="1" ht="14.25" x14ac:dyDescent="0.2">
      <c r="A149" s="170" t="s">
        <v>438</v>
      </c>
      <c r="B149" s="89" t="s">
        <v>85</v>
      </c>
      <c r="C149" s="89" t="s">
        <v>303</v>
      </c>
      <c r="D149" s="161" t="s">
        <v>388</v>
      </c>
      <c r="E149" s="149" t="s">
        <v>304</v>
      </c>
      <c r="F149" s="138">
        <f t="shared" si="20"/>
        <v>0.42638888888888871</v>
      </c>
      <c r="G149" s="99">
        <v>2</v>
      </c>
      <c r="H149" s="138">
        <f t="shared" ref="H149:H153" si="21">F149+TIME(0,G149,0)</f>
        <v>0.42777777777777759</v>
      </c>
      <c r="I149" s="109"/>
    </row>
    <row r="150" spans="1:14" s="62" customFormat="1" ht="14.25" x14ac:dyDescent="0.2">
      <c r="A150" s="170" t="s">
        <v>439</v>
      </c>
      <c r="B150" s="89" t="s">
        <v>85</v>
      </c>
      <c r="C150" s="89" t="s">
        <v>391</v>
      </c>
      <c r="D150" s="161" t="s">
        <v>388</v>
      </c>
      <c r="E150" s="149" t="s">
        <v>320</v>
      </c>
      <c r="F150" s="138">
        <f t="shared" si="20"/>
        <v>0.42777777777777759</v>
      </c>
      <c r="G150" s="99">
        <v>2</v>
      </c>
      <c r="H150" s="138">
        <f t="shared" si="21"/>
        <v>0.42916666666666647</v>
      </c>
      <c r="I150" s="152"/>
    </row>
    <row r="151" spans="1:14" s="2" customFormat="1" ht="15.75" x14ac:dyDescent="0.25">
      <c r="A151" s="170" t="s">
        <v>440</v>
      </c>
      <c r="B151" s="89" t="s">
        <v>85</v>
      </c>
      <c r="C151" s="149" t="s">
        <v>423</v>
      </c>
      <c r="D151" s="161" t="s">
        <v>388</v>
      </c>
      <c r="E151" s="149" t="s">
        <v>208</v>
      </c>
      <c r="F151" s="138">
        <f t="shared" si="20"/>
        <v>0.42916666666666647</v>
      </c>
      <c r="G151" s="99">
        <v>2</v>
      </c>
      <c r="H151" s="138">
        <f t="shared" si="21"/>
        <v>0.43055555555555536</v>
      </c>
      <c r="I151" s="108"/>
    </row>
    <row r="152" spans="1:14" s="62" customFormat="1" ht="14.25" x14ac:dyDescent="0.2">
      <c r="A152" s="170" t="s">
        <v>441</v>
      </c>
      <c r="B152" s="89" t="s">
        <v>85</v>
      </c>
      <c r="C152" s="149" t="s">
        <v>422</v>
      </c>
      <c r="D152" s="161" t="s">
        <v>388</v>
      </c>
      <c r="E152" s="149" t="s">
        <v>478</v>
      </c>
      <c r="F152" s="138">
        <f t="shared" si="20"/>
        <v>0.43055555555555536</v>
      </c>
      <c r="G152" s="99">
        <v>2</v>
      </c>
      <c r="H152" s="138">
        <f t="shared" si="21"/>
        <v>0.43194444444444424</v>
      </c>
      <c r="I152" s="152"/>
    </row>
    <row r="153" spans="1:14" s="62" customFormat="1" ht="14.25" x14ac:dyDescent="0.2">
      <c r="A153" s="170" t="s">
        <v>442</v>
      </c>
      <c r="B153" s="89" t="s">
        <v>85</v>
      </c>
      <c r="C153" s="89"/>
      <c r="D153" s="161"/>
      <c r="E153" s="149"/>
      <c r="F153" s="138">
        <f t="shared" si="20"/>
        <v>0.43194444444444424</v>
      </c>
      <c r="G153" s="99">
        <v>0</v>
      </c>
      <c r="H153" s="138">
        <f t="shared" si="21"/>
        <v>0.43194444444444424</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345</v>
      </c>
      <c r="D155" s="161"/>
      <c r="E155" s="88"/>
      <c r="F155" s="137"/>
      <c r="G155" s="98"/>
      <c r="H155" s="137"/>
      <c r="I155" s="109"/>
    </row>
    <row r="156" spans="1:14" s="62" customFormat="1" ht="19.5" customHeight="1" x14ac:dyDescent="0.2">
      <c r="A156" s="170" t="s">
        <v>443</v>
      </c>
      <c r="B156" s="89" t="s">
        <v>85</v>
      </c>
      <c r="C156" s="149" t="s">
        <v>348</v>
      </c>
      <c r="D156" s="161" t="s">
        <v>388</v>
      </c>
      <c r="E156" s="149" t="s">
        <v>351</v>
      </c>
      <c r="F156" s="150">
        <f>H153</f>
        <v>0.43194444444444424</v>
      </c>
      <c r="G156" s="151">
        <v>2</v>
      </c>
      <c r="H156" s="150">
        <f>F156+TIME(0,G156,0)</f>
        <v>0.43333333333333313</v>
      </c>
      <c r="I156" s="152"/>
    </row>
    <row r="157" spans="1:14" s="62" customFormat="1" ht="14.25" x14ac:dyDescent="0.2">
      <c r="A157" s="191" t="s">
        <v>444</v>
      </c>
      <c r="B157" s="149" t="s">
        <v>85</v>
      </c>
      <c r="C157" s="149"/>
      <c r="D157" s="161"/>
      <c r="E157" s="149"/>
      <c r="F157" s="150">
        <f>H156</f>
        <v>0.43333333333333313</v>
      </c>
      <c r="G157" s="151">
        <v>0</v>
      </c>
      <c r="H157" s="150">
        <f>F157+TIME(0,G157,0)</f>
        <v>0.43333333333333313</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300" t="s">
        <v>445</v>
      </c>
      <c r="B159" s="301"/>
      <c r="C159" s="301" t="s">
        <v>192</v>
      </c>
      <c r="D159" s="302"/>
      <c r="E159" s="301"/>
      <c r="F159" s="303"/>
      <c r="G159" s="304"/>
      <c r="H159" s="303"/>
      <c r="I159" s="105"/>
    </row>
    <row r="160" spans="1:14" s="62" customFormat="1" ht="14.25" x14ac:dyDescent="0.2">
      <c r="A160" s="80" t="s">
        <v>166</v>
      </c>
      <c r="B160" s="89" t="s">
        <v>85</v>
      </c>
      <c r="C160" s="89" t="s">
        <v>193</v>
      </c>
      <c r="D160" s="161"/>
      <c r="E160" s="89" t="s">
        <v>194</v>
      </c>
      <c r="F160" s="138">
        <f>H157</f>
        <v>0.43333333333333313</v>
      </c>
      <c r="G160" s="99">
        <v>3</v>
      </c>
      <c r="H160" s="138">
        <f>F160+TIME(0,G160,0)</f>
        <v>0.43541666666666645</v>
      </c>
      <c r="I160" s="152"/>
    </row>
    <row r="161" spans="1:9" s="62" customFormat="1" ht="14.25" x14ac:dyDescent="0.2">
      <c r="A161" s="80" t="s">
        <v>167</v>
      </c>
      <c r="B161" s="89" t="s">
        <v>85</v>
      </c>
      <c r="C161" s="89" t="s">
        <v>195</v>
      </c>
      <c r="D161" s="161"/>
      <c r="E161" s="89" t="s">
        <v>282</v>
      </c>
      <c r="F161" s="138">
        <f>H160</f>
        <v>0.43541666666666645</v>
      </c>
      <c r="G161" s="99">
        <v>10</v>
      </c>
      <c r="H161" s="138">
        <f>F161+TIME(0,G161,0)</f>
        <v>0.44236111111111087</v>
      </c>
      <c r="I161" s="152"/>
    </row>
    <row r="162" spans="1:9" s="62" customFormat="1" ht="14.25" x14ac:dyDescent="0.2">
      <c r="A162" s="80" t="s">
        <v>168</v>
      </c>
      <c r="B162" s="89" t="s">
        <v>85</v>
      </c>
      <c r="C162" s="89" t="s">
        <v>308</v>
      </c>
      <c r="D162" s="161"/>
      <c r="E162" s="89" t="s">
        <v>309</v>
      </c>
      <c r="F162" s="138">
        <f>H161</f>
        <v>0.44236111111111087</v>
      </c>
      <c r="G162" s="99">
        <v>3</v>
      </c>
      <c r="H162" s="138">
        <f>F162+TIME(0,G162,0)</f>
        <v>0.4444444444444442</v>
      </c>
      <c r="I162" s="152"/>
    </row>
    <row r="163" spans="1:9" s="62" customFormat="1" ht="14.25" x14ac:dyDescent="0.2">
      <c r="A163" s="84"/>
      <c r="B163" s="84"/>
      <c r="C163" s="84"/>
      <c r="D163" s="156"/>
      <c r="E163" s="84"/>
      <c r="F163" s="145"/>
      <c r="G163" s="104"/>
      <c r="H163" s="145"/>
      <c r="I163" s="152"/>
    </row>
    <row r="164" spans="1:9" s="62" customFormat="1" ht="15.75" x14ac:dyDescent="0.25">
      <c r="A164" s="76" t="s">
        <v>353</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355</v>
      </c>
      <c r="B166" s="89" t="s">
        <v>91</v>
      </c>
      <c r="C166" s="89" t="s">
        <v>346</v>
      </c>
      <c r="D166" s="161" t="s">
        <v>1</v>
      </c>
      <c r="E166" s="89" t="s">
        <v>104</v>
      </c>
      <c r="F166" s="138">
        <f>H162</f>
        <v>0.4444444444444442</v>
      </c>
      <c r="G166" s="99">
        <v>0</v>
      </c>
      <c r="H166" s="138">
        <f>F166+TIME(0,G166,0)</f>
        <v>0.4444444444444442</v>
      </c>
      <c r="I166" s="152"/>
    </row>
    <row r="167" spans="1:9" s="62" customFormat="1" ht="15" x14ac:dyDescent="0.2">
      <c r="A167" s="80" t="s">
        <v>356</v>
      </c>
      <c r="B167" s="89" t="s">
        <v>91</v>
      </c>
      <c r="C167" s="89" t="s">
        <v>446</v>
      </c>
      <c r="D167" s="161" t="s">
        <v>1</v>
      </c>
      <c r="E167" s="89" t="s">
        <v>104</v>
      </c>
      <c r="F167" s="138">
        <f>H166</f>
        <v>0.4444444444444442</v>
      </c>
      <c r="G167" s="99">
        <v>0</v>
      </c>
      <c r="H167" s="138">
        <f>F167+TIME(0,G167,0)</f>
        <v>0.4444444444444442</v>
      </c>
      <c r="I167" s="169"/>
    </row>
    <row r="168" spans="1:9" s="62" customFormat="1" ht="14.25" x14ac:dyDescent="0.2">
      <c r="A168" s="80" t="s">
        <v>357</v>
      </c>
      <c r="B168" s="89" t="s">
        <v>91</v>
      </c>
      <c r="C168" s="89" t="s">
        <v>260</v>
      </c>
      <c r="D168" s="161" t="s">
        <v>1</v>
      </c>
      <c r="E168" s="89" t="s">
        <v>147</v>
      </c>
      <c r="F168" s="138">
        <f>H167</f>
        <v>0.4444444444444442</v>
      </c>
      <c r="G168" s="99">
        <v>0</v>
      </c>
      <c r="H168" s="138">
        <f>F168+TIME(0,G168,0)</f>
        <v>0.4444444444444442</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5"/>
    </row>
    <row r="171" spans="1:9" s="62" customFormat="1" ht="14.25" x14ac:dyDescent="0.2">
      <c r="A171" s="162" t="s">
        <v>358</v>
      </c>
      <c r="B171" s="149" t="s">
        <v>215</v>
      </c>
      <c r="C171" s="149" t="s">
        <v>242</v>
      </c>
      <c r="D171" s="161" t="s">
        <v>1</v>
      </c>
      <c r="E171" s="149" t="s">
        <v>292</v>
      </c>
      <c r="F171" s="150">
        <f>H168</f>
        <v>0.4444444444444442</v>
      </c>
      <c r="G171" s="151">
        <v>0</v>
      </c>
      <c r="H171" s="150">
        <f t="shared" ref="H171:H176" si="22">F171+TIME(0,G171,0)</f>
        <v>0.4444444444444442</v>
      </c>
      <c r="I171" s="152"/>
    </row>
    <row r="172" spans="1:9" s="62" customFormat="1" ht="15" x14ac:dyDescent="0.2">
      <c r="A172" s="80" t="s">
        <v>359</v>
      </c>
      <c r="B172" s="89" t="s">
        <v>91</v>
      </c>
      <c r="C172" s="89" t="s">
        <v>207</v>
      </c>
      <c r="D172" s="161" t="s">
        <v>1</v>
      </c>
      <c r="E172" s="89" t="s">
        <v>208</v>
      </c>
      <c r="F172" s="138">
        <f>H171</f>
        <v>0.4444444444444442</v>
      </c>
      <c r="G172" s="99">
        <v>0</v>
      </c>
      <c r="H172" s="138">
        <f t="shared" si="22"/>
        <v>0.4444444444444442</v>
      </c>
      <c r="I172" s="106"/>
    </row>
    <row r="173" spans="1:9" s="62" customFormat="1" ht="15" x14ac:dyDescent="0.2">
      <c r="A173" s="80" t="s">
        <v>447</v>
      </c>
      <c r="B173" s="89" t="s">
        <v>215</v>
      </c>
      <c r="C173" s="89" t="s">
        <v>258</v>
      </c>
      <c r="D173" s="161" t="s">
        <v>1</v>
      </c>
      <c r="E173" s="89" t="s">
        <v>163</v>
      </c>
      <c r="F173" s="138">
        <f>H172</f>
        <v>0.4444444444444442</v>
      </c>
      <c r="G173" s="99">
        <v>0</v>
      </c>
      <c r="H173" s="138">
        <f t="shared" si="22"/>
        <v>0.4444444444444442</v>
      </c>
      <c r="I173" s="106"/>
    </row>
    <row r="174" spans="1:9" s="62" customFormat="1" ht="15" x14ac:dyDescent="0.2">
      <c r="A174" s="162" t="s">
        <v>448</v>
      </c>
      <c r="B174" s="149" t="s">
        <v>215</v>
      </c>
      <c r="C174" s="149" t="s">
        <v>157</v>
      </c>
      <c r="D174" s="161" t="s">
        <v>1</v>
      </c>
      <c r="E174" s="149" t="s">
        <v>118</v>
      </c>
      <c r="F174" s="150">
        <f>H173</f>
        <v>0.4444444444444442</v>
      </c>
      <c r="G174" s="151">
        <v>0</v>
      </c>
      <c r="H174" s="150">
        <f t="shared" si="22"/>
        <v>0.4444444444444442</v>
      </c>
      <c r="I174" s="106"/>
    </row>
    <row r="175" spans="1:9" s="62" customFormat="1" ht="15" x14ac:dyDescent="0.2">
      <c r="A175" s="162" t="s">
        <v>449</v>
      </c>
      <c r="B175" s="149" t="s">
        <v>91</v>
      </c>
      <c r="C175" s="149" t="s">
        <v>160</v>
      </c>
      <c r="D175" s="161" t="s">
        <v>1</v>
      </c>
      <c r="E175" s="149" t="s">
        <v>290</v>
      </c>
      <c r="F175" s="150">
        <f>H174</f>
        <v>0.4444444444444442</v>
      </c>
      <c r="G175" s="151">
        <v>0</v>
      </c>
      <c r="H175" s="150">
        <f t="shared" si="22"/>
        <v>0.4444444444444442</v>
      </c>
      <c r="I175" s="106"/>
    </row>
    <row r="176" spans="1:9" s="62" customFormat="1" ht="15" x14ac:dyDescent="0.2">
      <c r="A176" s="162" t="s">
        <v>450</v>
      </c>
      <c r="B176" s="149" t="s">
        <v>215</v>
      </c>
      <c r="C176" s="149" t="s">
        <v>162</v>
      </c>
      <c r="D176" s="161" t="s">
        <v>1</v>
      </c>
      <c r="E176" s="149" t="s">
        <v>163</v>
      </c>
      <c r="F176" s="150">
        <f>H175</f>
        <v>0.4444444444444442</v>
      </c>
      <c r="G176" s="151">
        <v>0</v>
      </c>
      <c r="H176" s="150">
        <f t="shared" si="22"/>
        <v>0.4444444444444442</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451</v>
      </c>
      <c r="B178" s="149" t="s">
        <v>215</v>
      </c>
      <c r="C178" s="149" t="s">
        <v>470</v>
      </c>
      <c r="D178" s="161" t="s">
        <v>1</v>
      </c>
      <c r="E178" s="149" t="s">
        <v>477</v>
      </c>
      <c r="F178" s="150">
        <f>H176</f>
        <v>0.4444444444444442</v>
      </c>
      <c r="G178" s="151">
        <v>3</v>
      </c>
      <c r="H178" s="150">
        <f t="shared" ref="H178:H187" si="23">F178+TIME(0,G178,0)</f>
        <v>0.44652777777777752</v>
      </c>
      <c r="I178" s="179" t="s">
        <v>539</v>
      </c>
    </row>
    <row r="179" spans="1:9" s="62" customFormat="1" ht="14.25" x14ac:dyDescent="0.2">
      <c r="A179" s="162" t="s">
        <v>452</v>
      </c>
      <c r="B179" s="149" t="s">
        <v>91</v>
      </c>
      <c r="C179" s="149" t="s">
        <v>209</v>
      </c>
      <c r="D179" s="161" t="s">
        <v>1</v>
      </c>
      <c r="E179" s="149" t="s">
        <v>175</v>
      </c>
      <c r="F179" s="150">
        <f t="shared" ref="F179:F182" si="24">H178</f>
        <v>0.44652777777777752</v>
      </c>
      <c r="G179" s="151">
        <v>0</v>
      </c>
      <c r="H179" s="150">
        <f t="shared" si="23"/>
        <v>0.44652777777777752</v>
      </c>
      <c r="I179" s="152"/>
    </row>
    <row r="180" spans="1:9" s="62" customFormat="1" ht="15" x14ac:dyDescent="0.2">
      <c r="A180" s="162" t="s">
        <v>453</v>
      </c>
      <c r="B180" s="149" t="s">
        <v>215</v>
      </c>
      <c r="C180" s="149" t="s">
        <v>285</v>
      </c>
      <c r="D180" s="161" t="s">
        <v>1</v>
      </c>
      <c r="E180" s="150" t="s">
        <v>247</v>
      </c>
      <c r="F180" s="150">
        <f>H179</f>
        <v>0.44652777777777752</v>
      </c>
      <c r="G180" s="151">
        <v>5</v>
      </c>
      <c r="H180" s="150">
        <f t="shared" si="23"/>
        <v>0.44999999999999973</v>
      </c>
      <c r="I180" s="106" t="s">
        <v>503</v>
      </c>
    </row>
    <row r="181" spans="1:9" s="62" customFormat="1" ht="14.25" x14ac:dyDescent="0.2">
      <c r="A181" s="162" t="s">
        <v>454</v>
      </c>
      <c r="B181" s="149" t="s">
        <v>91</v>
      </c>
      <c r="C181" s="149" t="s">
        <v>298</v>
      </c>
      <c r="D181" s="161" t="s">
        <v>1</v>
      </c>
      <c r="E181" s="89" t="s">
        <v>299</v>
      </c>
      <c r="F181" s="150">
        <f t="shared" si="24"/>
        <v>0.44999999999999973</v>
      </c>
      <c r="G181" s="151">
        <v>0</v>
      </c>
      <c r="H181" s="150">
        <f t="shared" si="23"/>
        <v>0.44999999999999973</v>
      </c>
      <c r="I181" s="109"/>
    </row>
    <row r="182" spans="1:9" s="62" customFormat="1" ht="15" x14ac:dyDescent="0.2">
      <c r="A182" s="162" t="s">
        <v>455</v>
      </c>
      <c r="B182" s="149" t="s">
        <v>91</v>
      </c>
      <c r="C182" s="149" t="s">
        <v>300</v>
      </c>
      <c r="D182" s="161" t="s">
        <v>1</v>
      </c>
      <c r="E182" s="89" t="s">
        <v>277</v>
      </c>
      <c r="F182" s="150">
        <f t="shared" si="24"/>
        <v>0.44999999999999973</v>
      </c>
      <c r="G182" s="151">
        <v>5</v>
      </c>
      <c r="H182" s="150">
        <f t="shared" si="23"/>
        <v>0.45347222222222194</v>
      </c>
      <c r="I182" s="106" t="s">
        <v>503</v>
      </c>
    </row>
    <row r="183" spans="1:9" s="62" customFormat="1" ht="15" x14ac:dyDescent="0.2">
      <c r="A183" s="162" t="s">
        <v>456</v>
      </c>
      <c r="B183" s="149" t="s">
        <v>91</v>
      </c>
      <c r="C183" s="149" t="s">
        <v>303</v>
      </c>
      <c r="D183" s="161" t="s">
        <v>1</v>
      </c>
      <c r="E183" s="89" t="s">
        <v>304</v>
      </c>
      <c r="F183" s="150">
        <f>H182</f>
        <v>0.45347222222222194</v>
      </c>
      <c r="G183" s="151">
        <v>0</v>
      </c>
      <c r="H183" s="150">
        <f t="shared" si="23"/>
        <v>0.45347222222222194</v>
      </c>
      <c r="I183" s="106"/>
    </row>
    <row r="184" spans="1:9" s="62" customFormat="1" ht="14.25" x14ac:dyDescent="0.2">
      <c r="A184" s="162" t="s">
        <v>457</v>
      </c>
      <c r="B184" s="149" t="s">
        <v>91</v>
      </c>
      <c r="C184" s="149" t="s">
        <v>391</v>
      </c>
      <c r="D184" s="161" t="s">
        <v>1</v>
      </c>
      <c r="E184" s="89" t="s">
        <v>320</v>
      </c>
      <c r="F184" s="150">
        <f>H183</f>
        <v>0.45347222222222194</v>
      </c>
      <c r="G184" s="151">
        <v>0</v>
      </c>
      <c r="H184" s="150">
        <f>F184+TIME(0,G184,0)</f>
        <v>0.45347222222222194</v>
      </c>
      <c r="I184" s="152"/>
    </row>
    <row r="185" spans="1:9" s="62" customFormat="1" ht="14.25" x14ac:dyDescent="0.2">
      <c r="A185" s="162" t="s">
        <v>458</v>
      </c>
      <c r="B185" s="149" t="s">
        <v>91</v>
      </c>
      <c r="C185" s="149" t="s">
        <v>423</v>
      </c>
      <c r="D185" s="161" t="s">
        <v>1</v>
      </c>
      <c r="E185" s="89" t="s">
        <v>208</v>
      </c>
      <c r="F185" s="150">
        <f>H184</f>
        <v>0.45347222222222194</v>
      </c>
      <c r="G185" s="151">
        <v>0</v>
      </c>
      <c r="H185" s="150">
        <f t="shared" si="23"/>
        <v>0.45347222222222194</v>
      </c>
      <c r="I185" s="152"/>
    </row>
    <row r="186" spans="1:9" s="62" customFormat="1" ht="14.25" x14ac:dyDescent="0.2">
      <c r="A186" s="162" t="s">
        <v>459</v>
      </c>
      <c r="B186" s="149" t="s">
        <v>91</v>
      </c>
      <c r="C186" s="149" t="s">
        <v>422</v>
      </c>
      <c r="D186" s="161" t="s">
        <v>1</v>
      </c>
      <c r="E186" s="89" t="s">
        <v>478</v>
      </c>
      <c r="F186" s="150">
        <f>H184</f>
        <v>0.45347222222222194</v>
      </c>
      <c r="G186" s="151">
        <v>0</v>
      </c>
      <c r="H186" s="150">
        <f t="shared" si="23"/>
        <v>0.45347222222222194</v>
      </c>
      <c r="I186" s="152"/>
    </row>
    <row r="187" spans="1:9" s="62" customFormat="1" ht="14.25" x14ac:dyDescent="0.2">
      <c r="A187" s="162" t="s">
        <v>460</v>
      </c>
      <c r="B187" s="149"/>
      <c r="C187" s="149"/>
      <c r="D187" s="161"/>
      <c r="E187" s="89"/>
      <c r="F187" s="150">
        <f>H185</f>
        <v>0.45347222222222194</v>
      </c>
      <c r="G187" s="151">
        <v>0</v>
      </c>
      <c r="H187" s="150">
        <f t="shared" si="23"/>
        <v>0.45347222222222194</v>
      </c>
      <c r="I187" s="152"/>
    </row>
    <row r="188" spans="1:9" s="62" customFormat="1" ht="14.25" x14ac:dyDescent="0.2">
      <c r="A188" s="162"/>
      <c r="B188" s="149"/>
      <c r="C188" s="149"/>
      <c r="D188" s="161"/>
      <c r="E188" s="89"/>
      <c r="F188" s="150"/>
      <c r="G188" s="151"/>
      <c r="H188" s="150"/>
      <c r="I188" s="152"/>
    </row>
    <row r="189" spans="1:9" s="62" customFormat="1" ht="15.75" x14ac:dyDescent="0.25">
      <c r="A189" s="163" t="s">
        <v>259</v>
      </c>
      <c r="B189" s="164"/>
      <c r="C189" s="164" t="s">
        <v>218</v>
      </c>
      <c r="D189" s="165"/>
      <c r="E189" s="164"/>
      <c r="F189" s="166"/>
      <c r="G189" s="167"/>
      <c r="H189" s="166"/>
      <c r="I189" s="152"/>
    </row>
    <row r="190" spans="1:9" s="62" customFormat="1" ht="14.25" x14ac:dyDescent="0.2">
      <c r="A190" s="162" t="s">
        <v>471</v>
      </c>
      <c r="B190" s="84" t="s">
        <v>215</v>
      </c>
      <c r="C190" s="149"/>
      <c r="D190" s="161" t="s">
        <v>1</v>
      </c>
      <c r="E190" s="89"/>
      <c r="F190" s="201">
        <f>H187</f>
        <v>0.45347222222222194</v>
      </c>
      <c r="G190" s="202">
        <v>0</v>
      </c>
      <c r="H190" s="201">
        <f>F190+TIME(0,G190,0)</f>
        <v>0.45347222222222194</v>
      </c>
      <c r="I190" s="152"/>
    </row>
    <row r="191" spans="1:9" s="62" customFormat="1" ht="14.25" x14ac:dyDescent="0.2">
      <c r="A191" s="191" t="s">
        <v>461</v>
      </c>
      <c r="B191" s="149" t="s">
        <v>91</v>
      </c>
      <c r="C191" s="149"/>
      <c r="D191" s="161" t="s">
        <v>1</v>
      </c>
      <c r="E191" s="89"/>
      <c r="F191" s="150">
        <f>H190</f>
        <v>0.45347222222222194</v>
      </c>
      <c r="G191" s="151">
        <v>0</v>
      </c>
      <c r="H191" s="150">
        <f>F191+TIME(0,G191,0)</f>
        <v>0.45347222222222194</v>
      </c>
      <c r="I191" s="152"/>
    </row>
    <row r="192" spans="1:9" s="62" customFormat="1" ht="14.25" x14ac:dyDescent="0.2">
      <c r="A192" s="148" t="s">
        <v>462</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6"/>
    </row>
    <row r="194" spans="1:9" s="62" customFormat="1" ht="14.25" x14ac:dyDescent="0.2">
      <c r="A194" s="191" t="s">
        <v>211</v>
      </c>
      <c r="B194" s="89" t="s">
        <v>85</v>
      </c>
      <c r="C194" s="89"/>
      <c r="D194" s="161"/>
      <c r="E194" s="89"/>
      <c r="F194" s="150">
        <f>H191</f>
        <v>0.45347222222222194</v>
      </c>
      <c r="G194" s="151">
        <v>0</v>
      </c>
      <c r="H194" s="150">
        <f t="shared" ref="H194" si="25">F194+TIME(0,G194,0)</f>
        <v>0.45347222222222194</v>
      </c>
      <c r="I194" s="152"/>
    </row>
    <row r="195" spans="1:9" s="62" customFormat="1" ht="14.25" x14ac:dyDescent="0.2">
      <c r="A195" s="191" t="s">
        <v>213</v>
      </c>
      <c r="B195" s="89" t="s">
        <v>85</v>
      </c>
      <c r="C195" s="89"/>
      <c r="D195" s="161"/>
      <c r="E195" s="89"/>
      <c r="F195" s="150">
        <f>H194</f>
        <v>0.45347222222222194</v>
      </c>
      <c r="G195" s="151">
        <v>0</v>
      </c>
      <c r="H195" s="150">
        <f>F195+TIME(0,G195,0)</f>
        <v>0.45347222222222194</v>
      </c>
      <c r="I195" s="152"/>
    </row>
    <row r="196" spans="1:9" s="62" customFormat="1" ht="14.25" x14ac:dyDescent="0.2">
      <c r="A196" s="80" t="s">
        <v>216</v>
      </c>
      <c r="B196" s="89" t="s">
        <v>85</v>
      </c>
      <c r="C196" s="89"/>
      <c r="D196" s="172"/>
      <c r="E196" s="89"/>
      <c r="F196" s="138">
        <f>H195</f>
        <v>0.45347222222222194</v>
      </c>
      <c r="G196" s="99">
        <v>0</v>
      </c>
      <c r="H196" s="138">
        <f t="shared" ref="H196" si="26">F196+TIME(0,G196,0)</f>
        <v>0.45347222222222194</v>
      </c>
      <c r="I196" s="152"/>
    </row>
    <row r="197" spans="1:9" s="62" customFormat="1" ht="14.25" x14ac:dyDescent="0.2">
      <c r="A197" s="307"/>
      <c r="B197" s="307"/>
      <c r="C197" s="307"/>
      <c r="D197" s="308"/>
      <c r="E197" s="307"/>
      <c r="F197" s="309"/>
      <c r="G197" s="310"/>
      <c r="H197" s="309"/>
      <c r="I197" s="152"/>
    </row>
    <row r="198" spans="1:9" s="62" customFormat="1" ht="15.75" x14ac:dyDescent="0.25">
      <c r="A198" s="81" t="s">
        <v>219</v>
      </c>
      <c r="B198" s="91"/>
      <c r="C198" s="91" t="s">
        <v>220</v>
      </c>
      <c r="D198" s="159"/>
      <c r="E198" s="91"/>
      <c r="F198" s="142"/>
      <c r="G198" s="101"/>
      <c r="H198" s="142"/>
      <c r="I198" s="306"/>
    </row>
    <row r="199" spans="1:9" s="62" customFormat="1" ht="14.25" x14ac:dyDescent="0.2">
      <c r="A199" s="186" t="s">
        <v>463</v>
      </c>
      <c r="B199" s="160" t="s">
        <v>85</v>
      </c>
      <c r="C199" s="160" t="s">
        <v>221</v>
      </c>
      <c r="D199" s="172" t="s">
        <v>265</v>
      </c>
      <c r="E199" s="160" t="s">
        <v>104</v>
      </c>
      <c r="F199" s="187">
        <f>H196</f>
        <v>0.45347222222222194</v>
      </c>
      <c r="G199" s="188">
        <v>1</v>
      </c>
      <c r="H199" s="187">
        <f>F199+TIME(0,G199,0)</f>
        <v>0.45416666666666639</v>
      </c>
      <c r="I199" s="152"/>
    </row>
    <row r="200" spans="1:9" s="62" customFormat="1" ht="14.25" x14ac:dyDescent="0.2">
      <c r="A200" s="186" t="s">
        <v>464</v>
      </c>
      <c r="B200" s="160" t="s">
        <v>85</v>
      </c>
      <c r="C200" s="160" t="s">
        <v>122</v>
      </c>
      <c r="D200" s="172" t="s">
        <v>265</v>
      </c>
      <c r="E200" s="160" t="s">
        <v>104</v>
      </c>
      <c r="F200" s="187">
        <f>H199</f>
        <v>0.45416666666666639</v>
      </c>
      <c r="G200" s="188">
        <v>1</v>
      </c>
      <c r="H200" s="187">
        <f>F200+TIME(0,G200,0)</f>
        <v>0.45486111111111083</v>
      </c>
      <c r="I200" s="152"/>
    </row>
    <row r="201" spans="1:9" s="62" customFormat="1" ht="14.25" x14ac:dyDescent="0.2">
      <c r="A201" s="186" t="s">
        <v>465</v>
      </c>
      <c r="B201" s="160" t="s">
        <v>85</v>
      </c>
      <c r="C201" s="160" t="s">
        <v>98</v>
      </c>
      <c r="D201" s="172" t="s">
        <v>265</v>
      </c>
      <c r="E201" s="160" t="s">
        <v>104</v>
      </c>
      <c r="F201" s="187">
        <f>H200</f>
        <v>0.45486111111111083</v>
      </c>
      <c r="G201" s="188">
        <v>4</v>
      </c>
      <c r="H201" s="187">
        <f>F201+TIME(0,G201,0)</f>
        <v>0.4576388888888886</v>
      </c>
      <c r="I201" s="152"/>
    </row>
    <row r="202" spans="1:9" s="62" customFormat="1" ht="14.25" x14ac:dyDescent="0.2">
      <c r="A202" s="186" t="s">
        <v>466</v>
      </c>
      <c r="B202" s="160" t="s">
        <v>91</v>
      </c>
      <c r="C202" s="160" t="s">
        <v>222</v>
      </c>
      <c r="D202" s="160"/>
      <c r="E202" s="160" t="s">
        <v>104</v>
      </c>
      <c r="F202" s="187">
        <f>H201</f>
        <v>0.4576388888888886</v>
      </c>
      <c r="G202" s="188">
        <v>1</v>
      </c>
      <c r="H202" s="187">
        <f>F202+TIME(0,G202,0)</f>
        <v>0.45833333333333304</v>
      </c>
      <c r="I202" s="152"/>
    </row>
    <row r="203" spans="1:9" s="62" customFormat="1" x14ac:dyDescent="0.2">
      <c r="A203" s="176"/>
      <c r="B203" s="176"/>
      <c r="C203" s="176" t="s">
        <v>185</v>
      </c>
      <c r="D203" s="176"/>
      <c r="E203" s="176"/>
      <c r="F203" s="177"/>
      <c r="G203" s="178">
        <f>(H203-H202) * 24 * 60</f>
        <v>60.000000000000426</v>
      </c>
      <c r="H203" s="177">
        <v>0.5</v>
      </c>
      <c r="I203" s="181"/>
    </row>
    <row r="204" spans="1:9" ht="14.25" x14ac:dyDescent="0.2">
      <c r="D204" s="156"/>
      <c r="I204" s="311"/>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1:I1"/>
    <mergeCell ref="A2:I2"/>
    <mergeCell ref="A3:I3"/>
    <mergeCell ref="A4:I4"/>
    <mergeCell ref="A5:I5"/>
    <mergeCell ref="A7:I7"/>
    <mergeCell ref="A8:I8"/>
    <mergeCell ref="A12:I12"/>
    <mergeCell ref="A104:I104"/>
    <mergeCell ref="A6:I6"/>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A13" sqref="A13"/>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7" t="str">
        <f>Parameters!B1</f>
        <v>IEEE 802.11 WIRELESS LOCAL AREA NETWORKS SESSION #190</v>
      </c>
      <c r="B1" s="482"/>
      <c r="C1" s="482"/>
      <c r="D1" s="482"/>
      <c r="E1" s="482"/>
      <c r="F1" s="482"/>
      <c r="G1" s="482"/>
      <c r="H1" s="482"/>
      <c r="I1" s="482"/>
    </row>
    <row r="2" spans="1:9" ht="25.15" customHeight="1" x14ac:dyDescent="0.4">
      <c r="A2" s="487" t="str">
        <f>Parameters!B2</f>
        <v>Teleconference</v>
      </c>
      <c r="B2" s="482"/>
      <c r="C2" s="482"/>
      <c r="D2" s="482"/>
      <c r="E2" s="482"/>
      <c r="F2" s="482"/>
      <c r="G2" s="482"/>
      <c r="H2" s="482"/>
      <c r="I2" s="482"/>
    </row>
    <row r="3" spans="1:9" ht="25.15" customHeight="1" x14ac:dyDescent="0.4">
      <c r="A3" s="487" t="str">
        <f>Parameters!B3</f>
        <v>November 8-16, 2021</v>
      </c>
      <c r="B3" s="482"/>
      <c r="C3" s="482"/>
      <c r="D3" s="482"/>
      <c r="E3" s="482"/>
      <c r="F3" s="482"/>
      <c r="G3" s="482"/>
      <c r="H3" s="482"/>
      <c r="I3" s="482"/>
    </row>
    <row r="4" spans="1:9" ht="18" customHeight="1" x14ac:dyDescent="0.25">
      <c r="A4" s="481" t="s">
        <v>275</v>
      </c>
      <c r="B4" s="482"/>
      <c r="C4" s="482"/>
      <c r="D4" s="482"/>
      <c r="E4" s="482"/>
      <c r="F4" s="482"/>
      <c r="G4" s="482"/>
      <c r="H4" s="482"/>
      <c r="I4" s="482"/>
    </row>
    <row r="5" spans="1:9" ht="18" customHeight="1" x14ac:dyDescent="0.25">
      <c r="A5" s="481" t="s">
        <v>73</v>
      </c>
      <c r="B5" s="482"/>
      <c r="C5" s="482"/>
      <c r="D5" s="482"/>
      <c r="E5" s="482"/>
      <c r="F5" s="482"/>
      <c r="G5" s="482"/>
      <c r="H5" s="482"/>
      <c r="I5" s="482"/>
    </row>
    <row r="6" spans="1:9" ht="18" customHeight="1" x14ac:dyDescent="0.25">
      <c r="A6" s="481" t="s">
        <v>276</v>
      </c>
      <c r="B6" s="482"/>
      <c r="C6" s="482"/>
      <c r="D6" s="482"/>
      <c r="E6" s="482"/>
      <c r="F6" s="482"/>
      <c r="G6" s="482"/>
      <c r="H6" s="482"/>
      <c r="I6" s="482"/>
    </row>
    <row r="7" spans="1:9" ht="18" customHeight="1" x14ac:dyDescent="0.25">
      <c r="A7" s="481" t="s">
        <v>413</v>
      </c>
      <c r="B7" s="482"/>
      <c r="C7" s="482"/>
      <c r="D7" s="482"/>
      <c r="E7" s="482"/>
      <c r="F7" s="482"/>
      <c r="G7" s="482"/>
      <c r="H7" s="482"/>
      <c r="I7" s="482"/>
    </row>
    <row r="8" spans="1:9" ht="30" customHeight="1" x14ac:dyDescent="0.4">
      <c r="A8" s="483" t="str">
        <f>"Agenda R" &amp; Parameters!$B$8</f>
        <v>Agenda R0</v>
      </c>
      <c r="B8" s="484"/>
      <c r="C8" s="484"/>
      <c r="D8" s="484"/>
      <c r="E8" s="484"/>
      <c r="F8" s="484"/>
      <c r="G8" s="484"/>
      <c r="H8" s="484"/>
      <c r="I8" s="484"/>
    </row>
    <row r="12" spans="1:9" ht="15.75" x14ac:dyDescent="0.25">
      <c r="A12" s="485" t="s">
        <v>519</v>
      </c>
      <c r="B12" s="486"/>
      <c r="C12" s="486"/>
      <c r="D12" s="486"/>
      <c r="E12" s="486"/>
      <c r="F12" s="486"/>
      <c r="G12" s="486"/>
      <c r="H12" s="486"/>
      <c r="I12" s="48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249</v>
      </c>
      <c r="D24" s="92"/>
      <c r="E24" s="92" t="s">
        <v>104</v>
      </c>
      <c r="F24" s="147">
        <f>H22</f>
        <v>0.51388888888888884</v>
      </c>
      <c r="G24" s="103">
        <v>30</v>
      </c>
      <c r="H24" s="147">
        <f>F24+TIME(0,G24,0)</f>
        <v>0.53472222222222221</v>
      </c>
      <c r="I24" s="112"/>
    </row>
    <row r="26" spans="1:9" ht="31.5" x14ac:dyDescent="0.25">
      <c r="A26" s="83" t="s">
        <v>219</v>
      </c>
      <c r="B26" s="92"/>
      <c r="C26" s="92" t="s">
        <v>250</v>
      </c>
      <c r="D26" s="92"/>
      <c r="E26" s="92" t="s">
        <v>104</v>
      </c>
      <c r="F26" s="147">
        <f>H24</f>
        <v>0.53472222222222221</v>
      </c>
      <c r="G26" s="103">
        <v>10</v>
      </c>
      <c r="H26" s="147">
        <f>F26+TIME(0,G26,0)</f>
        <v>0.54166666666666663</v>
      </c>
      <c r="I26" s="112"/>
    </row>
    <row r="28" spans="1:9" ht="15.75" x14ac:dyDescent="0.25">
      <c r="A28" s="115" t="s">
        <v>251</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F21" sqref="F21"/>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414</v>
      </c>
    </row>
    <row r="2" spans="1:5" s="4" customFormat="1" x14ac:dyDescent="0.2">
      <c r="A2" s="3"/>
      <c r="B2" s="3"/>
      <c r="C2" s="3"/>
      <c r="D2" s="3"/>
    </row>
    <row r="3" spans="1:5" s="64" customFormat="1" x14ac:dyDescent="0.2">
      <c r="A3" s="488" t="s">
        <v>31</v>
      </c>
      <c r="B3" s="488"/>
      <c r="C3" s="63"/>
      <c r="D3" s="63"/>
    </row>
    <row r="4" spans="1:5" s="4" customFormat="1" x14ac:dyDescent="0.2">
      <c r="A4" s="39" t="s">
        <v>62</v>
      </c>
      <c r="B4" s="39" t="s">
        <v>17</v>
      </c>
      <c r="C4" s="39" t="s">
        <v>0</v>
      </c>
      <c r="D4" s="39" t="s">
        <v>18</v>
      </c>
    </row>
    <row r="5" spans="1:5" s="132" customFormat="1" x14ac:dyDescent="0.2">
      <c r="A5" s="350" t="s">
        <v>253</v>
      </c>
      <c r="B5" s="40" t="s">
        <v>372</v>
      </c>
      <c r="C5" s="40" t="s">
        <v>254</v>
      </c>
      <c r="D5" s="56" t="s">
        <v>529</v>
      </c>
      <c r="E5" s="4" t="s">
        <v>373</v>
      </c>
    </row>
    <row r="6" spans="1:5" s="132" customFormat="1" x14ac:dyDescent="0.2">
      <c r="A6" s="351" t="s">
        <v>241</v>
      </c>
      <c r="B6" s="40" t="s">
        <v>239</v>
      </c>
      <c r="C6" s="40" t="s">
        <v>240</v>
      </c>
      <c r="D6" s="56" t="s">
        <v>533</v>
      </c>
      <c r="E6" s="4" t="s">
        <v>373</v>
      </c>
    </row>
    <row r="7" spans="1:5" x14ac:dyDescent="0.2">
      <c r="A7" s="415" t="s">
        <v>13</v>
      </c>
      <c r="B7" s="41" t="s">
        <v>19</v>
      </c>
      <c r="C7" s="41" t="s">
        <v>20</v>
      </c>
      <c r="D7" s="56" t="s">
        <v>534</v>
      </c>
      <c r="E7" s="4" t="s">
        <v>373</v>
      </c>
    </row>
    <row r="8" spans="1:5" ht="12.75" customHeight="1" x14ac:dyDescent="0.2">
      <c r="A8" s="416" t="s">
        <v>257</v>
      </c>
      <c r="B8" s="40" t="s">
        <v>256</v>
      </c>
      <c r="C8" s="40" t="s">
        <v>243</v>
      </c>
      <c r="D8" s="56" t="s">
        <v>548</v>
      </c>
      <c r="E8" s="4" t="s">
        <v>373</v>
      </c>
    </row>
    <row r="9" spans="1:5" x14ac:dyDescent="0.2">
      <c r="A9" s="417" t="s">
        <v>60</v>
      </c>
      <c r="B9" s="40" t="s">
        <v>278</v>
      </c>
      <c r="C9" s="40" t="s">
        <v>228</v>
      </c>
      <c r="D9" s="56" t="s">
        <v>535</v>
      </c>
      <c r="E9" s="4" t="s">
        <v>373</v>
      </c>
    </row>
    <row r="10" spans="1:5" ht="12.75" customHeight="1" x14ac:dyDescent="0.2">
      <c r="A10" s="418" t="s">
        <v>4</v>
      </c>
      <c r="B10" s="41" t="s">
        <v>59</v>
      </c>
      <c r="C10" s="41" t="s">
        <v>66</v>
      </c>
      <c r="D10" s="56" t="s">
        <v>538</v>
      </c>
      <c r="E10" s="4" t="s">
        <v>373</v>
      </c>
    </row>
    <row r="11" spans="1:5" ht="12.75" customHeight="1" x14ac:dyDescent="0.2">
      <c r="A11" s="419" t="s">
        <v>244</v>
      </c>
      <c r="B11" s="41" t="s">
        <v>245</v>
      </c>
      <c r="C11" s="41" t="s">
        <v>243</v>
      </c>
      <c r="D11" s="56" t="s">
        <v>543</v>
      </c>
      <c r="E11" s="4" t="s">
        <v>373</v>
      </c>
    </row>
    <row r="12" spans="1:5" ht="12.75" customHeight="1" x14ac:dyDescent="0.2">
      <c r="A12" s="420" t="s">
        <v>418</v>
      </c>
      <c r="B12" s="40" t="s">
        <v>248</v>
      </c>
      <c r="C12" s="40" t="s">
        <v>476</v>
      </c>
      <c r="D12" s="56" t="s">
        <v>540</v>
      </c>
      <c r="E12" s="4" t="s">
        <v>373</v>
      </c>
    </row>
    <row r="13" spans="1:5" ht="12.75" customHeight="1" x14ac:dyDescent="0.2">
      <c r="A13" s="421" t="s">
        <v>67</v>
      </c>
      <c r="B13" s="41" t="s">
        <v>61</v>
      </c>
      <c r="C13" s="40" t="s">
        <v>64</v>
      </c>
      <c r="D13" s="56" t="s">
        <v>527</v>
      </c>
      <c r="E13" s="4" t="s">
        <v>373</v>
      </c>
    </row>
    <row r="14" spans="1:5" ht="12.75" customHeight="1" x14ac:dyDescent="0.2">
      <c r="A14" s="422" t="s">
        <v>286</v>
      </c>
      <c r="B14" s="40" t="s">
        <v>287</v>
      </c>
      <c r="C14" s="40" t="s">
        <v>279</v>
      </c>
      <c r="D14" s="56" t="s">
        <v>550</v>
      </c>
      <c r="E14" s="4" t="s">
        <v>373</v>
      </c>
    </row>
    <row r="15" spans="1:5" ht="12.75" customHeight="1" x14ac:dyDescent="0.2">
      <c r="A15" s="358" t="s">
        <v>296</v>
      </c>
      <c r="B15" s="40" t="s">
        <v>297</v>
      </c>
      <c r="C15" s="40" t="s">
        <v>273</v>
      </c>
      <c r="D15" s="56" t="s">
        <v>549</v>
      </c>
      <c r="E15" s="4" t="s">
        <v>373</v>
      </c>
    </row>
    <row r="16" spans="1:5" ht="12.75" customHeight="1" x14ac:dyDescent="0.2">
      <c r="A16" s="352" t="s">
        <v>295</v>
      </c>
      <c r="B16" s="40" t="s">
        <v>301</v>
      </c>
      <c r="C16" s="40" t="s">
        <v>274</v>
      </c>
      <c r="D16" s="56" t="s">
        <v>532</v>
      </c>
      <c r="E16" s="4" t="s">
        <v>373</v>
      </c>
    </row>
    <row r="17" spans="1:9" ht="12.75" customHeight="1" x14ac:dyDescent="0.2">
      <c r="A17" s="353" t="s">
        <v>305</v>
      </c>
      <c r="B17" s="40" t="s">
        <v>306</v>
      </c>
      <c r="C17" s="40" t="s">
        <v>307</v>
      </c>
      <c r="D17" s="56" t="s">
        <v>528</v>
      </c>
      <c r="E17" s="4" t="s">
        <v>373</v>
      </c>
    </row>
    <row r="18" spans="1:9" ht="12.75" customHeight="1" x14ac:dyDescent="0.2">
      <c r="A18" s="354" t="s">
        <v>392</v>
      </c>
      <c r="B18" s="40" t="s">
        <v>318</v>
      </c>
      <c r="C18" s="40" t="s">
        <v>319</v>
      </c>
      <c r="D18" s="56" t="s">
        <v>542</v>
      </c>
      <c r="E18" s="4" t="s">
        <v>373</v>
      </c>
    </row>
    <row r="19" spans="1:9" s="4" customFormat="1" ht="12.75" customHeight="1" x14ac:dyDescent="0.2">
      <c r="A19" s="355" t="s">
        <v>468</v>
      </c>
      <c r="B19" s="40" t="s">
        <v>424</v>
      </c>
      <c r="C19" s="40" t="s">
        <v>20</v>
      </c>
      <c r="D19" s="56" t="s">
        <v>536</v>
      </c>
      <c r="E19" s="4" t="s">
        <v>373</v>
      </c>
      <c r="F19" s="2"/>
      <c r="G19" s="2"/>
      <c r="H19" s="2"/>
      <c r="I19" s="2"/>
    </row>
    <row r="20" spans="1:9" ht="12.75" customHeight="1" x14ac:dyDescent="0.2">
      <c r="A20" s="356" t="s">
        <v>469</v>
      </c>
      <c r="B20" s="40" t="s">
        <v>419</v>
      </c>
      <c r="C20" s="40" t="s">
        <v>383</v>
      </c>
      <c r="D20" s="56" t="s">
        <v>537</v>
      </c>
      <c r="E20" s="4" t="s">
        <v>373</v>
      </c>
    </row>
    <row r="21" spans="1:9" ht="12.75" customHeight="1" x14ac:dyDescent="0.2">
      <c r="A21" s="357" t="s">
        <v>347</v>
      </c>
      <c r="B21" s="40" t="s">
        <v>348</v>
      </c>
      <c r="C21" s="40" t="s">
        <v>349</v>
      </c>
      <c r="D21" s="56" t="s">
        <v>544</v>
      </c>
      <c r="E21" s="4" t="s">
        <v>373</v>
      </c>
    </row>
    <row r="22" spans="1:9" s="4" customFormat="1" ht="12.75" customHeight="1" x14ac:dyDescent="0.2">
      <c r="A22" s="355"/>
      <c r="B22" s="40"/>
      <c r="C22" s="40"/>
      <c r="D22" s="56"/>
      <c r="F22" s="2"/>
      <c r="G22" s="2"/>
      <c r="H22" s="2"/>
      <c r="I22" s="2"/>
    </row>
    <row r="23" spans="1:9" ht="12.75" customHeight="1" x14ac:dyDescent="0.2">
      <c r="A23" s="356"/>
      <c r="B23" s="40"/>
      <c r="C23" s="40"/>
      <c r="D23" s="56"/>
      <c r="E23" s="4"/>
    </row>
    <row r="24" spans="1:9" ht="12.75" customHeight="1" x14ac:dyDescent="0.2">
      <c r="A24" s="357"/>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515</v>
      </c>
      <c r="C40" s="2"/>
      <c r="D40" s="2"/>
    </row>
    <row r="41" spans="1:4" x14ac:dyDescent="0.2">
      <c r="A41" s="45" t="s">
        <v>49</v>
      </c>
      <c r="B41" s="59" t="s">
        <v>516</v>
      </c>
      <c r="C41" s="2"/>
      <c r="D41" s="2"/>
    </row>
    <row r="42" spans="1:4" x14ac:dyDescent="0.2">
      <c r="A42" s="45" t="s">
        <v>317</v>
      </c>
      <c r="B42" s="59" t="s">
        <v>546</v>
      </c>
      <c r="C42" s="2"/>
      <c r="D42" s="2"/>
    </row>
    <row r="43" spans="1:4" ht="14.25" x14ac:dyDescent="0.2">
      <c r="A43" s="45" t="s">
        <v>50</v>
      </c>
      <c r="B43" s="59" t="s">
        <v>530</v>
      </c>
      <c r="C43" s="2"/>
      <c r="D43" s="2"/>
    </row>
    <row r="44" spans="1:4" ht="14.25" x14ac:dyDescent="0.2">
      <c r="A44" s="45" t="s">
        <v>52</v>
      </c>
      <c r="B44" s="59" t="s">
        <v>545</v>
      </c>
      <c r="C44" s="2"/>
      <c r="D44" s="2"/>
    </row>
    <row r="45" spans="1:4" x14ac:dyDescent="0.2">
      <c r="A45" s="45" t="s">
        <v>51</v>
      </c>
      <c r="B45" s="59" t="s">
        <v>541</v>
      </c>
      <c r="C45" s="2"/>
      <c r="D45" s="2"/>
    </row>
    <row r="46" spans="1:4" x14ac:dyDescent="0.2">
      <c r="A46" s="45" t="s">
        <v>252</v>
      </c>
      <c r="B46" s="59" t="s">
        <v>517</v>
      </c>
      <c r="C46" s="2"/>
      <c r="D46" s="2"/>
    </row>
    <row r="47" spans="1:4" x14ac:dyDescent="0.2">
      <c r="A47" s="45" t="s">
        <v>1</v>
      </c>
      <c r="B47" s="59" t="s">
        <v>531</v>
      </c>
      <c r="C47" s="2"/>
      <c r="D47" s="2"/>
    </row>
    <row r="48" spans="1:4" x14ac:dyDescent="0.2">
      <c r="A48" s="45" t="s">
        <v>387</v>
      </c>
      <c r="B48" s="59" t="s">
        <v>547</v>
      </c>
      <c r="C48" s="2"/>
      <c r="D48" s="2"/>
    </row>
    <row r="49" spans="1:4" x14ac:dyDescent="0.2">
      <c r="A49" s="45" t="s">
        <v>72</v>
      </c>
      <c r="B49" s="59" t="s">
        <v>518</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255</v>
      </c>
      <c r="B58" s="56" t="s">
        <v>483</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14" sqref="B14"/>
    </sheetView>
  </sheetViews>
  <sheetFormatPr defaultRowHeight="12.75" x14ac:dyDescent="0.2"/>
  <cols>
    <col min="1" max="1" width="33.28515625" customWidth="1"/>
    <col min="2" max="2" width="65.7109375" customWidth="1"/>
  </cols>
  <sheetData>
    <row r="1" spans="1:2" s="6" customFormat="1" x14ac:dyDescent="0.2">
      <c r="A1" s="33" t="s">
        <v>29</v>
      </c>
      <c r="B1" s="33" t="s">
        <v>513</v>
      </c>
    </row>
    <row r="2" spans="1:2" x14ac:dyDescent="0.2">
      <c r="A2" s="33" t="s">
        <v>27</v>
      </c>
      <c r="B2" s="33" t="s">
        <v>352</v>
      </c>
    </row>
    <row r="3" spans="1:2" x14ac:dyDescent="0.2">
      <c r="A3" s="33" t="s">
        <v>28</v>
      </c>
      <c r="B3" s="33" t="s">
        <v>514</v>
      </c>
    </row>
    <row r="4" spans="1:2" s="6" customFormat="1" x14ac:dyDescent="0.2">
      <c r="A4" s="6" t="s">
        <v>23</v>
      </c>
      <c r="B4" s="35">
        <v>43046</v>
      </c>
    </row>
    <row r="5" spans="1:2" s="6" customFormat="1" x14ac:dyDescent="0.2">
      <c r="A5" s="38" t="s">
        <v>26</v>
      </c>
      <c r="B5" s="35">
        <f>B4</f>
        <v>43046</v>
      </c>
    </row>
    <row r="6" spans="1:2" s="6" customFormat="1" x14ac:dyDescent="0.2">
      <c r="A6" s="36" t="s">
        <v>24</v>
      </c>
      <c r="B6" s="37">
        <v>9</v>
      </c>
    </row>
    <row r="7" spans="1:2" s="6" customFormat="1" x14ac:dyDescent="0.2">
      <c r="A7" s="36" t="s">
        <v>25</v>
      </c>
      <c r="B7" s="35">
        <f>B4+B6-1</f>
        <v>43054</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802.11 Agenda</dc:title>
  <dc:subject>Agendas for the WG, TG, SC and AHC</dc:subject>
  <dc:creator>Stanley, Dorothy</dc:creator>
  <cp:keywords>11-21-1603r0</cp:keywords>
  <cp:lastModifiedBy>Dorothy Stanley</cp:lastModifiedBy>
  <cp:lastPrinted>2018-08-07T21:31:08Z</cp:lastPrinted>
  <dcterms:created xsi:type="dcterms:W3CDTF">2007-05-08T22:03:28Z</dcterms:created>
  <dcterms:modified xsi:type="dcterms:W3CDTF">2021-10-08T14:36:39Z</dcterms:modified>
  <cp:category>WG11 November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