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/>
  <c r="H135" i="880"/>
  <c r="F136" i="880"/>
  <c r="H136" i="880"/>
  <c r="F139" i="880"/>
  <c r="H139" i="880"/>
  <c r="F140" i="880"/>
  <c r="H140" i="880"/>
  <c r="F141" i="880"/>
  <c r="H141" i="880"/>
  <c r="F142" i="880"/>
  <c r="H142" i="880"/>
  <c r="F143" i="880"/>
  <c r="H143" i="880"/>
  <c r="F144" i="880"/>
  <c r="H144" i="880"/>
  <c r="F145" i="880"/>
  <c r="H145" i="880"/>
  <c r="F146" i="880"/>
  <c r="H146" i="880"/>
  <c r="F147" i="880"/>
  <c r="H147" i="880"/>
  <c r="F151" i="880"/>
  <c r="H151" i="880"/>
  <c r="F152" i="880"/>
  <c r="H152" i="880"/>
  <c r="F153" i="880"/>
  <c r="H153" i="880"/>
  <c r="F154" i="880"/>
  <c r="H154" i="880"/>
  <c r="F155" i="880"/>
  <c r="H155" i="880"/>
  <c r="F156" i="880"/>
  <c r="H156" i="880"/>
  <c r="F157" i="880"/>
  <c r="H157" i="880"/>
  <c r="F159" i="880"/>
  <c r="H159" i="880"/>
  <c r="F160" i="880"/>
  <c r="H160" i="880"/>
  <c r="F161" i="880"/>
  <c r="H161" i="880"/>
  <c r="F162" i="880"/>
  <c r="H162" i="880"/>
  <c r="F163" i="880"/>
  <c r="H163" i="880"/>
  <c r="F164" i="880"/>
  <c r="H164" i="880"/>
  <c r="F166" i="880"/>
  <c r="H166" i="880"/>
  <c r="H97" i="880"/>
  <c r="F98" i="880"/>
  <c r="H98" i="880"/>
  <c r="F99" i="880"/>
  <c r="H99" i="880"/>
  <c r="F102" i="880"/>
  <c r="H102" i="880"/>
  <c r="F103" i="880"/>
  <c r="H103" i="880"/>
  <c r="F104" i="880"/>
  <c r="H104" i="880"/>
  <c r="F105" i="880"/>
  <c r="H105" i="880"/>
  <c r="F106" i="880"/>
  <c r="H106" i="880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8" i="880" s="1"/>
  <c r="H128" i="880" s="1"/>
  <c r="G129" i="880" s="1"/>
  <c r="H15" i="880"/>
  <c r="F16" i="880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F85" i="880" s="1"/>
  <c r="H85" i="880" s="1"/>
  <c r="F88" i="880" s="1"/>
  <c r="H88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C5" i="779"/>
  <c r="U5" i="779"/>
  <c r="AA5" i="779"/>
  <c r="I5" i="779"/>
  <c r="F167" i="880"/>
  <c r="H167" i="880"/>
  <c r="F168" i="880"/>
  <c r="H168" i="880"/>
  <c r="F169" i="880"/>
  <c r="H169" i="880"/>
  <c r="F170" i="880"/>
  <c r="H170" i="880"/>
  <c r="F171" i="880"/>
  <c r="H171" i="880"/>
  <c r="F172" i="880"/>
  <c r="H172" i="880"/>
  <c r="F173" i="880"/>
  <c r="H173" i="880"/>
  <c r="F175" i="880"/>
  <c r="H175" i="880"/>
  <c r="F176" i="880"/>
  <c r="H176" i="880"/>
  <c r="F179" i="880"/>
  <c r="H179" i="880"/>
  <c r="F180" i="880"/>
  <c r="H180" i="880"/>
  <c r="F181" i="880"/>
  <c r="H181" i="880"/>
  <c r="F182" i="880"/>
  <c r="H182" i="880"/>
  <c r="F183" i="880"/>
  <c r="H183" i="880"/>
  <c r="F184" i="880"/>
  <c r="H184" i="880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3" i="880" s="1"/>
  <c r="H213" i="880" s="1"/>
  <c r="F214" i="880" s="1"/>
  <c r="H214" i="880" s="1"/>
  <c r="F215" i="880" s="1"/>
  <c r="H215" i="880" s="1"/>
  <c r="F216" i="880" s="1"/>
  <c r="H216" i="880" s="1"/>
  <c r="F219" i="880" s="1"/>
  <c r="H219" i="880" s="1"/>
  <c r="F220" i="880" s="1"/>
  <c r="H220" i="880" s="1"/>
  <c r="F221" i="880" s="1"/>
  <c r="H221" i="880" s="1"/>
  <c r="F222" i="880" s="1"/>
  <c r="H222" i="880" s="1"/>
  <c r="G223" i="880" s="1"/>
  <c r="F89" i="880" l="1"/>
  <c r="H89" i="880" s="1"/>
  <c r="F90" i="880" s="1"/>
  <c r="H90" i="880" s="1"/>
  <c r="F91" i="880" s="1"/>
  <c r="H91" i="880" s="1"/>
  <c r="G92" i="880" s="1"/>
  <c r="A8" i="881"/>
  <c r="A8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<sst xmlns="http://schemas.openxmlformats.org/spreadsheetml/2006/main" count="1122" uniqueCount="555">
  <si>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</si>
  <si>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</si>
  <si>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</si>
  <si>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</si>
  <si>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</si>
  <si>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</si>
  <si>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</si>
  <si>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</si>
  <si>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</si>
  <si>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</si>
  <si>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</si>
  <si>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</si>
  <si>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</si>
  <si>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</si>
  <si>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</si>
  <si>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</si>
  <si>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</si>
  <si>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</si>
  <si>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</si>
  <si>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</si>
  <si>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</si>
  <si>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</si>
  <si>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</si>
  <si>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</si>
  <si>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</si>
  <si>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</si>
  <si>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</si>
  <si>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</si>
  <si>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</si>
  <si>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</si>
  <si>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</si>
  <si>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</si>
  <si>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</si>
  <si>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</si>
  <si>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</si>
  <si>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</si>
  <si>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</si>
  <si>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</si>
  <si>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</si>
  <si>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</si>
  <si>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</si>
  <si>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</si>
  <si>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</si>
  <si>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</si>
  <si>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</si>
  <si>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</si>
  <si>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</si>
  <si>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</si>
  <si>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</si>
  <si>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</si>
  <si>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</si>
  <si>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</si>
  <si>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</si>
  <si>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</si>
  <si>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</si>
  <si>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</si>
  <si>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</si>
  <si>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</si>
  <si>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</si>
  <si>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</si>
  <si>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</si>
  <si>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</si>
  <si>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</si>
  <si>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</si>
  <si>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</si>
  <si>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</si>
  <si>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</si>
  <si>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</si>
  <si>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</si>
  <si>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</si>
  <si>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</si>
  <si>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</si>
  <si>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</si>
  <si>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</si>
  <si>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</si>
  <si>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</si>
  <si>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</si>
  <si>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</si>
  <si>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</si>
  <si>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</si>
  <si>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</si>
  <si>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</si>
  <si>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</si>
  <si>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</si>
  <si>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</si>
  <si>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</si>
  <si>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</si>
  <si>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</si>
  <si>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</si>
  <si>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</si>
  <si>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</si>
  <si>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</si>
  <si>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</si>
  <si>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</si>
  <si>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</si>
  <si>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</si>
  <si>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</si>
  <si>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</si>
  <si>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</si>
  <si>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</si>
  <si>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</si>
  <si>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</si>
  <si>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</si>
  <si>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</si>
  <si>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</si>
  <si>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</si>
  <si>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</si>
  <si>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</si>
  <si>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</si>
  <si>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</si>
  <si>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</si>
  <si>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</si>
  <si>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</si>
  <si>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</si>
  <si>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</si>
  <si>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</si>
  <si>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</si>
  <si>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</si>
  <si>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</si>
  <si>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</si>
  <si>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</si>
  <si>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</si>
  <si>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</si>
  <si>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</si>
  <si>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</si>
  <si>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</si>
  <si>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</si>
  <si>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</si>
  <si>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</si>
  <si>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</si>
  <si>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</si>
  <si>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</si>
  <si>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</si>
  <si>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</si>
  <si>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</si>
  <si>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</si>
  <si>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</si>
  <si>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</si>
  <si>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</si>
  <si>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</si>
  <si>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</si>
  <si>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</si>
  <si>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</si>
  <si>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</si>
  <si>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</si>
  <si>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</si>
  <si>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</si>
  <si>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</si>
  <si>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</si>
  <si>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</si>
  <si>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</si>
  <si>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</si>
  <si>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</si>
  <si>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</si>
  <si>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</si>
  <si>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</si>
  <si>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</si>
  <si>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</si>
  <si>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</si>
  <si>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</si>
  <si>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</si>
  <si>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</si>
  <si>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</si>
  <si>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</si>
  <si>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</si>
  <si>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</si>
  <si>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</si>
  <si>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</si>
  <si>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</si>
  <si>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</si>
  <si>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</si>
  <si>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</si>
  <si>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</si>
  <si>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</si>
  <si>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</si>
  <si>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</si>
  <si>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</si>
  <si>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</si>
  <si>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</si>
  <si>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</si>
  <si>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</si>
  <si>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</si>
  <si>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</si>
  <si>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</si>
  <si>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</si>
  <si>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</si>
  <si>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</si>
  <si>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</si>
  <si>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</si>
  <si>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</si>
  <si>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</si>
  <si>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</si>
  <si>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</si>
  <si>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</si>
  <si>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</si>
  <si>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</si>
  <si>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</si>
  <si>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</si>
  <si>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</si>
  <si>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</si>
  <si>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</si>
  <si>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</si>
  <si>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</si>
  <si>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</si>
  <si>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</si>
  <si>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</si>
  <si>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</si>
  <si>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</si>
  <si>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</si>
  <si>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</si>
  <si>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</si>
  <si>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</si>
  <si>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</si>
  <si>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</si>
  <si>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</si>
  <si>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</si>
  <si>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</si>
  <si>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</si>
  <si>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</si>
  <si>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</si>
  <si>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</si>
  <si>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</si>
  <si>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</si>
  <si>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</si>
  <si>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</si>
  <si>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</si>
  <si>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</si>
  <si>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</si>
  <si>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</si>
  <si>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</si>
  <si>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</si>
  <si>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</si>
  <si>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</si>
  <si>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</si>
  <si>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</si>
  <si>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</si>
  <si>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</si>
  <si>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</si>
  <si>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</si>
  <si>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</si>
  <si>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</si>
  <si>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</si>
  <si>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</si>
  <si>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</si>
  <si>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</si>
  <si>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</si>
  <si>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</si>
  <si>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</si>
  <si>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</si>
  <si>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</si>
  <si>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</si>
  <si>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</si>
  <si>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</si>
  <si>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</si>
  <si>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</si>
  <si>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</si>
  <si>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</si>
  <si>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</si>
  <si>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</si>
  <si>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</si>
  <si>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</si>
  <si>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</si>
  <si>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</si>
  <si>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</si>
  <si>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</si>
  <si>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</si>
  <si>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</si>
  <si>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</si>
  <si>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</si>
  <si>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</si>
  <si>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</si>
  <si>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</si>
  <si>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</si>
  <si>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</si>
  <si>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</si>
  <si>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</si>
  <si>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</si>
  <si>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</si>
  <si>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</si>
  <si>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</si>
  <si>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</si>
  <si>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</si>
  <si>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</si>
  <si>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</si>
  <si>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</si>
  <si>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</si>
  <si>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</si>
  <si>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</si>
  <si>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</si>
  <si>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</si>
  <si>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</si>
  <si>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</si>
  <si>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</si>
  <si>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</si>
  <si>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</si>
  <si>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</si>
  <si>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</si>
  <si>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</si>
  <si>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</si>
  <si>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</si>
  <si>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</si>
  <si>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</si>
  <si>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</si>
  <si>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</si>
  <si>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</si>
  <si>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</si>
  <si>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</si>
  <si>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</si>
  <si>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</si>
  <si>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</si>
  <si>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</si>
  <si>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</si>
  <si>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</si>
  <si>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</si>
  <si>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</si>
  <si>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</si>
  <si>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</si>
  <si>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</si>
  <si>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</si>
  <si>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</si>
  <si>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</si>
  <si>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</si>
  <si>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</si>
  <si>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</si>
  <si>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</si>
  <si>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</si>
  <si>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</si>
  <si>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</si>
  <si>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</si>
  <si>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</si>
  <si>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</si>
  <si>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</si>
  <si>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</si>
  <si>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</si>
  <si>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</si>
  <si>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</si>
  <si>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</si>
  <si>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</si>
  <si>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</si>
  <si>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</si>
  <si>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</si>
  <si>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</si>
  <si>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</si>
  <si>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</si>
  <si>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</si>
  <si>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</si>
  <si>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</si>
  <si>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</si>
  <si>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</si>
  <si>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</si>
  <si>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</si>
  <si>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</si>
  <si>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</si>
  <si>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</si>
  <si>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</si>
  <si>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</si>
  <si>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</si>
  <si>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</si>
  <si>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</si>
  <si>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</si>
  <si>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</si>
  <si>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</si>
  <si>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</si>
  <si>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</si>
  <si>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</si>
  <si>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</si>
  <si>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</si>
  <si>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</si>
  <si>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</si>
  <si>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</si>
  <si>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</si>
  <si>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</si>
  <si>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</si>
  <si>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</si>
  <si>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</si>
  <si>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</si>
  <si>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</si>
  <si>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</si>
  <si>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</si>
  <si>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</si>
  <si>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</si>
  <si>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</si>
  <si>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</si>
  <si>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</si>
  <si>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</si>
  <si>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</si>
  <si>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</si>
  <si>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</si>
  <si>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</si>
  <si>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</si>
  <si>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</si>
  <si>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</si>
  <si>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</si>
  <si>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</si>
  <si>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</si>
  <si>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</si>
  <si>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</si>
  <si>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</si>
  <si>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</si>
  <si>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</si>
  <si>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</si>
  <si>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</si>
  <si>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</si>
  <si>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</si>
  <si>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</si>
  <si>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</si>
  <si>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</si>
  <si>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</si>
  <si>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</si>
  <si>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</si>
  <si>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</si>
  <si>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</si>
  <si>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</si>
  <si>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</si>
  <si>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</si>
  <si>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</si>
  <si>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</si>
  <si>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</si>
  <si>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</si>
  <si>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</si>
  <si>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</si>
  <si>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</si>
  <si>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</si>
  <si>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</si>
  <si>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</si>
  <si>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</si>
  <si>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</si>
  <si>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</si>
  <si>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</si>
  <si>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</si>
  <si>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</si>
  <si>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</si>
  <si>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</si>
  <si>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</si>
  <si>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</si>
  <si>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</si>
  <si>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</si>
  <si>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</si>
  <si>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</si>
  <si>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</si>
  <si>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</si>
  <si>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</si>
  <si>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</si>
  <si>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</si>
  <si>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</si>
  <si>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</si>
  <si>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</si>
  <si>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</si>
  <si>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</si>
  <si>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</si>
  <si>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</si>
  <si>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</si>
  <si>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</si>
  <si>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</si>
  <si>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</si>
  <si>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</si>
  <si>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</si>
  <si>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</si>
  <si>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</si>
  <si>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</si>
  <si>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</si>
  <si>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</si>
  <si>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</si>
  <si>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</si>
  <si>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</si>
  <si>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</si>
  <si>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</si>
  <si>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</si>
  <si>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</si>
  <si>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</si>
  <si>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</si>
  <si>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</si>
  <si>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</si>
  <si>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</si>
  <si>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</si>
  <si>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</si>
  <si>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</si>
  <si>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</si>
  <si>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</si>
  <si>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</si>
  <si>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</si>
  <si>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</si>
  <si>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</si>
  <si>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</si>
  <si>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</si>
  <si>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</si>
  <si>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</si>
  <si>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</si>
  <si>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</si>
  <si>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</si>
  <si>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</si>
  <si>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</si>
  <si>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</si>
  <si>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</si>
  <si>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</si>
  <si>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</si>
  <si>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</si>
  <si>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</si>
  <si>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Morioka</t>
  </si>
  <si>
    <t xml:space="preserve">    6.4</t>
  </si>
  <si>
    <t>Hyatt Regency Vancouver, Vancouver BC, Canada</t>
  </si>
  <si>
    <t>March 10-15, 2019</t>
  </si>
  <si>
    <t>March 2019</t>
  </si>
  <si>
    <t>WG Agenda March 2019</t>
  </si>
  <si>
    <t>PAR</t>
  </si>
  <si>
    <t>WG11 Agenda - Mon 2019-03-11 - 10:30 to 12:30</t>
  </si>
  <si>
    <t>WG11 Agenda - Wed 2019-03-13 - 10:30 to 12:30</t>
  </si>
  <si>
    <t>WG11 Agenda - Fri 2019-03-15 - 08:00 to 12:00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</si>
  <si>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</si>
  <si>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</si>
  <si>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</si>
  <si>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</si>
  <si>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</si>
  <si>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</si>
  <si>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</si>
  <si>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</si>
  <si>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</si>
  <si>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</si>
  <si>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</si>
  <si>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</si>
  <si>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</si>
  <si>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</si>
  <si>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</si>
  <si>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</si>
  <si>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</si>
  <si>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</si>
  <si>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</si>
  <si>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</si>
  <si>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</si>
  <si>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</si>
  <si>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</si>
  <si>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</si>
  <si>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</si>
  <si>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</si>
  <si>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</si>
  <si>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</si>
  <si>
    <t>Comment resolution resources</t>
  </si>
  <si>
    <t>174th IEEE 802.11 WIRELESS LOCAL AREA NETWORKS SESSION</t>
  </si>
  <si>
    <t>https://mentor.ieee.org/802-ec/dcn/19/ec-19-0033</t>
  </si>
  <si>
    <t>RTA TIG Report</t>
  </si>
  <si>
    <t>11-19-0065</t>
  </si>
  <si>
    <t>TIG Proposal: MAC Address Randomization</t>
  </si>
  <si>
    <t>Jungnickel</t>
  </si>
  <si>
    <t>ANA allocation: WiFi Alliance</t>
  </si>
  <si>
    <t>Tutorial 6:30-7:50</t>
  </si>
  <si>
    <t>11-19-0483</t>
  </si>
  <si>
    <t>11-19-0484</t>
  </si>
  <si>
    <t>Policy re: simultaneous LBs</t>
  </si>
  <si>
    <t>11-19-0452</t>
  </si>
  <si>
    <t>11-19-0476</t>
  </si>
  <si>
    <t>doc.: IEEE 802.11-19/0222r4</t>
  </si>
  <si>
    <t>EHT Motions</t>
  </si>
  <si>
    <t xml:space="preserve">2019 July Coexistence Workshop </t>
  </si>
  <si>
    <t>802.18 (Radio Regulatory)</t>
  </si>
  <si>
    <t>11-19-0486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</si>
</sst>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947965</xdr:colOff>
      <xdr:row>26</xdr:row>
      <xdr:rowOff>27215</xdr:rowOff>
    </xdr:from>
    <xdr:to>
      <xdr:col>26</xdr:col>
      <xdr:colOff>11945</xdr:colOff>
      <xdr:row>26</xdr:row>
      <xdr:rowOff>31750</xdr:rowOff>
    </xdr:to>
    <xdr:cxnSp macro="">
      <xdr:nvCxnSpPr>
        <xdr:cNvPr id="22" name="Straight Connector 21"/>
        <xdr:cNvCxnSpPr/>
      </xdr:nvCxnSpPr>
      <xdr:spPr bwMode="auto">
        <a:xfrm flipH="1">
          <a:off x="2237685" y="6156345"/>
          <a:ext cx="15925006" cy="453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639536</xdr:colOff>
      <xdr:row>5</xdr:row>
      <xdr:rowOff>263071</xdr:rowOff>
    </xdr:from>
    <xdr:to>
      <xdr:col>7</xdr:col>
      <xdr:colOff>647700</xdr:colOff>
      <xdr:row>11</xdr:row>
      <xdr:rowOff>48987</xdr:rowOff>
    </xdr:to>
    <xdr:cxnSp macro="">
      <xdr:nvCxnSpPr>
        <xdr:cNvPr id="29" name="Straight Connector 28"/>
        <xdr:cNvCxnSpPr/>
      </xdr:nvCxnSpPr>
      <xdr:spPr bwMode="auto">
        <a:xfrm flipH="1" flipV="1">
          <a:off x="6182179" y="1764393"/>
          <a:ext cx="8164" cy="12554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625929</xdr:colOff>
      <xdr:row>5</xdr:row>
      <xdr:rowOff>307521</xdr:rowOff>
    </xdr:from>
    <xdr:to>
      <xdr:col>32</xdr:col>
      <xdr:colOff>13607</xdr:colOff>
      <xdr:row>5</xdr:row>
      <xdr:rowOff>329293</xdr:rowOff>
    </xdr:to>
    <xdr:cxnSp macro="">
      <xdr:nvCxnSpPr>
        <xdr:cNvPr id="62" name="Straight Connector 61"/>
        <xdr:cNvCxnSpPr/>
      </xdr:nvCxnSpPr>
      <xdr:spPr bwMode="auto">
        <a:xfrm flipH="1" flipV="1">
          <a:off x="6168572" y="1808843"/>
          <a:ext cx="15181035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117" Type="http://schemas.openxmlformats.org/officeDocument/2006/relationships/hyperlink" Target="https://mentor.ieee.org/802.11/dcn/11-19-0256" TargetMode="External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hyperlink" Target="https://mentor.ieee.org/802.11/dcn/11-19-0256" TargetMode="External"/><Relationship Id="rId16" Type="http://schemas.openxmlformats.org/officeDocument/2006/relationships/hyperlink" Target="https://mentor.ieee.org/802-ec/dcn/19/ec-19-0001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113" Type="http://schemas.openxmlformats.org/officeDocument/2006/relationships/hyperlink" Target="https://mentor.ieee.org/802.11/dcn/19/11-19-0483-00-0000-proposed-tig-on-randomized-and-changing-mac-addresses.pptx" TargetMode="External"/><Relationship Id="rId118" Type="http://schemas.openxmlformats.org/officeDocument/2006/relationships/hyperlink" Target="https://mentor.ieee.org/802.11/dcn/19/11-19-0486-00-0000-wfa-liaison-update.pptx" TargetMode="External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121" Type="http://schemas.openxmlformats.org/officeDocument/2006/relationships/comments" Target="../comments1.xml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116" Type="http://schemas.openxmlformats.org/officeDocument/2006/relationships/hyperlink" Target="https://mentor.ieee.org/802.11/dcn/11-19-047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hyperlink" Target="https://mentor.ieee.org/802.11/dcn/11-19-0223" TargetMode="Externa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14" Type="http://schemas.openxmlformats.org/officeDocument/2006/relationships/hyperlink" Target="https://mentor.ieee.org/802.11/dcn/19/11-19-0483-00-0000-proposed-tig-on-randomized-and-changing-mac-addresses.pptx" TargetMode="External"/><Relationship Id="rId119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120" Type="http://schemas.openxmlformats.org/officeDocument/2006/relationships/vmlDrawing" Target="../drawings/vmlDrawing1.vm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Relationship Id="rId2" Type="http://schemas.openxmlformats.org/officeDocument/2006/relationships/hyperlink" Target="https://mentor.ieee.org/802.11/dcn/11-19-003" TargetMode="External"/><Relationship Id="rId29" Type="http://schemas.openxmlformats.org/officeDocument/2006/relationships/hyperlink" Target="https://mentor.ieee.org/802.11/dcn/11-19-0224" TargetMode="External"/><Relationship Id="rId24" Type="http://schemas.openxmlformats.org/officeDocument/2006/relationships/hyperlink" Target="https://mentor.ieee.org/802.11/dcn/11-19-250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66" Type="http://schemas.openxmlformats.org/officeDocument/2006/relationships/hyperlink" Target="https://mentor.ieee.org/802.11/dcn/11-19-0255" TargetMode="External"/><Relationship Id="rId87" Type="http://schemas.openxmlformats.org/officeDocument/2006/relationships/hyperlink" Target="https://mentor.ieee.org/802.11/dcn/11-19-0258" TargetMode="External"/><Relationship Id="rId110" Type="http://schemas.openxmlformats.org/officeDocument/2006/relationships/hyperlink" Target="https://mentor.ieee.org/802.11/dcn/18/11-18-2009-06-0rta-rta-report-draft.docx" TargetMode="External"/><Relationship Id="rId115" Type="http://schemas.openxmlformats.org/officeDocument/2006/relationships/hyperlink" Target="https://mentor.ieee.org/802.11/dcn/11-19-045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43537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458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459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421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422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425</v>
      </c>
      <c r="J18" s="23" t="s">
        <v>436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423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424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3" t="s">
        <v>104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</row>
    <row r="23" spans="1:16" ht="20.149999999999999" customHeight="1" x14ac:dyDescent="0.45">
      <c r="B23" s="36" t="s">
        <v>103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8"/>
    </row>
    <row r="24" spans="1:16" ht="20.149999999999999" customHeight="1" x14ac:dyDescent="0.4">
      <c r="C24" s="279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1"/>
    </row>
    <row r="32" spans="1:16" ht="20.149999999999999" customHeight="1" x14ac:dyDescent="0.4">
      <c r="B32" s="37"/>
      <c r="C32" s="272"/>
      <c r="D32" s="272"/>
      <c r="E32" s="272"/>
      <c r="F32" s="272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1"/>
      <c r="D34" s="271"/>
      <c r="E34" s="271"/>
      <c r="F34" s="271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1"/>
      <c r="D36" s="271"/>
      <c r="E36" s="271"/>
      <c r="F36" s="271"/>
    </row>
    <row r="37" spans="2:6" ht="20.149999999999999" customHeight="1" x14ac:dyDescent="0.4">
      <c r="C37" s="271"/>
      <c r="D37" s="271"/>
      <c r="E37" s="271"/>
      <c r="F37" s="27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8" t="str">
        <f>Parameters!B1</f>
        <v>174th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3</v>
      </c>
    </row>
    <row r="3" spans="1:253" ht="15.75" customHeight="1" x14ac:dyDescent="0.3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3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3">
      <c r="B5" s="297" t="str">
        <f>Parameters!B2</f>
        <v>Hyatt Regency Vancouver, Vancouver BC, Canada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3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3">
      <c r="A7" s="54"/>
      <c r="B7" s="299" t="str">
        <f>Parameters!B3</f>
        <v>March 10-15, 2019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73"/>
      <c r="R7" s="73"/>
    </row>
    <row r="8" spans="1:253" ht="15.75" customHeight="1" x14ac:dyDescent="0.3">
      <c r="A8" s="54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8" t="s">
        <v>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73"/>
      <c r="R25" s="73"/>
    </row>
    <row r="26" spans="1:21" ht="15.75" customHeight="1" x14ac:dyDescent="0.3">
      <c r="A26" s="54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73"/>
      <c r="R26" s="73"/>
    </row>
    <row r="27" spans="1:21" ht="15.75" customHeight="1" x14ac:dyDescent="0.3">
      <c r="B27" s="285" t="s">
        <v>434</v>
      </c>
      <c r="C27" s="285"/>
      <c r="D27" s="285"/>
      <c r="E27" s="285"/>
      <c r="F27" s="285"/>
      <c r="G27" s="285"/>
      <c r="H27" s="285"/>
      <c r="I27" s="285"/>
      <c r="J27" s="286"/>
      <c r="K27" s="286"/>
      <c r="L27" s="282" t="str">
        <f>Title!C14</f>
        <v>dstanley@ieee.org</v>
      </c>
      <c r="M27" s="283"/>
      <c r="N27" s="283"/>
      <c r="O27" s="283"/>
      <c r="P27" s="283"/>
      <c r="Q27" s="283"/>
      <c r="R27" s="283"/>
    </row>
    <row r="28" spans="1:21" ht="15.75" customHeight="1" x14ac:dyDescent="0.3">
      <c r="B28" s="287"/>
      <c r="C28" s="287"/>
      <c r="D28" s="287"/>
      <c r="E28" s="287"/>
      <c r="F28" s="287"/>
      <c r="G28" s="287"/>
      <c r="H28" s="287"/>
      <c r="I28" s="287"/>
      <c r="J28" s="286"/>
      <c r="K28" s="286"/>
      <c r="L28" s="284"/>
      <c r="M28" s="284"/>
      <c r="N28" s="284"/>
      <c r="O28" s="284"/>
      <c r="P28" s="284"/>
      <c r="Q28" s="284"/>
      <c r="R28" s="284"/>
    </row>
    <row r="29" spans="1:21" ht="15.75" customHeight="1" x14ac:dyDescent="0.3">
      <c r="B29" s="285" t="s">
        <v>48</v>
      </c>
      <c r="C29" s="285"/>
      <c r="D29" s="285"/>
      <c r="E29" s="285"/>
      <c r="F29" s="285"/>
      <c r="G29" s="285"/>
      <c r="H29" s="285"/>
      <c r="I29" s="285"/>
      <c r="J29" s="286"/>
      <c r="K29" s="286"/>
      <c r="L29" s="282" t="str">
        <f>Title!I14</f>
        <v>jrosdahl@ieee.org</v>
      </c>
      <c r="M29" s="283"/>
      <c r="N29" s="283"/>
      <c r="O29" s="283"/>
      <c r="P29" s="283"/>
      <c r="Q29" s="283"/>
      <c r="R29" s="283"/>
    </row>
    <row r="30" spans="1:21" ht="15.75" customHeight="1" x14ac:dyDescent="0.3">
      <c r="B30" s="287"/>
      <c r="C30" s="287"/>
      <c r="D30" s="287"/>
      <c r="E30" s="287"/>
      <c r="F30" s="287"/>
      <c r="G30" s="287"/>
      <c r="H30" s="287"/>
      <c r="I30" s="287"/>
      <c r="J30" s="286"/>
      <c r="K30" s="286"/>
      <c r="L30" s="284"/>
      <c r="M30" s="284"/>
      <c r="N30" s="284"/>
      <c r="O30" s="284"/>
      <c r="P30" s="284"/>
      <c r="Q30" s="284"/>
      <c r="R30" s="284"/>
    </row>
    <row r="31" spans="1:21" ht="15.75" customHeight="1" x14ac:dyDescent="0.3">
      <c r="B31" s="285" t="s">
        <v>435</v>
      </c>
      <c r="C31" s="285"/>
      <c r="D31" s="285"/>
      <c r="E31" s="285"/>
      <c r="F31" s="285"/>
      <c r="G31" s="285"/>
      <c r="H31" s="285"/>
      <c r="I31" s="285"/>
      <c r="J31" s="286"/>
      <c r="K31" s="286"/>
      <c r="L31" s="282" t="str">
        <f>Title!I20</f>
        <v xml:space="preserve">robert.stacey@intel.com </v>
      </c>
      <c r="M31" s="283"/>
      <c r="N31" s="283"/>
      <c r="O31" s="283"/>
      <c r="P31" s="283"/>
      <c r="Q31" s="283"/>
      <c r="R31" s="283"/>
    </row>
    <row r="32" spans="1:21" ht="15.75" customHeight="1" x14ac:dyDescent="0.3">
      <c r="B32" s="287"/>
      <c r="C32" s="287"/>
      <c r="D32" s="287"/>
      <c r="E32" s="287"/>
      <c r="F32" s="287"/>
      <c r="G32" s="287"/>
      <c r="H32" s="287"/>
      <c r="I32" s="287"/>
      <c r="J32" s="286"/>
      <c r="K32" s="286"/>
      <c r="L32" s="284"/>
      <c r="M32" s="284"/>
      <c r="N32" s="284"/>
      <c r="O32" s="284"/>
      <c r="P32" s="284"/>
      <c r="Q32" s="284"/>
      <c r="R32" s="284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46" zoomScaleNormal="46" workbookViewId="0">
      <selection activeCell="G18" sqref="G18:G2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152343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4" t="str">
        <f>" 802.11 Agenda R" &amp;Parameters!B8</f>
        <v xml:space="preserve"> 802.11 Agenda R4</v>
      </c>
      <c r="B1" s="366" t="str">
        <f>Parameters!B2</f>
        <v>Hyatt Regency Vancouver, Vancouver BC, Canada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s="2" customFormat="1" ht="20.25" customHeight="1" x14ac:dyDescent="0.3">
      <c r="A2" s="36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5"/>
      <c r="B3" s="375" t="str">
        <f>Parameters!B3</f>
        <v>March 10-15, 2019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43534</v>
      </c>
      <c r="C5" s="352">
        <f>B5+1</f>
        <v>43535</v>
      </c>
      <c r="D5" s="353"/>
      <c r="E5" s="353"/>
      <c r="F5" s="353"/>
      <c r="G5" s="353"/>
      <c r="H5" s="354"/>
      <c r="I5" s="352">
        <f>B5+2</f>
        <v>43536</v>
      </c>
      <c r="J5" s="353"/>
      <c r="K5" s="353"/>
      <c r="L5" s="353"/>
      <c r="M5" s="353"/>
      <c r="N5" s="354"/>
      <c r="O5" s="352">
        <f>B5+3</f>
        <v>43537</v>
      </c>
      <c r="P5" s="353"/>
      <c r="Q5" s="353"/>
      <c r="R5" s="353"/>
      <c r="S5" s="353"/>
      <c r="T5" s="354"/>
      <c r="U5" s="352">
        <f>B5+4</f>
        <v>43538</v>
      </c>
      <c r="V5" s="353"/>
      <c r="W5" s="353"/>
      <c r="X5" s="353"/>
      <c r="Y5" s="353"/>
      <c r="Z5" s="354"/>
      <c r="AA5" s="352">
        <f>B5+5</f>
        <v>43539</v>
      </c>
      <c r="AB5" s="353"/>
      <c r="AC5" s="353"/>
      <c r="AD5" s="353"/>
      <c r="AE5" s="353"/>
      <c r="AF5" s="354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3" t="s">
        <v>112</v>
      </c>
      <c r="J6" s="374"/>
      <c r="K6" s="374"/>
      <c r="L6" s="374"/>
      <c r="M6" s="37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00"/>
      <c r="D7" s="303" t="s">
        <v>493</v>
      </c>
      <c r="E7" s="300"/>
      <c r="F7" s="306" t="s">
        <v>449</v>
      </c>
      <c r="G7" s="300"/>
      <c r="H7" s="300"/>
      <c r="I7" s="367" t="s">
        <v>477</v>
      </c>
      <c r="J7" s="300"/>
      <c r="K7" s="370" t="s">
        <v>494</v>
      </c>
      <c r="L7" s="300"/>
      <c r="M7" s="300"/>
      <c r="N7" s="300"/>
      <c r="O7" s="331" t="s">
        <v>447</v>
      </c>
      <c r="P7" s="362" t="s">
        <v>381</v>
      </c>
      <c r="Q7" s="370" t="s">
        <v>494</v>
      </c>
      <c r="R7" s="306" t="s">
        <v>449</v>
      </c>
      <c r="S7" s="333" t="s">
        <v>44</v>
      </c>
      <c r="T7" s="300"/>
      <c r="U7" s="338" t="s">
        <v>54</v>
      </c>
      <c r="V7" s="370" t="s">
        <v>494</v>
      </c>
      <c r="W7" s="341" t="s">
        <v>115</v>
      </c>
      <c r="X7" s="355" t="s">
        <v>123</v>
      </c>
      <c r="Y7" s="392" t="s">
        <v>366</v>
      </c>
      <c r="Z7" s="385" t="s">
        <v>367</v>
      </c>
      <c r="AA7" s="343" t="s">
        <v>56</v>
      </c>
      <c r="AB7" s="344"/>
      <c r="AC7" s="344"/>
      <c r="AD7" s="344"/>
      <c r="AE7" s="344"/>
      <c r="AF7" s="345"/>
    </row>
    <row r="8" spans="1:32" s="2" customFormat="1" ht="15.75" customHeight="1" x14ac:dyDescent="0.3">
      <c r="A8" s="93" t="s">
        <v>34</v>
      </c>
      <c r="B8" s="111"/>
      <c r="C8" s="301"/>
      <c r="D8" s="304"/>
      <c r="E8" s="301"/>
      <c r="F8" s="307"/>
      <c r="G8" s="301"/>
      <c r="H8" s="301"/>
      <c r="I8" s="368"/>
      <c r="J8" s="301"/>
      <c r="K8" s="371"/>
      <c r="L8" s="301"/>
      <c r="M8" s="301"/>
      <c r="N8" s="301"/>
      <c r="O8" s="331"/>
      <c r="P8" s="363"/>
      <c r="Q8" s="371"/>
      <c r="R8" s="307"/>
      <c r="S8" s="334"/>
      <c r="T8" s="301"/>
      <c r="U8" s="339"/>
      <c r="V8" s="371"/>
      <c r="W8" s="342"/>
      <c r="X8" s="356"/>
      <c r="Y8" s="393"/>
      <c r="Z8" s="326"/>
      <c r="AA8" s="346"/>
      <c r="AB8" s="347"/>
      <c r="AC8" s="347"/>
      <c r="AD8" s="347"/>
      <c r="AE8" s="347"/>
      <c r="AF8" s="348"/>
    </row>
    <row r="9" spans="1:32" s="2" customFormat="1" ht="15.75" customHeight="1" x14ac:dyDescent="0.3">
      <c r="A9" s="115" t="s">
        <v>32</v>
      </c>
      <c r="B9" s="87"/>
      <c r="C9" s="301"/>
      <c r="D9" s="304"/>
      <c r="E9" s="301"/>
      <c r="F9" s="307"/>
      <c r="G9" s="301"/>
      <c r="H9" s="301"/>
      <c r="I9" s="368"/>
      <c r="J9" s="301"/>
      <c r="K9" s="371"/>
      <c r="L9" s="301"/>
      <c r="M9" s="301"/>
      <c r="N9" s="301"/>
      <c r="O9" s="331"/>
      <c r="P9" s="363"/>
      <c r="Q9" s="371"/>
      <c r="R9" s="307"/>
      <c r="S9" s="334"/>
      <c r="T9" s="301"/>
      <c r="U9" s="339"/>
      <c r="V9" s="371"/>
      <c r="W9" s="342"/>
      <c r="X9" s="356"/>
      <c r="Y9" s="393"/>
      <c r="Z9" s="326"/>
      <c r="AA9" s="346"/>
      <c r="AB9" s="347"/>
      <c r="AC9" s="347"/>
      <c r="AD9" s="347"/>
      <c r="AE9" s="347"/>
      <c r="AF9" s="348"/>
    </row>
    <row r="10" spans="1:32" s="2" customFormat="1" ht="15.75" customHeight="1" x14ac:dyDescent="0.3">
      <c r="A10" s="115" t="s">
        <v>33</v>
      </c>
      <c r="B10" s="87"/>
      <c r="C10" s="302"/>
      <c r="D10" s="305"/>
      <c r="E10" s="302"/>
      <c r="F10" s="308"/>
      <c r="G10" s="302"/>
      <c r="H10" s="302"/>
      <c r="I10" s="369"/>
      <c r="J10" s="302"/>
      <c r="K10" s="372"/>
      <c r="L10" s="302"/>
      <c r="M10" s="302"/>
      <c r="N10" s="302"/>
      <c r="O10" s="332"/>
      <c r="P10" s="363"/>
      <c r="Q10" s="372"/>
      <c r="R10" s="308"/>
      <c r="S10" s="335"/>
      <c r="T10" s="302"/>
      <c r="U10" s="340"/>
      <c r="V10" s="372"/>
      <c r="W10" s="342"/>
      <c r="X10" s="357"/>
      <c r="Y10" s="394"/>
      <c r="Z10" s="327"/>
      <c r="AA10" s="346"/>
      <c r="AB10" s="347"/>
      <c r="AC10" s="347"/>
      <c r="AD10" s="347"/>
      <c r="AE10" s="347"/>
      <c r="AF10" s="348"/>
    </row>
    <row r="11" spans="1:32" s="2" customFormat="1" ht="27" customHeight="1" x14ac:dyDescent="0.3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58"/>
      <c r="I11" s="324" t="s">
        <v>6</v>
      </c>
      <c r="J11" s="324"/>
      <c r="K11" s="324"/>
      <c r="L11" s="324"/>
      <c r="M11" s="324"/>
      <c r="N11" s="324"/>
      <c r="O11" s="358" t="s">
        <v>6</v>
      </c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46"/>
      <c r="AB11" s="347"/>
      <c r="AC11" s="347"/>
      <c r="AD11" s="347"/>
      <c r="AE11" s="347"/>
      <c r="AF11" s="348"/>
    </row>
    <row r="12" spans="1:32" s="2" customFormat="1" ht="15.75" customHeight="1" x14ac:dyDescent="0.3">
      <c r="A12" s="113" t="s">
        <v>18</v>
      </c>
      <c r="B12" s="87"/>
      <c r="C12" s="376" t="s">
        <v>386</v>
      </c>
      <c r="D12" s="377"/>
      <c r="E12" s="377"/>
      <c r="F12" s="377"/>
      <c r="G12" s="377"/>
      <c r="H12" s="378"/>
      <c r="I12" s="338" t="s">
        <v>54</v>
      </c>
      <c r="J12" s="338" t="s">
        <v>54</v>
      </c>
      <c r="K12" s="341" t="s">
        <v>115</v>
      </c>
      <c r="L12" s="355" t="s">
        <v>123</v>
      </c>
      <c r="M12" s="300"/>
      <c r="N12" s="325" t="s">
        <v>367</v>
      </c>
      <c r="O12" s="376" t="s">
        <v>55</v>
      </c>
      <c r="P12" s="377"/>
      <c r="Q12" s="377"/>
      <c r="R12" s="377"/>
      <c r="S12" s="377"/>
      <c r="T12" s="378"/>
      <c r="U12" s="331" t="s">
        <v>447</v>
      </c>
      <c r="V12" s="303" t="s">
        <v>493</v>
      </c>
      <c r="W12" s="306" t="s">
        <v>449</v>
      </c>
      <c r="X12" s="355" t="s">
        <v>123</v>
      </c>
      <c r="Y12" s="386" t="s">
        <v>504</v>
      </c>
      <c r="Z12" s="389" t="s">
        <v>464</v>
      </c>
      <c r="AA12" s="346"/>
      <c r="AB12" s="347"/>
      <c r="AC12" s="347"/>
      <c r="AD12" s="347"/>
      <c r="AE12" s="347"/>
      <c r="AF12" s="348"/>
    </row>
    <row r="13" spans="1:32" s="2" customFormat="1" ht="15.75" customHeight="1" x14ac:dyDescent="0.3">
      <c r="A13" s="113" t="s">
        <v>20</v>
      </c>
      <c r="B13" s="87"/>
      <c r="C13" s="379"/>
      <c r="D13" s="380"/>
      <c r="E13" s="380"/>
      <c r="F13" s="380"/>
      <c r="G13" s="380"/>
      <c r="H13" s="381"/>
      <c r="I13" s="339"/>
      <c r="J13" s="339"/>
      <c r="K13" s="342"/>
      <c r="L13" s="356"/>
      <c r="M13" s="301"/>
      <c r="N13" s="326"/>
      <c r="O13" s="379"/>
      <c r="P13" s="380"/>
      <c r="Q13" s="380"/>
      <c r="R13" s="380"/>
      <c r="S13" s="380"/>
      <c r="T13" s="381"/>
      <c r="U13" s="331"/>
      <c r="V13" s="304"/>
      <c r="W13" s="307"/>
      <c r="X13" s="356"/>
      <c r="Y13" s="387"/>
      <c r="Z13" s="390"/>
      <c r="AA13" s="346"/>
      <c r="AB13" s="347"/>
      <c r="AC13" s="347"/>
      <c r="AD13" s="347"/>
      <c r="AE13" s="347"/>
      <c r="AF13" s="348"/>
    </row>
    <row r="14" spans="1:32" s="2" customFormat="1" ht="15.75" customHeight="1" x14ac:dyDescent="0.3">
      <c r="A14" s="113" t="s">
        <v>21</v>
      </c>
      <c r="B14" s="87"/>
      <c r="C14" s="395"/>
      <c r="D14" s="396"/>
      <c r="E14" s="396"/>
      <c r="F14" s="396"/>
      <c r="G14" s="396"/>
      <c r="H14" s="397"/>
      <c r="I14" s="339"/>
      <c r="J14" s="339"/>
      <c r="K14" s="342"/>
      <c r="L14" s="356"/>
      <c r="M14" s="301"/>
      <c r="N14" s="326"/>
      <c r="O14" s="379"/>
      <c r="P14" s="380"/>
      <c r="Q14" s="380"/>
      <c r="R14" s="380"/>
      <c r="S14" s="380"/>
      <c r="T14" s="381"/>
      <c r="U14" s="331"/>
      <c r="V14" s="304"/>
      <c r="W14" s="307"/>
      <c r="X14" s="356"/>
      <c r="Y14" s="387"/>
      <c r="Z14" s="390"/>
      <c r="AA14" s="349"/>
      <c r="AB14" s="350"/>
      <c r="AC14" s="350"/>
      <c r="AD14" s="350"/>
      <c r="AE14" s="350"/>
      <c r="AF14" s="351"/>
    </row>
    <row r="15" spans="1:32" s="2" customFormat="1" ht="15.75" customHeight="1" x14ac:dyDescent="0.3">
      <c r="A15" s="113" t="s">
        <v>22</v>
      </c>
      <c r="B15" s="87"/>
      <c r="C15" s="398"/>
      <c r="D15" s="399"/>
      <c r="E15" s="399"/>
      <c r="F15" s="399"/>
      <c r="G15" s="399"/>
      <c r="H15" s="400"/>
      <c r="I15" s="340"/>
      <c r="J15" s="340"/>
      <c r="K15" s="342"/>
      <c r="L15" s="357"/>
      <c r="M15" s="302"/>
      <c r="N15" s="327"/>
      <c r="O15" s="382"/>
      <c r="P15" s="383"/>
      <c r="Q15" s="383"/>
      <c r="R15" s="383"/>
      <c r="S15" s="383"/>
      <c r="T15" s="384"/>
      <c r="U15" s="332"/>
      <c r="V15" s="305"/>
      <c r="W15" s="308"/>
      <c r="X15" s="357"/>
      <c r="Y15" s="388"/>
      <c r="Z15" s="39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24" t="s">
        <v>31</v>
      </c>
      <c r="D16" s="324"/>
      <c r="E16" s="324"/>
      <c r="F16" s="324"/>
      <c r="G16" s="324"/>
      <c r="H16" s="324"/>
      <c r="I16" s="324" t="s">
        <v>31</v>
      </c>
      <c r="J16" s="324"/>
      <c r="K16" s="324"/>
      <c r="L16" s="324"/>
      <c r="M16" s="324"/>
      <c r="N16" s="324"/>
      <c r="O16" s="358" t="s">
        <v>31</v>
      </c>
      <c r="P16" s="324"/>
      <c r="Q16" s="324"/>
      <c r="R16" s="324"/>
      <c r="S16" s="324"/>
      <c r="T16" s="324"/>
      <c r="U16" s="324" t="s">
        <v>31</v>
      </c>
      <c r="V16" s="324"/>
      <c r="W16" s="324"/>
      <c r="X16" s="324"/>
      <c r="Y16" s="324"/>
      <c r="Z16" s="32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58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8" t="s">
        <v>54</v>
      </c>
      <c r="D18" s="362" t="s">
        <v>381</v>
      </c>
      <c r="E18" s="300"/>
      <c r="F18" s="321" t="s">
        <v>387</v>
      </c>
      <c r="G18" s="386" t="s">
        <v>475</v>
      </c>
      <c r="H18" s="325" t="s">
        <v>466</v>
      </c>
      <c r="I18" s="336" t="s">
        <v>453</v>
      </c>
      <c r="J18" s="303" t="s">
        <v>493</v>
      </c>
      <c r="K18" s="362" t="s">
        <v>381</v>
      </c>
      <c r="L18" s="355" t="s">
        <v>123</v>
      </c>
      <c r="M18" s="321" t="s">
        <v>387</v>
      </c>
      <c r="N18" s="325" t="s">
        <v>465</v>
      </c>
      <c r="O18" s="338" t="s">
        <v>54</v>
      </c>
      <c r="P18" s="362" t="s">
        <v>381</v>
      </c>
      <c r="Q18" s="359" t="s">
        <v>402</v>
      </c>
      <c r="R18" s="355" t="s">
        <v>123</v>
      </c>
      <c r="S18" s="321" t="s">
        <v>387</v>
      </c>
      <c r="T18" s="300"/>
      <c r="U18" s="338" t="s">
        <v>54</v>
      </c>
      <c r="V18" s="362" t="s">
        <v>381</v>
      </c>
      <c r="W18" s="300"/>
      <c r="X18" s="359" t="s">
        <v>402</v>
      </c>
      <c r="Y18" s="321" t="s">
        <v>387</v>
      </c>
      <c r="Z18" s="32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9"/>
      <c r="D19" s="363"/>
      <c r="E19" s="301"/>
      <c r="F19" s="322"/>
      <c r="G19" s="387"/>
      <c r="H19" s="326"/>
      <c r="I19" s="337"/>
      <c r="J19" s="304"/>
      <c r="K19" s="363"/>
      <c r="L19" s="356"/>
      <c r="M19" s="322"/>
      <c r="N19" s="326"/>
      <c r="O19" s="339"/>
      <c r="P19" s="363"/>
      <c r="Q19" s="360"/>
      <c r="R19" s="356"/>
      <c r="S19" s="322"/>
      <c r="T19" s="301"/>
      <c r="U19" s="339"/>
      <c r="V19" s="363"/>
      <c r="W19" s="301"/>
      <c r="X19" s="360"/>
      <c r="Y19" s="322"/>
      <c r="Z19" s="32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9"/>
      <c r="D20" s="363"/>
      <c r="E20" s="301"/>
      <c r="F20" s="322"/>
      <c r="G20" s="387"/>
      <c r="H20" s="326"/>
      <c r="I20" s="337"/>
      <c r="J20" s="304"/>
      <c r="K20" s="363"/>
      <c r="L20" s="356"/>
      <c r="M20" s="322"/>
      <c r="N20" s="326"/>
      <c r="O20" s="339"/>
      <c r="P20" s="363"/>
      <c r="Q20" s="360"/>
      <c r="R20" s="356"/>
      <c r="S20" s="322"/>
      <c r="T20" s="301"/>
      <c r="U20" s="339"/>
      <c r="V20" s="363"/>
      <c r="W20" s="301"/>
      <c r="X20" s="360"/>
      <c r="Y20" s="322"/>
      <c r="Z20" s="32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40"/>
      <c r="D21" s="363"/>
      <c r="E21" s="302"/>
      <c r="F21" s="323"/>
      <c r="G21" s="388"/>
      <c r="H21" s="327"/>
      <c r="I21" s="337"/>
      <c r="J21" s="305"/>
      <c r="K21" s="363"/>
      <c r="L21" s="357"/>
      <c r="M21" s="323"/>
      <c r="N21" s="327"/>
      <c r="O21" s="340"/>
      <c r="P21" s="363"/>
      <c r="Q21" s="361"/>
      <c r="R21" s="357"/>
      <c r="S21" s="323"/>
      <c r="T21" s="302"/>
      <c r="U21" s="340"/>
      <c r="V21" s="363"/>
      <c r="W21" s="302"/>
      <c r="X21" s="361"/>
      <c r="Y21" s="323"/>
      <c r="Z21" s="330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24" t="s">
        <v>6</v>
      </c>
      <c r="D22" s="324"/>
      <c r="E22" s="324"/>
      <c r="F22" s="324"/>
      <c r="G22" s="324"/>
      <c r="H22" s="324"/>
      <c r="I22" s="324" t="s">
        <v>6</v>
      </c>
      <c r="J22" s="324"/>
      <c r="K22" s="324"/>
      <c r="L22" s="324"/>
      <c r="M22" s="324"/>
      <c r="N22" s="324"/>
      <c r="O22" s="358" t="s">
        <v>6</v>
      </c>
      <c r="P22" s="324"/>
      <c r="Q22" s="324"/>
      <c r="R22" s="324"/>
      <c r="S22" s="324"/>
      <c r="T22" s="324"/>
      <c r="U22" s="324" t="s">
        <v>6</v>
      </c>
      <c r="V22" s="324"/>
      <c r="W22" s="324"/>
      <c r="X22" s="324"/>
      <c r="Y22" s="324"/>
      <c r="Z22" s="324"/>
      <c r="AA22" s="87"/>
      <c r="AB22" s="87"/>
      <c r="AC22" s="87"/>
      <c r="AD22" s="87"/>
      <c r="AE22" s="87"/>
      <c r="AF22" s="87"/>
      <c r="AP22" s="261"/>
    </row>
    <row r="23" spans="1:42" s="2" customFormat="1" ht="15.75" customHeight="1" x14ac:dyDescent="0.3">
      <c r="A23" s="94" t="s">
        <v>16</v>
      </c>
      <c r="B23" s="406" t="s">
        <v>58</v>
      </c>
      <c r="C23" s="336" t="s">
        <v>453</v>
      </c>
      <c r="D23" s="362" t="s">
        <v>381</v>
      </c>
      <c r="E23" s="341" t="s">
        <v>115</v>
      </c>
      <c r="F23" s="321" t="s">
        <v>387</v>
      </c>
      <c r="G23" s="386" t="s">
        <v>504</v>
      </c>
      <c r="H23" s="325" t="s">
        <v>463</v>
      </c>
      <c r="I23" s="338" t="s">
        <v>54</v>
      </c>
      <c r="J23" s="338" t="s">
        <v>54</v>
      </c>
      <c r="K23" s="362" t="s">
        <v>381</v>
      </c>
      <c r="L23" s="341" t="s">
        <v>115</v>
      </c>
      <c r="M23" s="333" t="s">
        <v>44</v>
      </c>
      <c r="N23" s="325" t="s">
        <v>470</v>
      </c>
      <c r="O23" s="338" t="s">
        <v>54</v>
      </c>
      <c r="P23" s="338" t="s">
        <v>54</v>
      </c>
      <c r="Q23" s="341" t="s">
        <v>115</v>
      </c>
      <c r="R23" s="306" t="s">
        <v>449</v>
      </c>
      <c r="S23" s="333" t="s">
        <v>44</v>
      </c>
      <c r="T23" s="325" t="s">
        <v>470</v>
      </c>
      <c r="U23" s="336" t="s">
        <v>453</v>
      </c>
      <c r="V23" s="303" t="s">
        <v>493</v>
      </c>
      <c r="W23" s="341" t="s">
        <v>115</v>
      </c>
      <c r="X23" s="306" t="s">
        <v>449</v>
      </c>
      <c r="Y23" s="328"/>
      <c r="Z23" s="325" t="s">
        <v>463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6"/>
      <c r="C24" s="337"/>
      <c r="D24" s="363"/>
      <c r="E24" s="342"/>
      <c r="F24" s="322"/>
      <c r="G24" s="387"/>
      <c r="H24" s="326"/>
      <c r="I24" s="339"/>
      <c r="J24" s="339"/>
      <c r="K24" s="363"/>
      <c r="L24" s="342"/>
      <c r="M24" s="334"/>
      <c r="N24" s="326"/>
      <c r="O24" s="339"/>
      <c r="P24" s="339"/>
      <c r="Q24" s="342"/>
      <c r="R24" s="307"/>
      <c r="S24" s="334"/>
      <c r="T24" s="326"/>
      <c r="U24" s="337"/>
      <c r="V24" s="304"/>
      <c r="W24" s="342"/>
      <c r="X24" s="307"/>
      <c r="Y24" s="329"/>
      <c r="Z24" s="326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6"/>
      <c r="C25" s="337"/>
      <c r="D25" s="363"/>
      <c r="E25" s="342"/>
      <c r="F25" s="322"/>
      <c r="G25" s="387"/>
      <c r="H25" s="326"/>
      <c r="I25" s="339"/>
      <c r="J25" s="339"/>
      <c r="K25" s="363"/>
      <c r="L25" s="342"/>
      <c r="M25" s="334"/>
      <c r="N25" s="326"/>
      <c r="O25" s="339"/>
      <c r="P25" s="339"/>
      <c r="Q25" s="342"/>
      <c r="R25" s="307"/>
      <c r="S25" s="334"/>
      <c r="T25" s="326"/>
      <c r="U25" s="337"/>
      <c r="V25" s="304"/>
      <c r="W25" s="342"/>
      <c r="X25" s="307"/>
      <c r="Y25" s="329"/>
      <c r="Z25" s="326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37"/>
      <c r="D26" s="363"/>
      <c r="E26" s="342"/>
      <c r="F26" s="323"/>
      <c r="G26" s="388"/>
      <c r="H26" s="327"/>
      <c r="I26" s="340"/>
      <c r="J26" s="340"/>
      <c r="K26" s="363"/>
      <c r="L26" s="342"/>
      <c r="M26" s="335"/>
      <c r="N26" s="327"/>
      <c r="O26" s="340"/>
      <c r="P26" s="340"/>
      <c r="Q26" s="342"/>
      <c r="R26" s="308"/>
      <c r="S26" s="335"/>
      <c r="T26" s="327"/>
      <c r="U26" s="337"/>
      <c r="V26" s="305"/>
      <c r="W26" s="342"/>
      <c r="X26" s="308"/>
      <c r="Y26" s="330"/>
      <c r="Z26" s="327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4" t="s">
        <v>57</v>
      </c>
      <c r="C27" s="324" t="s">
        <v>476</v>
      </c>
      <c r="D27" s="324"/>
      <c r="E27" s="324"/>
      <c r="F27" s="324"/>
      <c r="G27" s="324"/>
      <c r="H27" s="324"/>
      <c r="I27" s="324" t="s">
        <v>45</v>
      </c>
      <c r="J27" s="324"/>
      <c r="K27" s="324"/>
      <c r="L27" s="324"/>
      <c r="M27" s="324"/>
      <c r="N27" s="324"/>
      <c r="O27" s="70"/>
      <c r="P27" s="71"/>
      <c r="Q27" s="71"/>
      <c r="R27" s="71"/>
      <c r="S27" s="71"/>
      <c r="T27" s="71"/>
      <c r="U27" s="324" t="s">
        <v>45</v>
      </c>
      <c r="V27" s="324"/>
      <c r="W27" s="324"/>
      <c r="X27" s="324"/>
      <c r="Y27" s="324"/>
      <c r="Z27" s="32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70"/>
      <c r="P28" s="85"/>
      <c r="Q28" s="85"/>
      <c r="R28" s="85"/>
      <c r="S28" s="85"/>
      <c r="T28" s="121"/>
      <c r="U28" s="324"/>
      <c r="V28" s="324"/>
      <c r="W28" s="324"/>
      <c r="X28" s="324"/>
      <c r="Y28" s="324"/>
      <c r="Z28" s="32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407" t="s">
        <v>124</v>
      </c>
      <c r="P29" s="408"/>
      <c r="Q29" s="408"/>
      <c r="R29" s="408"/>
      <c r="S29" s="408"/>
      <c r="T29" s="408"/>
      <c r="U29" s="324"/>
      <c r="V29" s="324"/>
      <c r="W29" s="324"/>
      <c r="X29" s="324"/>
      <c r="Y29" s="324"/>
      <c r="Z29" s="32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9" t="s">
        <v>544</v>
      </c>
      <c r="D30" s="310"/>
      <c r="E30" s="310"/>
      <c r="F30" s="310"/>
      <c r="G30" s="310"/>
      <c r="H30" s="311"/>
      <c r="I30" s="331" t="s">
        <v>447</v>
      </c>
      <c r="J30" s="303" t="s">
        <v>493</v>
      </c>
      <c r="K30" s="328"/>
      <c r="L30" s="328"/>
      <c r="M30" s="328"/>
      <c r="N30" s="325" t="s">
        <v>467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2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12"/>
      <c r="D31" s="313"/>
      <c r="E31" s="313"/>
      <c r="F31" s="313"/>
      <c r="G31" s="313"/>
      <c r="H31" s="314"/>
      <c r="I31" s="331"/>
      <c r="J31" s="304"/>
      <c r="K31" s="329"/>
      <c r="L31" s="329"/>
      <c r="M31" s="329"/>
      <c r="N31" s="326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2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15"/>
      <c r="D32" s="316"/>
      <c r="E32" s="316"/>
      <c r="F32" s="316"/>
      <c r="G32" s="316"/>
      <c r="H32" s="317"/>
      <c r="I32" s="331"/>
      <c r="J32" s="304"/>
      <c r="K32" s="329"/>
      <c r="L32" s="329"/>
      <c r="M32" s="329"/>
      <c r="N32" s="326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2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8"/>
      <c r="D33" s="319"/>
      <c r="E33" s="319"/>
      <c r="F33" s="319"/>
      <c r="G33" s="319"/>
      <c r="H33" s="320"/>
      <c r="I33" s="332"/>
      <c r="J33" s="305"/>
      <c r="K33" s="330"/>
      <c r="L33" s="330"/>
      <c r="M33" s="330"/>
      <c r="N33" s="327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3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3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3"/>
  <sheetViews>
    <sheetView tabSelected="1" topLeftCell="A113" zoomScaleNormal="100" workbookViewId="0">
      <selection activeCell="C127" sqref="C12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1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21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21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428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429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7" t="str">
        <f>"Agenda R" &amp; Parameters!$B$8</f>
        <v>Agenda R4</v>
      </c>
      <c r="B8" s="418"/>
      <c r="C8" s="418"/>
      <c r="D8" s="418"/>
      <c r="E8" s="418"/>
      <c r="F8" s="418"/>
      <c r="G8" s="418"/>
      <c r="H8" s="418"/>
      <c r="I8" s="418"/>
    </row>
    <row r="12" spans="1:9" ht="15.45" x14ac:dyDescent="0.4">
      <c r="A12" s="419" t="s">
        <v>505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442</v>
      </c>
      <c r="D17" s="232" t="s">
        <v>414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415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478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479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450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414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414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414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441</v>
      </c>
      <c r="D46" s="232" t="s">
        <v>414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416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416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416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416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472</v>
      </c>
      <c r="D51" s="232" t="s">
        <v>416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416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473</v>
      </c>
      <c r="D53" s="232" t="s">
        <v>416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414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414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437</v>
      </c>
      <c r="D59" s="232" t="s">
        <v>414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414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414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414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417</v>
      </c>
      <c r="E64" s="139" t="s">
        <v>451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417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417</v>
      </c>
      <c r="E68" s="139" t="s">
        <v>474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417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405</v>
      </c>
      <c r="D70" s="232" t="s">
        <v>417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417</v>
      </c>
      <c r="E71" s="139" t="s">
        <v>205</v>
      </c>
      <c r="F71" s="202">
        <f>H70</f>
        <v>0.4722222222222221</v>
      </c>
      <c r="G71" s="151">
        <v>1</v>
      </c>
      <c r="H71" s="202">
        <f t="shared" si="7"/>
        <v>0.47291666666666654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417</v>
      </c>
      <c r="E72" s="139" t="s">
        <v>468</v>
      </c>
      <c r="F72" s="202">
        <f>H71</f>
        <v>0.47291666666666654</v>
      </c>
      <c r="G72" s="151">
        <v>1</v>
      </c>
      <c r="H72" s="202">
        <f t="shared" si="7"/>
        <v>0.47361111111111098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417</v>
      </c>
      <c r="E73" s="139" t="s">
        <v>251</v>
      </c>
      <c r="F73" s="202">
        <f>H72</f>
        <v>0.47361111111111098</v>
      </c>
      <c r="G73" s="151">
        <v>1</v>
      </c>
      <c r="H73" s="202">
        <f t="shared" si="7"/>
        <v>0.47430555555555542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391</v>
      </c>
      <c r="D75" s="232" t="s">
        <v>417</v>
      </c>
      <c r="E75" s="139" t="s">
        <v>164</v>
      </c>
      <c r="F75" s="202">
        <f>H73</f>
        <v>0.47430555555555542</v>
      </c>
      <c r="G75" s="151">
        <v>1</v>
      </c>
      <c r="H75" s="202">
        <f t="shared" ref="H75:H79" si="8">F75+TIME(0,G75,0)</f>
        <v>0.47499999999999987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417</v>
      </c>
      <c r="E76" s="139" t="s">
        <v>262</v>
      </c>
      <c r="F76" s="202">
        <f>H75</f>
        <v>0.47499999999999987</v>
      </c>
      <c r="G76" s="151">
        <v>1</v>
      </c>
      <c r="H76" s="202">
        <f t="shared" si="8"/>
        <v>0.47569444444444431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417</v>
      </c>
      <c r="E77" s="139" t="s">
        <v>265</v>
      </c>
      <c r="F77" s="202">
        <f t="shared" ref="F77:F78" si="9">H76</f>
        <v>0.47569444444444431</v>
      </c>
      <c r="G77" s="151">
        <v>1</v>
      </c>
      <c r="H77" s="202">
        <f t="shared" si="8"/>
        <v>0.47638888888888875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417</v>
      </c>
      <c r="E78" s="139" t="s">
        <v>267</v>
      </c>
      <c r="F78" s="202">
        <f t="shared" si="9"/>
        <v>0.47638888888888875</v>
      </c>
      <c r="G78" s="151">
        <v>1</v>
      </c>
      <c r="H78" s="202">
        <f t="shared" si="8"/>
        <v>0.47708333333333319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382</v>
      </c>
      <c r="D79" s="232" t="s">
        <v>417</v>
      </c>
      <c r="E79" s="139" t="s">
        <v>469</v>
      </c>
      <c r="F79" s="202">
        <f>H78</f>
        <v>0.47708333333333319</v>
      </c>
      <c r="G79" s="151">
        <v>1</v>
      </c>
      <c r="H79" s="202">
        <f t="shared" si="8"/>
        <v>0.47777777777777763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444</v>
      </c>
      <c r="D80" s="232" t="s">
        <v>417</v>
      </c>
      <c r="E80" s="219" t="s">
        <v>542</v>
      </c>
      <c r="F80" s="202">
        <f>H79</f>
        <v>0.47777777777777763</v>
      </c>
      <c r="G80" s="151">
        <v>1</v>
      </c>
      <c r="H80" s="202">
        <f>F80+TIME(0,G80,0)</f>
        <v>0.47847222222222208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489</v>
      </c>
      <c r="D81" s="232" t="s">
        <v>417</v>
      </c>
      <c r="E81" s="219" t="s">
        <v>154</v>
      </c>
      <c r="F81" s="202">
        <f>H80</f>
        <v>0.47847222222222208</v>
      </c>
      <c r="G81" s="151">
        <v>1</v>
      </c>
      <c r="H81" s="202">
        <f>F81+TIME(0,G81,0)</f>
        <v>0.47916666666666652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490</v>
      </c>
      <c r="D82" s="232" t="s">
        <v>417</v>
      </c>
      <c r="E82" s="219" t="s">
        <v>430</v>
      </c>
      <c r="F82" s="202">
        <f>H81</f>
        <v>0.47916666666666652</v>
      </c>
      <c r="G82" s="151">
        <v>1</v>
      </c>
      <c r="H82" s="202">
        <f>F82+TIME(0,G82,0)</f>
        <v>0.47986111111111096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452</v>
      </c>
      <c r="D84" s="232" t="s">
        <v>417</v>
      </c>
      <c r="E84" s="219" t="s">
        <v>440</v>
      </c>
      <c r="F84" s="220">
        <f>H82</f>
        <v>0.47986111111111096</v>
      </c>
      <c r="G84" s="221">
        <v>1</v>
      </c>
      <c r="H84" s="220">
        <f>F84+TIME(0,G84,0)</f>
        <v>0.4805555555555554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453</v>
      </c>
      <c r="D85" s="232" t="s">
        <v>417</v>
      </c>
      <c r="E85" s="223" t="s">
        <v>454</v>
      </c>
      <c r="F85" s="224">
        <f>H84</f>
        <v>0.4805555555555554</v>
      </c>
      <c r="G85" s="225">
        <v>1</v>
      </c>
      <c r="H85" s="224">
        <f>F85+TIME(0,G85,0)</f>
        <v>0.48124999999999984</v>
      </c>
      <c r="I85" s="222"/>
    </row>
    <row r="86" spans="1:13" x14ac:dyDescent="0.3">
      <c r="I86" s="259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68" t="s">
        <v>273</v>
      </c>
      <c r="B88" s="219" t="s">
        <v>295</v>
      </c>
      <c r="C88" s="219" t="s">
        <v>535</v>
      </c>
      <c r="D88" s="232" t="s">
        <v>414</v>
      </c>
      <c r="E88" s="219" t="s">
        <v>148</v>
      </c>
      <c r="F88" s="220">
        <f>H85</f>
        <v>0.48124999999999984</v>
      </c>
      <c r="G88" s="221">
        <v>10</v>
      </c>
      <c r="H88" s="220">
        <f>F88+TIME(0,G88,0)</f>
        <v>0.48819444444444426</v>
      </c>
      <c r="I88" s="269"/>
      <c r="J88" s="39"/>
    </row>
    <row r="89" spans="1:13" s="84" customFormat="1" ht="15" x14ac:dyDescent="0.35">
      <c r="A89" s="257" t="s">
        <v>274</v>
      </c>
      <c r="B89" s="219" t="s">
        <v>295</v>
      </c>
      <c r="C89" s="258" t="s">
        <v>536</v>
      </c>
      <c r="D89" s="232" t="s">
        <v>414</v>
      </c>
      <c r="E89" s="219" t="s">
        <v>164</v>
      </c>
      <c r="F89" s="220">
        <f>H88</f>
        <v>0.48819444444444426</v>
      </c>
      <c r="G89" s="221">
        <v>10</v>
      </c>
      <c r="H89" s="224">
        <f>F89+TIME(0,G89,0)</f>
        <v>0.49513888888888868</v>
      </c>
      <c r="I89" s="269"/>
      <c r="J89" s="39"/>
    </row>
    <row r="90" spans="1:13" ht="14.15" x14ac:dyDescent="0.35">
      <c r="A90" s="257" t="s">
        <v>275</v>
      </c>
      <c r="B90" s="258" t="s">
        <v>324</v>
      </c>
      <c r="C90" s="258" t="s">
        <v>543</v>
      </c>
      <c r="D90" s="250" t="s">
        <v>1</v>
      </c>
      <c r="E90" s="223" t="s">
        <v>235</v>
      </c>
      <c r="F90" s="224">
        <f>H89</f>
        <v>0.49513888888888868</v>
      </c>
      <c r="G90" s="225">
        <v>10</v>
      </c>
      <c r="H90" s="224">
        <f>F90+TIME(0,G90,0)</f>
        <v>0.5020833333333331</v>
      </c>
      <c r="I90" s="267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H90</f>
        <v>0.5020833333333331</v>
      </c>
      <c r="G91" s="154">
        <v>1</v>
      </c>
      <c r="H91" s="209">
        <f>F91+TIME(0,G91,0)</f>
        <v>0.50277777777777755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26.000000000000387</v>
      </c>
      <c r="H92" s="210">
        <v>0.52083333333333337</v>
      </c>
      <c r="I92" s="131"/>
    </row>
    <row r="94" spans="1:13" ht="15.45" x14ac:dyDescent="0.4">
      <c r="A94" s="419" t="s">
        <v>506</v>
      </c>
      <c r="B94" s="420"/>
      <c r="C94" s="420"/>
      <c r="D94" s="420"/>
      <c r="E94" s="420"/>
      <c r="F94" s="420"/>
      <c r="G94" s="420"/>
      <c r="H94" s="420"/>
      <c r="I94" s="420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0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418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418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418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460</v>
      </c>
      <c r="D105" s="246" t="s">
        <v>418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46" t="s">
        <v>554</v>
      </c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291</v>
      </c>
      <c r="D115" s="246" t="s">
        <v>548</v>
      </c>
      <c r="E115" s="139" t="s">
        <v>438</v>
      </c>
      <c r="F115" s="202">
        <f>H114</f>
        <v>0.44652777777777775</v>
      </c>
      <c r="G115" s="151">
        <v>10</v>
      </c>
      <c r="H115" s="202">
        <f>F115+TIME(0,G115,0)</f>
        <v>0.45347222222222217</v>
      </c>
      <c r="I115" s="163"/>
    </row>
    <row r="116" spans="1:9" ht="15.45" x14ac:dyDescent="0.4">
      <c r="A116" s="126" t="s">
        <v>241</v>
      </c>
      <c r="B116" s="138"/>
      <c r="C116" s="138" t="s">
        <v>292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553</v>
      </c>
      <c r="D117" s="246" t="s">
        <v>549</v>
      </c>
      <c r="E117" s="139" t="s">
        <v>481</v>
      </c>
      <c r="F117" s="202">
        <f>H115</f>
        <v>0.45347222222222217</v>
      </c>
      <c r="G117" s="151">
        <v>5</v>
      </c>
      <c r="H117" s="202">
        <f>F117+TIME(0,G117,0)</f>
        <v>0.45694444444444438</v>
      </c>
      <c r="I117" s="163"/>
    </row>
    <row r="118" spans="1:9" ht="13.95" customHeight="1" x14ac:dyDescent="0.35">
      <c r="A118" s="218" t="s">
        <v>244</v>
      </c>
      <c r="B118" s="223" t="s">
        <v>144</v>
      </c>
      <c r="C118" s="223" t="s">
        <v>480</v>
      </c>
      <c r="D118" s="263"/>
      <c r="E118" s="223" t="s">
        <v>483</v>
      </c>
      <c r="F118" s="224">
        <f>H117</f>
        <v>0.45694444444444438</v>
      </c>
      <c r="G118" s="225">
        <v>5</v>
      </c>
      <c r="H118" s="224">
        <f>F118+TIME(0,G118,0)</f>
        <v>0.46041666666666659</v>
      </c>
      <c r="I118" s="226"/>
    </row>
    <row r="119" spans="1:9" ht="14.15" x14ac:dyDescent="0.35">
      <c r="D119" s="227"/>
    </row>
    <row r="120" spans="1:9" ht="15.45" x14ac:dyDescent="0.4">
      <c r="A120" s="123" t="s">
        <v>271</v>
      </c>
      <c r="B120" s="135"/>
      <c r="C120" s="135" t="s">
        <v>293</v>
      </c>
      <c r="D120" s="228"/>
      <c r="E120" s="135"/>
      <c r="F120" s="198"/>
      <c r="G120" s="147"/>
      <c r="H120" s="198"/>
      <c r="I120" s="159"/>
    </row>
    <row r="121" spans="1:9" ht="15" x14ac:dyDescent="0.35">
      <c r="A121" s="124" t="s">
        <v>273</v>
      </c>
      <c r="B121" s="136" t="s">
        <v>151</v>
      </c>
      <c r="C121" s="136" t="s">
        <v>294</v>
      </c>
      <c r="D121" s="232" t="s">
        <v>95</v>
      </c>
      <c r="E121" s="136" t="s">
        <v>164</v>
      </c>
      <c r="F121" s="199">
        <f>H118</f>
        <v>0.46041666666666659</v>
      </c>
      <c r="G121" s="148">
        <v>5</v>
      </c>
      <c r="H121" s="199">
        <f t="shared" ref="H121:H126" si="11">F121+TIME(0,G121,0)</f>
        <v>0.4638888888888888</v>
      </c>
      <c r="I121" s="160"/>
    </row>
    <row r="122" spans="1:9" ht="15" x14ac:dyDescent="0.35">
      <c r="A122" s="124" t="s">
        <v>274</v>
      </c>
      <c r="B122" s="136" t="s">
        <v>144</v>
      </c>
      <c r="C122" s="136" t="s">
        <v>539</v>
      </c>
      <c r="D122" s="246" t="s">
        <v>540</v>
      </c>
      <c r="E122" s="136" t="s">
        <v>454</v>
      </c>
      <c r="F122" s="199">
        <f t="shared" ref="F122" si="12">H121</f>
        <v>0.4638888888888888</v>
      </c>
      <c r="G122" s="148">
        <v>20</v>
      </c>
      <c r="H122" s="199">
        <f t="shared" si="11"/>
        <v>0.47777777777777769</v>
      </c>
      <c r="I122" s="160"/>
    </row>
    <row r="123" spans="1:9" s="84" customFormat="1" ht="15" x14ac:dyDescent="0.35">
      <c r="A123" s="245" t="s">
        <v>275</v>
      </c>
      <c r="B123" s="136" t="s">
        <v>144</v>
      </c>
      <c r="C123" s="136" t="s">
        <v>541</v>
      </c>
      <c r="D123" s="232" t="s">
        <v>545</v>
      </c>
      <c r="E123" s="136" t="s">
        <v>310</v>
      </c>
      <c r="F123" s="199">
        <f>H122</f>
        <v>0.47777777777777769</v>
      </c>
      <c r="G123" s="148">
        <v>10</v>
      </c>
      <c r="H123" s="199">
        <f t="shared" si="11"/>
        <v>0.48472222222222211</v>
      </c>
      <c r="I123" s="160"/>
    </row>
    <row r="124" spans="1:9" s="84" customFormat="1" ht="15" x14ac:dyDescent="0.35">
      <c r="A124" s="245" t="s">
        <v>410</v>
      </c>
      <c r="B124" s="136" t="s">
        <v>295</v>
      </c>
      <c r="C124" s="136" t="s">
        <v>547</v>
      </c>
      <c r="D124" s="232" t="s">
        <v>546</v>
      </c>
      <c r="E124" s="136" t="s">
        <v>310</v>
      </c>
      <c r="F124" s="199">
        <f>H123</f>
        <v>0.48472222222222211</v>
      </c>
      <c r="G124" s="148">
        <v>15</v>
      </c>
      <c r="H124" s="199">
        <f t="shared" si="11"/>
        <v>0.4951388888888888</v>
      </c>
      <c r="I124" s="160"/>
    </row>
    <row r="125" spans="1:9" s="84" customFormat="1" ht="15" x14ac:dyDescent="0.35">
      <c r="A125" s="245" t="s">
        <v>411</v>
      </c>
      <c r="B125" s="136" t="s">
        <v>324</v>
      </c>
      <c r="C125" s="136" t="s">
        <v>551</v>
      </c>
      <c r="D125" s="232" t="s">
        <v>1</v>
      </c>
      <c r="E125" s="136" t="s">
        <v>440</v>
      </c>
      <c r="F125" s="199">
        <f>H124</f>
        <v>0.4951388888888888</v>
      </c>
      <c r="G125" s="148">
        <v>10</v>
      </c>
      <c r="H125" s="199">
        <f t="shared" si="11"/>
        <v>0.50208333333333321</v>
      </c>
      <c r="I125" s="160"/>
    </row>
    <row r="126" spans="1:9" ht="18" customHeight="1" x14ac:dyDescent="0.35">
      <c r="A126" s="124" t="s">
        <v>412</v>
      </c>
      <c r="B126" s="136" t="s">
        <v>295</v>
      </c>
      <c r="C126" s="136" t="s">
        <v>552</v>
      </c>
      <c r="D126" s="232"/>
      <c r="E126" s="136" t="s">
        <v>251</v>
      </c>
      <c r="F126" s="199">
        <f>H125</f>
        <v>0.50208333333333321</v>
      </c>
      <c r="G126" s="148">
        <v>5</v>
      </c>
      <c r="H126" s="199">
        <f t="shared" si="11"/>
        <v>0.50555555555555542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276</v>
      </c>
      <c r="B128" s="177"/>
      <c r="C128" s="177" t="s">
        <v>277</v>
      </c>
      <c r="D128" s="177"/>
      <c r="E128" s="177" t="s">
        <v>164</v>
      </c>
      <c r="F128" s="211">
        <f>H126</f>
        <v>0.50555555555555542</v>
      </c>
      <c r="G128" s="182">
        <v>0</v>
      </c>
      <c r="H128" s="211">
        <f>F128+TIME(0,G128,0)</f>
        <v>0.50555555555555542</v>
      </c>
      <c r="I128" s="177"/>
    </row>
    <row r="129" spans="1:9" x14ac:dyDescent="0.3">
      <c r="A129" s="131"/>
      <c r="B129" s="131"/>
      <c r="C129" s="131" t="s">
        <v>278</v>
      </c>
      <c r="D129" s="131"/>
      <c r="E129" s="131"/>
      <c r="F129" s="210"/>
      <c r="G129" s="155">
        <f>(H129-H128) * 24 * 60</f>
        <v>22.000000000000242</v>
      </c>
      <c r="H129" s="210">
        <v>0.52083333333333337</v>
      </c>
      <c r="I129" s="131"/>
    </row>
    <row r="131" spans="1:9" ht="15.45" x14ac:dyDescent="0.4">
      <c r="A131" s="419" t="s">
        <v>507</v>
      </c>
      <c r="B131" s="420"/>
      <c r="C131" s="420"/>
      <c r="D131" s="420"/>
      <c r="E131" s="420"/>
      <c r="F131" s="420"/>
      <c r="G131" s="420"/>
      <c r="H131" s="420"/>
      <c r="I131" s="420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279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280</v>
      </c>
      <c r="D135" s="136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341</v>
      </c>
      <c r="D136" s="232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5" x14ac:dyDescent="0.35">
      <c r="D137" s="248"/>
    </row>
    <row r="138" spans="1:9" ht="15.45" x14ac:dyDescent="0.4">
      <c r="A138" s="123" t="s">
        <v>157</v>
      </c>
      <c r="B138" s="135"/>
      <c r="C138" s="135" t="s">
        <v>158</v>
      </c>
      <c r="D138" s="228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281</v>
      </c>
      <c r="D139" s="246" t="s">
        <v>418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282</v>
      </c>
      <c r="D140" s="246" t="s">
        <v>418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296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297</v>
      </c>
      <c r="D142" s="246" t="s">
        <v>418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298</v>
      </c>
      <c r="D143" s="246" t="s">
        <v>418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285</v>
      </c>
      <c r="B144" s="136" t="s">
        <v>144</v>
      </c>
      <c r="C144" s="136" t="s">
        <v>299</v>
      </c>
      <c r="D144" s="246" t="s">
        <v>418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300</v>
      </c>
      <c r="B145" s="136" t="s">
        <v>144</v>
      </c>
      <c r="C145" s="136" t="s">
        <v>301</v>
      </c>
      <c r="D145" s="246" t="s">
        <v>418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337</v>
      </c>
      <c r="B146" s="136" t="s">
        <v>144</v>
      </c>
      <c r="C146" s="136" t="s">
        <v>439</v>
      </c>
      <c r="D146" s="246" t="s">
        <v>418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378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7"/>
    </row>
    <row r="149" spans="1:15" ht="15.45" x14ac:dyDescent="0.4">
      <c r="A149" s="123" t="s">
        <v>198</v>
      </c>
      <c r="B149" s="135"/>
      <c r="C149" s="135" t="s">
        <v>302</v>
      </c>
      <c r="D149" s="228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303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342</v>
      </c>
      <c r="B151" s="139" t="s">
        <v>144</v>
      </c>
      <c r="C151" s="139" t="s">
        <v>384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343</v>
      </c>
      <c r="B152" s="139" t="s">
        <v>295</v>
      </c>
      <c r="C152" s="139" t="s">
        <v>304</v>
      </c>
      <c r="D152" s="232" t="s">
        <v>416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344</v>
      </c>
      <c r="B153" s="139" t="s">
        <v>144</v>
      </c>
      <c r="C153" s="139" t="s">
        <v>305</v>
      </c>
      <c r="D153" s="270" t="s">
        <v>305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345</v>
      </c>
      <c r="B154" s="139" t="s">
        <v>144</v>
      </c>
      <c r="C154" s="139" t="s">
        <v>306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346</v>
      </c>
      <c r="B155" s="139" t="s">
        <v>144</v>
      </c>
      <c r="C155" s="139" t="s">
        <v>307</v>
      </c>
      <c r="D155" s="232" t="s">
        <v>419</v>
      </c>
      <c r="E155" s="136" t="s">
        <v>235</v>
      </c>
      <c r="F155" s="202">
        <f t="shared" si="16"/>
        <v>0.35902777777777767</v>
      </c>
      <c r="G155" s="151">
        <v>2</v>
      </c>
      <c r="H155" s="202">
        <f t="shared" si="15"/>
        <v>0.36041666666666655</v>
      </c>
      <c r="I155" s="163"/>
    </row>
    <row r="156" spans="1:15" ht="14.15" x14ac:dyDescent="0.35">
      <c r="A156" s="127" t="s">
        <v>347</v>
      </c>
      <c r="B156" s="139" t="s">
        <v>144</v>
      </c>
      <c r="C156" s="139" t="s">
        <v>308</v>
      </c>
      <c r="D156" s="232" t="s">
        <v>419</v>
      </c>
      <c r="E156" s="139" t="s">
        <v>451</v>
      </c>
      <c r="F156" s="202">
        <f t="shared" si="16"/>
        <v>0.36041666666666655</v>
      </c>
      <c r="G156" s="151">
        <v>3</v>
      </c>
      <c r="H156" s="202">
        <f t="shared" si="15"/>
        <v>0.36249999999999988</v>
      </c>
      <c r="I156" s="163"/>
    </row>
    <row r="157" spans="1:15" ht="13.95" customHeight="1" x14ac:dyDescent="0.35">
      <c r="A157" s="169" t="s">
        <v>348</v>
      </c>
      <c r="B157" s="174"/>
      <c r="C157" s="174"/>
      <c r="D157" s="174"/>
      <c r="E157" s="174"/>
      <c r="F157" s="208">
        <f t="shared" si="16"/>
        <v>0.36249999999999988</v>
      </c>
      <c r="G157" s="180">
        <v>0</v>
      </c>
      <c r="H157" s="208">
        <f t="shared" si="15"/>
        <v>0.36249999999999988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2"/>
      <c r="E158" s="138"/>
      <c r="F158" s="201"/>
      <c r="G158" s="150"/>
      <c r="H158" s="201"/>
      <c r="I158" s="162"/>
    </row>
    <row r="159" spans="1:15" ht="14.15" x14ac:dyDescent="0.35">
      <c r="A159" s="127" t="s">
        <v>349</v>
      </c>
      <c r="B159" s="139" t="s">
        <v>144</v>
      </c>
      <c r="C159" s="139" t="s">
        <v>372</v>
      </c>
      <c r="D159" s="232" t="s">
        <v>419</v>
      </c>
      <c r="E159" s="139" t="s">
        <v>474</v>
      </c>
      <c r="F159" s="202">
        <f>H157</f>
        <v>0.36249999999999988</v>
      </c>
      <c r="G159" s="151">
        <v>3</v>
      </c>
      <c r="H159" s="202">
        <f t="shared" ref="H159:H164" si="17">F159+TIME(0,G159,0)</f>
        <v>0.3645833333333332</v>
      </c>
      <c r="I159" s="163"/>
    </row>
    <row r="160" spans="1:15" ht="14.15" x14ac:dyDescent="0.35">
      <c r="A160" s="127" t="s">
        <v>350</v>
      </c>
      <c r="B160" s="139" t="s">
        <v>144</v>
      </c>
      <c r="C160" s="139" t="s">
        <v>309</v>
      </c>
      <c r="D160" s="232" t="s">
        <v>419</v>
      </c>
      <c r="E160" s="139" t="s">
        <v>310</v>
      </c>
      <c r="F160" s="202">
        <f>H159</f>
        <v>0.3645833333333332</v>
      </c>
      <c r="G160" s="151">
        <v>3</v>
      </c>
      <c r="H160" s="202">
        <f t="shared" si="17"/>
        <v>0.36666666666666653</v>
      </c>
      <c r="I160" s="163"/>
    </row>
    <row r="161" spans="1:9" s="2" customFormat="1" ht="14.15" x14ac:dyDescent="0.35">
      <c r="A161" s="234" t="s">
        <v>351</v>
      </c>
      <c r="B161" s="219" t="s">
        <v>144</v>
      </c>
      <c r="C161" s="219" t="s">
        <v>245</v>
      </c>
      <c r="D161" s="232" t="s">
        <v>419</v>
      </c>
      <c r="E161" s="219" t="s">
        <v>205</v>
      </c>
      <c r="F161" s="220">
        <f>H160</f>
        <v>0.36666666666666653</v>
      </c>
      <c r="G161" s="221">
        <v>0</v>
      </c>
      <c r="H161" s="220">
        <f t="shared" si="17"/>
        <v>0.36666666666666653</v>
      </c>
      <c r="I161" s="222"/>
    </row>
    <row r="162" spans="1:9" ht="14.15" x14ac:dyDescent="0.35">
      <c r="A162" s="127" t="s">
        <v>352</v>
      </c>
      <c r="B162" s="139" t="s">
        <v>144</v>
      </c>
      <c r="C162" s="139" t="s">
        <v>405</v>
      </c>
      <c r="D162" s="232" t="s">
        <v>419</v>
      </c>
      <c r="E162" s="139" t="s">
        <v>251</v>
      </c>
      <c r="F162" s="202">
        <f>H161</f>
        <v>0.36666666666666653</v>
      </c>
      <c r="G162" s="151">
        <v>3</v>
      </c>
      <c r="H162" s="202">
        <f t="shared" si="17"/>
        <v>0.36874999999999986</v>
      </c>
      <c r="I162" s="163"/>
    </row>
    <row r="163" spans="1:9" ht="14.15" x14ac:dyDescent="0.35">
      <c r="A163" s="127" t="s">
        <v>353</v>
      </c>
      <c r="B163" s="139" t="s">
        <v>144</v>
      </c>
      <c r="C163" s="139" t="s">
        <v>248</v>
      </c>
      <c r="D163" s="232" t="s">
        <v>419</v>
      </c>
      <c r="E163" s="139" t="s">
        <v>468</v>
      </c>
      <c r="F163" s="202">
        <f>H162</f>
        <v>0.36874999999999986</v>
      </c>
      <c r="G163" s="151">
        <v>3</v>
      </c>
      <c r="H163" s="202">
        <f t="shared" si="17"/>
        <v>0.37083333333333318</v>
      </c>
      <c r="I163" s="163"/>
    </row>
    <row r="164" spans="1:9" ht="14.15" x14ac:dyDescent="0.35">
      <c r="A164" s="127" t="s">
        <v>361</v>
      </c>
      <c r="B164" s="139" t="s">
        <v>144</v>
      </c>
      <c r="C164" s="139" t="s">
        <v>377</v>
      </c>
      <c r="D164" s="232" t="s">
        <v>419</v>
      </c>
      <c r="E164" s="139" t="s">
        <v>251</v>
      </c>
      <c r="F164" s="202">
        <f>H163</f>
        <v>0.37083333333333318</v>
      </c>
      <c r="G164" s="151">
        <v>3</v>
      </c>
      <c r="H164" s="202">
        <f t="shared" si="17"/>
        <v>0.37291666666666651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2" t="s">
        <v>419</v>
      </c>
      <c r="E165" s="138"/>
      <c r="F165" s="201"/>
      <c r="G165" s="150"/>
      <c r="H165" s="201"/>
      <c r="I165" s="162"/>
    </row>
    <row r="166" spans="1:9" ht="14.15" x14ac:dyDescent="0.35">
      <c r="A166" s="127" t="s">
        <v>354</v>
      </c>
      <c r="B166" s="139" t="s">
        <v>144</v>
      </c>
      <c r="C166" s="139" t="s">
        <v>392</v>
      </c>
      <c r="D166" s="232" t="s">
        <v>419</v>
      </c>
      <c r="E166" s="139" t="s">
        <v>164</v>
      </c>
      <c r="F166" s="202">
        <f>H164</f>
        <v>0.37291666666666651</v>
      </c>
      <c r="G166" s="151">
        <v>3</v>
      </c>
      <c r="H166" s="202">
        <f t="shared" ref="H166:H173" si="18">F166+TIME(0,G166,0)</f>
        <v>0.37499999999999983</v>
      </c>
      <c r="I166" s="163"/>
    </row>
    <row r="167" spans="1:9" ht="14.15" x14ac:dyDescent="0.35">
      <c r="A167" s="127" t="s">
        <v>495</v>
      </c>
      <c r="B167" s="139" t="s">
        <v>144</v>
      </c>
      <c r="C167" s="139" t="s">
        <v>261</v>
      </c>
      <c r="D167" s="232" t="s">
        <v>419</v>
      </c>
      <c r="E167" s="139" t="s">
        <v>262</v>
      </c>
      <c r="F167" s="202">
        <f>H166</f>
        <v>0.37499999999999983</v>
      </c>
      <c r="G167" s="151">
        <v>3</v>
      </c>
      <c r="H167" s="202">
        <f t="shared" si="18"/>
        <v>0.37708333333333316</v>
      </c>
      <c r="I167" s="163"/>
    </row>
    <row r="168" spans="1:9" ht="14.15" x14ac:dyDescent="0.35">
      <c r="A168" s="127" t="s">
        <v>496</v>
      </c>
      <c r="B168" s="139" t="s">
        <v>144</v>
      </c>
      <c r="C168" s="139" t="s">
        <v>311</v>
      </c>
      <c r="D168" s="232" t="s">
        <v>419</v>
      </c>
      <c r="E168" s="139" t="s">
        <v>265</v>
      </c>
      <c r="F168" s="202">
        <f t="shared" ref="F168:F169" si="19">H167</f>
        <v>0.37708333333333316</v>
      </c>
      <c r="G168" s="151">
        <v>3</v>
      </c>
      <c r="H168" s="202">
        <f t="shared" si="18"/>
        <v>0.37916666666666649</v>
      </c>
      <c r="I168" s="163"/>
    </row>
    <row r="169" spans="1:9" ht="14.15" x14ac:dyDescent="0.35">
      <c r="A169" s="127" t="s">
        <v>497</v>
      </c>
      <c r="B169" s="139" t="s">
        <v>144</v>
      </c>
      <c r="C169" s="139" t="s">
        <v>312</v>
      </c>
      <c r="D169" s="232" t="s">
        <v>419</v>
      </c>
      <c r="E169" s="139" t="s">
        <v>267</v>
      </c>
      <c r="F169" s="202">
        <f t="shared" si="19"/>
        <v>0.37916666666666649</v>
      </c>
      <c r="G169" s="151">
        <v>3</v>
      </c>
      <c r="H169" s="202">
        <f t="shared" si="18"/>
        <v>0.38124999999999981</v>
      </c>
      <c r="I169" s="163"/>
    </row>
    <row r="170" spans="1:9" s="84" customFormat="1" ht="14.15" x14ac:dyDescent="0.35">
      <c r="A170" s="127" t="s">
        <v>355</v>
      </c>
      <c r="B170" s="139" t="s">
        <v>144</v>
      </c>
      <c r="C170" s="139" t="s">
        <v>383</v>
      </c>
      <c r="D170" s="232" t="s">
        <v>419</v>
      </c>
      <c r="E170" s="139" t="s">
        <v>469</v>
      </c>
      <c r="F170" s="202">
        <f>H169</f>
        <v>0.38124999999999981</v>
      </c>
      <c r="G170" s="151">
        <v>3</v>
      </c>
      <c r="H170" s="202">
        <f>F170+TIME(0,G170,0)</f>
        <v>0.38333333333333314</v>
      </c>
      <c r="I170" s="163"/>
    </row>
    <row r="171" spans="1:9" s="84" customFormat="1" ht="14.15" x14ac:dyDescent="0.35">
      <c r="A171" s="127" t="s">
        <v>356</v>
      </c>
      <c r="B171" s="139" t="s">
        <v>144</v>
      </c>
      <c r="C171" s="139" t="s">
        <v>444</v>
      </c>
      <c r="D171" s="232" t="s">
        <v>419</v>
      </c>
      <c r="E171" s="219" t="s">
        <v>542</v>
      </c>
      <c r="F171" s="202">
        <f>H170</f>
        <v>0.38333333333333314</v>
      </c>
      <c r="G171" s="151">
        <v>3</v>
      </c>
      <c r="H171" s="202">
        <f t="shared" ref="H171:H172" si="20">F171+TIME(0,G171,0)</f>
        <v>0.38541666666666646</v>
      </c>
      <c r="I171" s="163"/>
    </row>
    <row r="172" spans="1:9" s="84" customFormat="1" ht="14.15" x14ac:dyDescent="0.35">
      <c r="A172" s="127" t="s">
        <v>357</v>
      </c>
      <c r="B172" s="219" t="s">
        <v>144</v>
      </c>
      <c r="C172" s="219" t="s">
        <v>489</v>
      </c>
      <c r="D172" s="232" t="s">
        <v>419</v>
      </c>
      <c r="E172" s="139" t="s">
        <v>154</v>
      </c>
      <c r="F172" s="202">
        <f>H171</f>
        <v>0.38541666666666646</v>
      </c>
      <c r="G172" s="151">
        <v>3</v>
      </c>
      <c r="H172" s="202">
        <f t="shared" si="20"/>
        <v>0.38749999999999979</v>
      </c>
      <c r="I172" s="163"/>
    </row>
    <row r="173" spans="1:9" ht="14.15" x14ac:dyDescent="0.35">
      <c r="A173" s="127" t="s">
        <v>393</v>
      </c>
      <c r="B173" s="219" t="s">
        <v>144</v>
      </c>
      <c r="C173" s="219" t="s">
        <v>490</v>
      </c>
      <c r="D173" s="232" t="s">
        <v>419</v>
      </c>
      <c r="E173" s="139" t="s">
        <v>430</v>
      </c>
      <c r="F173" s="202">
        <f>H172</f>
        <v>0.38749999999999979</v>
      </c>
      <c r="G173" s="151">
        <v>3</v>
      </c>
      <c r="H173" s="202">
        <f t="shared" si="18"/>
        <v>0.38958333333333311</v>
      </c>
      <c r="I173" s="163"/>
    </row>
    <row r="174" spans="1:9" ht="15.45" x14ac:dyDescent="0.4">
      <c r="A174" s="126" t="s">
        <v>206</v>
      </c>
      <c r="B174" s="138"/>
      <c r="C174" s="138" t="s">
        <v>313</v>
      </c>
      <c r="D174" s="232"/>
      <c r="E174" s="138"/>
      <c r="F174" s="201"/>
      <c r="G174" s="150"/>
      <c r="H174" s="201"/>
      <c r="I174" s="162"/>
    </row>
    <row r="175" spans="1:9" ht="14.15" x14ac:dyDescent="0.35">
      <c r="A175" s="127" t="s">
        <v>358</v>
      </c>
      <c r="B175" s="139" t="s">
        <v>144</v>
      </c>
      <c r="C175" s="219" t="s">
        <v>452</v>
      </c>
      <c r="D175" s="232" t="s">
        <v>419</v>
      </c>
      <c r="E175" s="139" t="s">
        <v>154</v>
      </c>
      <c r="F175" s="202">
        <f>H173</f>
        <v>0.38958333333333311</v>
      </c>
      <c r="G175" s="151">
        <v>3</v>
      </c>
      <c r="H175" s="202">
        <f>F175+TIME(0,G175,0)</f>
        <v>0.39166666666666644</v>
      </c>
      <c r="I175" s="163"/>
    </row>
    <row r="176" spans="1:9" s="84" customFormat="1" ht="14.15" x14ac:dyDescent="0.35">
      <c r="A176" s="127" t="s">
        <v>431</v>
      </c>
      <c r="B176" s="139" t="s">
        <v>144</v>
      </c>
      <c r="C176" s="219" t="s">
        <v>455</v>
      </c>
      <c r="D176" s="232" t="s">
        <v>419</v>
      </c>
      <c r="E176" s="139" t="s">
        <v>454</v>
      </c>
      <c r="F176" s="202">
        <f>H175</f>
        <v>0.39166666666666644</v>
      </c>
      <c r="G176" s="151">
        <v>3</v>
      </c>
      <c r="H176" s="202">
        <f>F176+TIME(0,G176,0)</f>
        <v>0.39374999999999977</v>
      </c>
      <c r="I176" s="163"/>
    </row>
    <row r="177" spans="1:10" s="84" customFormat="1" ht="14.15" x14ac:dyDescent="0.35">
      <c r="A177" s="127"/>
      <c r="B177" s="139"/>
      <c r="C177" s="139"/>
      <c r="D177" s="145"/>
      <c r="E177" s="139"/>
      <c r="F177" s="202"/>
      <c r="G177" s="151"/>
      <c r="H177" s="202"/>
      <c r="I177" s="163"/>
    </row>
    <row r="178" spans="1:10" ht="15.45" x14ac:dyDescent="0.4">
      <c r="A178" s="126" t="s">
        <v>208</v>
      </c>
      <c r="B178" s="138"/>
      <c r="C178" s="138" t="s">
        <v>362</v>
      </c>
      <c r="D178" s="232"/>
      <c r="E178" s="138"/>
      <c r="F178" s="201"/>
      <c r="G178" s="150"/>
      <c r="H178" s="201"/>
      <c r="I178" s="162"/>
    </row>
    <row r="179" spans="1:10" s="2" customFormat="1" ht="14.15" x14ac:dyDescent="0.35">
      <c r="A179" s="234" t="s">
        <v>359</v>
      </c>
      <c r="B179" s="219" t="s">
        <v>144</v>
      </c>
      <c r="C179" s="219" t="s">
        <v>363</v>
      </c>
      <c r="D179" s="232" t="s">
        <v>419</v>
      </c>
      <c r="E179" s="219" t="s">
        <v>314</v>
      </c>
      <c r="F179" s="220">
        <f>H176</f>
        <v>0.39374999999999977</v>
      </c>
      <c r="G179" s="221">
        <v>10</v>
      </c>
      <c r="H179" s="220">
        <f t="shared" ref="H179:H184" si="21">F179+TIME(0,G179,0)</f>
        <v>0.40069444444444419</v>
      </c>
      <c r="I179" s="222"/>
    </row>
    <row r="180" spans="1:10" s="2" customFormat="1" ht="14.15" x14ac:dyDescent="0.35">
      <c r="A180" s="234" t="s">
        <v>406</v>
      </c>
      <c r="B180" s="219" t="s">
        <v>144</v>
      </c>
      <c r="C180" s="219" t="s">
        <v>315</v>
      </c>
      <c r="D180" s="232" t="s">
        <v>419</v>
      </c>
      <c r="E180" s="219" t="s">
        <v>481</v>
      </c>
      <c r="F180" s="220">
        <f>H179</f>
        <v>0.40069444444444419</v>
      </c>
      <c r="G180" s="221">
        <v>5</v>
      </c>
      <c r="H180" s="220">
        <f t="shared" si="21"/>
        <v>0.4041666666666664</v>
      </c>
      <c r="I180" s="222"/>
    </row>
    <row r="181" spans="1:10" s="2" customFormat="1" ht="14.15" x14ac:dyDescent="0.35">
      <c r="A181" s="234" t="s">
        <v>407</v>
      </c>
      <c r="B181" s="219"/>
      <c r="C181" s="219" t="s">
        <v>471</v>
      </c>
      <c r="D181" s="232" t="s">
        <v>419</v>
      </c>
      <c r="E181" s="219" t="s">
        <v>483</v>
      </c>
      <c r="F181" s="220">
        <f>H180</f>
        <v>0.4041666666666664</v>
      </c>
      <c r="G181" s="221">
        <v>5</v>
      </c>
      <c r="H181" s="220">
        <f t="shared" si="21"/>
        <v>0.40763888888888861</v>
      </c>
      <c r="I181" s="222"/>
    </row>
    <row r="182" spans="1:10" s="2" customFormat="1" ht="14.15" x14ac:dyDescent="0.35">
      <c r="A182" s="234" t="s">
        <v>408</v>
      </c>
      <c r="B182" s="219" t="s">
        <v>144</v>
      </c>
      <c r="C182" s="219" t="s">
        <v>364</v>
      </c>
      <c r="D182" s="232" t="s">
        <v>419</v>
      </c>
      <c r="E182" s="219" t="s">
        <v>314</v>
      </c>
      <c r="F182" s="220">
        <f>H181</f>
        <v>0.40763888888888861</v>
      </c>
      <c r="G182" s="221">
        <v>5</v>
      </c>
      <c r="H182" s="220">
        <f t="shared" si="21"/>
        <v>0.41111111111111082</v>
      </c>
      <c r="I182" s="222"/>
    </row>
    <row r="183" spans="1:10" s="2" customFormat="1" ht="14.15" x14ac:dyDescent="0.35">
      <c r="A183" s="234" t="s">
        <v>409</v>
      </c>
      <c r="B183" s="219" t="s">
        <v>144</v>
      </c>
      <c r="C183" s="219" t="s">
        <v>316</v>
      </c>
      <c r="D183" s="232" t="s">
        <v>419</v>
      </c>
      <c r="E183" s="219" t="s">
        <v>484</v>
      </c>
      <c r="F183" s="220">
        <f>H182</f>
        <v>0.41111111111111082</v>
      </c>
      <c r="G183" s="221">
        <v>3</v>
      </c>
      <c r="H183" s="220">
        <f t="shared" si="21"/>
        <v>0.41319444444444414</v>
      </c>
      <c r="I183" s="222"/>
    </row>
    <row r="184" spans="1:10" s="2" customFormat="1" ht="14.15" x14ac:dyDescent="0.35">
      <c r="A184" s="249" t="s">
        <v>443</v>
      </c>
      <c r="B184" s="223" t="s">
        <v>144</v>
      </c>
      <c r="C184" s="223" t="s">
        <v>365</v>
      </c>
      <c r="D184" s="232" t="s">
        <v>419</v>
      </c>
      <c r="E184" s="223" t="s">
        <v>317</v>
      </c>
      <c r="F184" s="224">
        <f>H183</f>
        <v>0.41319444444444414</v>
      </c>
      <c r="G184" s="225">
        <v>5</v>
      </c>
      <c r="H184" s="224">
        <f t="shared" si="21"/>
        <v>0.41666666666666635</v>
      </c>
      <c r="I184" s="226"/>
    </row>
    <row r="185" spans="1:10" ht="14.15" x14ac:dyDescent="0.35">
      <c r="D185" s="227"/>
    </row>
    <row r="186" spans="1:10" ht="15.45" x14ac:dyDescent="0.4">
      <c r="A186" s="123" t="s">
        <v>218</v>
      </c>
      <c r="B186" s="135"/>
      <c r="C186" s="135" t="s">
        <v>318</v>
      </c>
      <c r="D186" s="228"/>
      <c r="E186" s="135"/>
      <c r="F186" s="198"/>
      <c r="G186" s="147"/>
      <c r="H186" s="198"/>
      <c r="I186" s="159"/>
    </row>
    <row r="187" spans="1:10" ht="15.45" x14ac:dyDescent="0.4">
      <c r="A187" s="126" t="s">
        <v>220</v>
      </c>
      <c r="B187" s="138"/>
      <c r="C187" s="138" t="s">
        <v>320</v>
      </c>
      <c r="D187" s="140"/>
      <c r="E187" s="138"/>
      <c r="F187" s="201"/>
      <c r="G187" s="150"/>
      <c r="H187" s="201"/>
      <c r="I187" s="162"/>
    </row>
    <row r="188" spans="1:10" s="84" customFormat="1" ht="15" x14ac:dyDescent="0.35">
      <c r="A188" s="127" t="s">
        <v>222</v>
      </c>
      <c r="B188" s="139" t="s">
        <v>151</v>
      </c>
      <c r="C188" s="139" t="s">
        <v>321</v>
      </c>
      <c r="D188" s="232" t="s">
        <v>1</v>
      </c>
      <c r="E188" s="139" t="s">
        <v>235</v>
      </c>
      <c r="F188" s="202">
        <f>H184</f>
        <v>0.41666666666666635</v>
      </c>
      <c r="G188" s="151">
        <v>3</v>
      </c>
      <c r="H188" s="202">
        <f>F188+TIME(0,G188,0)</f>
        <v>0.41874999999999968</v>
      </c>
      <c r="I188" s="160"/>
    </row>
    <row r="189" spans="1:10" s="84" customFormat="1" ht="15" x14ac:dyDescent="0.35">
      <c r="A189" s="127" t="s">
        <v>224</v>
      </c>
      <c r="B189" s="139" t="s">
        <v>151</v>
      </c>
      <c r="C189" s="139"/>
      <c r="D189" s="232" t="s">
        <v>1</v>
      </c>
      <c r="E189" s="139"/>
      <c r="F189" s="202">
        <f>H188</f>
        <v>0.41874999999999968</v>
      </c>
      <c r="G189" s="151">
        <v>0</v>
      </c>
      <c r="H189" s="202">
        <f>F189+TIME(0,G189,0)</f>
        <v>0.41874999999999968</v>
      </c>
      <c r="I189" s="160"/>
    </row>
    <row r="190" spans="1:10" ht="14.15" x14ac:dyDescent="0.35">
      <c r="A190" s="127" t="s">
        <v>226</v>
      </c>
      <c r="B190" s="139" t="s">
        <v>151</v>
      </c>
      <c r="C190" s="139" t="s">
        <v>413</v>
      </c>
      <c r="D190" s="232" t="s">
        <v>1</v>
      </c>
      <c r="E190" s="139" t="s">
        <v>235</v>
      </c>
      <c r="F190" s="202">
        <f>H189</f>
        <v>0.41874999999999968</v>
      </c>
      <c r="G190" s="151">
        <v>0</v>
      </c>
      <c r="H190" s="202">
        <f>F190+TIME(0,G190,0)</f>
        <v>0.41874999999999968</v>
      </c>
      <c r="I190" s="163"/>
      <c r="J190" s="158"/>
    </row>
    <row r="191" spans="1:10" ht="14.15" x14ac:dyDescent="0.35">
      <c r="A191" s="234"/>
      <c r="B191" s="219"/>
      <c r="C191" s="219"/>
      <c r="D191" s="219"/>
      <c r="E191" s="219"/>
      <c r="F191" s="220"/>
      <c r="G191" s="221"/>
      <c r="H191" s="220"/>
      <c r="I191" s="222"/>
    </row>
    <row r="192" spans="1:10" ht="15.45" x14ac:dyDescent="0.4">
      <c r="A192" s="126" t="s">
        <v>241</v>
      </c>
      <c r="B192" s="138"/>
      <c r="C192" s="138" t="s">
        <v>323</v>
      </c>
      <c r="D192" s="140"/>
      <c r="E192" s="138"/>
      <c r="F192" s="201"/>
      <c r="G192" s="150"/>
      <c r="H192" s="201"/>
      <c r="I192" s="162"/>
    </row>
    <row r="193" spans="1:9" s="2" customFormat="1" ht="14.15" x14ac:dyDescent="0.35">
      <c r="A193" s="234" t="s">
        <v>243</v>
      </c>
      <c r="B193" s="219" t="s">
        <v>324</v>
      </c>
      <c r="C193" s="219" t="s">
        <v>371</v>
      </c>
      <c r="D193" s="232" t="s">
        <v>1</v>
      </c>
      <c r="E193" s="219" t="s">
        <v>474</v>
      </c>
      <c r="F193" s="220">
        <f>H190</f>
        <v>0.41874999999999968</v>
      </c>
      <c r="G193" s="221">
        <v>0</v>
      </c>
      <c r="H193" s="220">
        <f t="shared" ref="H193:H198" si="22">F193+TIME(0,G193,0)</f>
        <v>0.41874999999999968</v>
      </c>
      <c r="I193" s="222"/>
    </row>
    <row r="194" spans="1:9" ht="14.15" x14ac:dyDescent="0.35">
      <c r="A194" s="127" t="s">
        <v>244</v>
      </c>
      <c r="B194" s="139" t="s">
        <v>151</v>
      </c>
      <c r="C194" s="139" t="s">
        <v>309</v>
      </c>
      <c r="D194" s="232" t="s">
        <v>1</v>
      </c>
      <c r="E194" s="139" t="s">
        <v>310</v>
      </c>
      <c r="F194" s="202">
        <f>H193</f>
        <v>0.41874999999999968</v>
      </c>
      <c r="G194" s="151">
        <v>3</v>
      </c>
      <c r="H194" s="202">
        <f t="shared" si="22"/>
        <v>0.420833333333333</v>
      </c>
      <c r="I194" s="163"/>
    </row>
    <row r="195" spans="1:9" ht="14.15" x14ac:dyDescent="0.35">
      <c r="A195" s="127" t="s">
        <v>246</v>
      </c>
      <c r="B195" s="139" t="s">
        <v>324</v>
      </c>
      <c r="C195" s="139" t="s">
        <v>405</v>
      </c>
      <c r="D195" s="232" t="s">
        <v>1</v>
      </c>
      <c r="E195" s="139" t="s">
        <v>251</v>
      </c>
      <c r="F195" s="202">
        <f>H194</f>
        <v>0.420833333333333</v>
      </c>
      <c r="G195" s="151">
        <v>3</v>
      </c>
      <c r="H195" s="202">
        <f t="shared" si="22"/>
        <v>0.42291666666666633</v>
      </c>
      <c r="I195" s="163"/>
    </row>
    <row r="196" spans="1:9" s="2" customFormat="1" ht="14.15" x14ac:dyDescent="0.35">
      <c r="A196" s="234" t="s">
        <v>247</v>
      </c>
      <c r="B196" s="219" t="s">
        <v>324</v>
      </c>
      <c r="C196" s="219" t="s">
        <v>245</v>
      </c>
      <c r="D196" s="232" t="s">
        <v>1</v>
      </c>
      <c r="E196" s="219" t="s">
        <v>205</v>
      </c>
      <c r="F196" s="220">
        <f>H195</f>
        <v>0.42291666666666633</v>
      </c>
      <c r="G196" s="221">
        <v>0</v>
      </c>
      <c r="H196" s="220">
        <f t="shared" si="22"/>
        <v>0.42291666666666633</v>
      </c>
      <c r="I196" s="222"/>
    </row>
    <row r="197" spans="1:9" ht="14.15" x14ac:dyDescent="0.35">
      <c r="A197" s="234" t="s">
        <v>249</v>
      </c>
      <c r="B197" s="219" t="s">
        <v>151</v>
      </c>
      <c r="C197" s="219" t="s">
        <v>248</v>
      </c>
      <c r="D197" s="232" t="s">
        <v>1</v>
      </c>
      <c r="E197" s="219" t="s">
        <v>468</v>
      </c>
      <c r="F197" s="220">
        <f>H196</f>
        <v>0.42291666666666633</v>
      </c>
      <c r="G197" s="221">
        <v>0</v>
      </c>
      <c r="H197" s="220">
        <f t="shared" si="22"/>
        <v>0.42291666666666633</v>
      </c>
      <c r="I197" s="222"/>
    </row>
    <row r="198" spans="1:9" ht="14.15" x14ac:dyDescent="0.35">
      <c r="A198" s="234" t="s">
        <v>360</v>
      </c>
      <c r="B198" s="219" t="s">
        <v>324</v>
      </c>
      <c r="C198" s="219" t="s">
        <v>482</v>
      </c>
      <c r="D198" s="232" t="s">
        <v>1</v>
      </c>
      <c r="E198" s="219" t="s">
        <v>251</v>
      </c>
      <c r="F198" s="220">
        <f>H197</f>
        <v>0.42291666666666633</v>
      </c>
      <c r="G198" s="221">
        <v>3</v>
      </c>
      <c r="H198" s="220">
        <f t="shared" si="22"/>
        <v>0.42499999999999966</v>
      </c>
      <c r="I198" s="222"/>
    </row>
    <row r="199" spans="1:9" ht="15.45" x14ac:dyDescent="0.4">
      <c r="A199" s="126" t="s">
        <v>252</v>
      </c>
      <c r="B199" s="138"/>
      <c r="C199" s="138" t="s">
        <v>326</v>
      </c>
      <c r="D199" s="140"/>
      <c r="E199" s="138"/>
      <c r="F199" s="201"/>
      <c r="G199" s="150"/>
      <c r="H199" s="201"/>
      <c r="I199" s="162"/>
    </row>
    <row r="200" spans="1:9" ht="14.15" x14ac:dyDescent="0.35">
      <c r="A200" s="234" t="s">
        <v>254</v>
      </c>
      <c r="B200" s="219" t="s">
        <v>151</v>
      </c>
      <c r="C200" s="219" t="s">
        <v>392</v>
      </c>
      <c r="D200" s="232" t="s">
        <v>1</v>
      </c>
      <c r="E200" s="219" t="s">
        <v>164</v>
      </c>
      <c r="F200" s="220">
        <f>H198</f>
        <v>0.42499999999999966</v>
      </c>
      <c r="G200" s="221">
        <v>0</v>
      </c>
      <c r="H200" s="220">
        <f t="shared" ref="H200:H207" si="23">F200+TIME(0,G200,0)</f>
        <v>0.42499999999999966</v>
      </c>
      <c r="I200" s="222"/>
    </row>
    <row r="201" spans="1:9" ht="14.15" x14ac:dyDescent="0.35">
      <c r="A201" s="234" t="s">
        <v>255</v>
      </c>
      <c r="B201" s="219" t="s">
        <v>324</v>
      </c>
      <c r="C201" s="219" t="s">
        <v>261</v>
      </c>
      <c r="D201" s="232" t="s">
        <v>1</v>
      </c>
      <c r="E201" s="219" t="s">
        <v>262</v>
      </c>
      <c r="F201" s="220">
        <f t="shared" ref="F201:F204" si="24">H200</f>
        <v>0.42499999999999966</v>
      </c>
      <c r="G201" s="221">
        <v>3</v>
      </c>
      <c r="H201" s="220">
        <f t="shared" si="23"/>
        <v>0.42708333333333298</v>
      </c>
      <c r="I201" s="222"/>
    </row>
    <row r="202" spans="1:9" ht="14.15" x14ac:dyDescent="0.35">
      <c r="A202" s="234" t="s">
        <v>256</v>
      </c>
      <c r="B202" s="219" t="s">
        <v>151</v>
      </c>
      <c r="C202" s="219" t="s">
        <v>327</v>
      </c>
      <c r="D202" s="232" t="s">
        <v>1</v>
      </c>
      <c r="E202" s="219" t="s">
        <v>265</v>
      </c>
      <c r="F202" s="220">
        <f>H201</f>
        <v>0.42708333333333298</v>
      </c>
      <c r="G202" s="221">
        <v>3</v>
      </c>
      <c r="H202" s="220">
        <f t="shared" si="23"/>
        <v>0.42916666666666631</v>
      </c>
      <c r="I202" s="222"/>
    </row>
    <row r="203" spans="1:9" ht="14.15" x14ac:dyDescent="0.35">
      <c r="A203" s="234" t="s">
        <v>257</v>
      </c>
      <c r="B203" s="219" t="s">
        <v>324</v>
      </c>
      <c r="C203" s="219" t="s">
        <v>312</v>
      </c>
      <c r="D203" s="232" t="s">
        <v>1</v>
      </c>
      <c r="E203" s="219" t="s">
        <v>267</v>
      </c>
      <c r="F203" s="220">
        <f t="shared" si="24"/>
        <v>0.42916666666666631</v>
      </c>
      <c r="G203" s="221">
        <v>0</v>
      </c>
      <c r="H203" s="220">
        <f t="shared" si="23"/>
        <v>0.42916666666666631</v>
      </c>
      <c r="I203" s="222"/>
    </row>
    <row r="204" spans="1:9" ht="14.15" x14ac:dyDescent="0.35">
      <c r="A204" s="234" t="s">
        <v>258</v>
      </c>
      <c r="B204" s="219" t="s">
        <v>151</v>
      </c>
      <c r="C204" s="219" t="s">
        <v>383</v>
      </c>
      <c r="D204" s="232" t="s">
        <v>1</v>
      </c>
      <c r="E204" s="219" t="s">
        <v>469</v>
      </c>
      <c r="F204" s="220">
        <f t="shared" si="24"/>
        <v>0.42916666666666631</v>
      </c>
      <c r="G204" s="221">
        <v>0</v>
      </c>
      <c r="H204" s="220">
        <f t="shared" si="23"/>
        <v>0.42916666666666631</v>
      </c>
      <c r="I204" s="222"/>
    </row>
    <row r="205" spans="1:9" s="84" customFormat="1" ht="14.15" x14ac:dyDescent="0.35">
      <c r="A205" s="234" t="s">
        <v>259</v>
      </c>
      <c r="B205" s="219" t="s">
        <v>151</v>
      </c>
      <c r="C205" s="219" t="s">
        <v>444</v>
      </c>
      <c r="D205" s="232" t="s">
        <v>1</v>
      </c>
      <c r="E205" s="219" t="s">
        <v>542</v>
      </c>
      <c r="F205" s="220">
        <f>H204</f>
        <v>0.42916666666666631</v>
      </c>
      <c r="G205" s="221">
        <v>0</v>
      </c>
      <c r="H205" s="220">
        <f t="shared" ref="H205" si="25">F205+TIME(0,G205,0)</f>
        <v>0.42916666666666631</v>
      </c>
      <c r="I205" s="222"/>
    </row>
    <row r="206" spans="1:9" s="84" customFormat="1" ht="14.15" x14ac:dyDescent="0.35">
      <c r="A206" s="234" t="s">
        <v>260</v>
      </c>
      <c r="B206" s="219" t="s">
        <v>151</v>
      </c>
      <c r="C206" s="219" t="s">
        <v>489</v>
      </c>
      <c r="D206" s="232" t="s">
        <v>1</v>
      </c>
      <c r="E206" s="139" t="s">
        <v>498</v>
      </c>
      <c r="F206" s="220">
        <f>H205</f>
        <v>0.42916666666666631</v>
      </c>
      <c r="G206" s="221">
        <v>0</v>
      </c>
      <c r="H206" s="220">
        <f>F206+TIME(0,G206,0)</f>
        <v>0.42916666666666631</v>
      </c>
      <c r="I206" s="222"/>
    </row>
    <row r="207" spans="1:9" ht="14.15" x14ac:dyDescent="0.35">
      <c r="A207" s="234" t="s">
        <v>263</v>
      </c>
      <c r="B207" s="219" t="s">
        <v>151</v>
      </c>
      <c r="C207" s="219" t="s">
        <v>490</v>
      </c>
      <c r="D207" s="232" t="s">
        <v>1</v>
      </c>
      <c r="E207" s="139" t="s">
        <v>430</v>
      </c>
      <c r="F207" s="220">
        <f>H206</f>
        <v>0.42916666666666631</v>
      </c>
      <c r="G207" s="221">
        <v>0</v>
      </c>
      <c r="H207" s="220">
        <f t="shared" si="23"/>
        <v>0.42916666666666631</v>
      </c>
      <c r="I207" s="222"/>
    </row>
    <row r="208" spans="1:9" ht="15.45" x14ac:dyDescent="0.4">
      <c r="A208" s="235" t="s">
        <v>268</v>
      </c>
      <c r="B208" s="236"/>
      <c r="C208" s="236" t="s">
        <v>328</v>
      </c>
      <c r="D208" s="237"/>
      <c r="E208" s="236"/>
      <c r="F208" s="238"/>
      <c r="G208" s="239"/>
      <c r="H208" s="238"/>
      <c r="I208" s="240"/>
    </row>
    <row r="209" spans="1:9" s="84" customFormat="1" ht="14.15" x14ac:dyDescent="0.35">
      <c r="A209" s="234" t="s">
        <v>270</v>
      </c>
      <c r="B209" s="219" t="s">
        <v>324</v>
      </c>
      <c r="C209" s="219" t="s">
        <v>452</v>
      </c>
      <c r="D209" s="232" t="s">
        <v>1</v>
      </c>
      <c r="E209" s="139" t="s">
        <v>154</v>
      </c>
      <c r="F209" s="220">
        <f>H207</f>
        <v>0.42916666666666631</v>
      </c>
      <c r="G209" s="221">
        <v>3</v>
      </c>
      <c r="H209" s="220">
        <f>F209+TIME(0,G209,0)</f>
        <v>0.43124999999999963</v>
      </c>
      <c r="I209" s="222"/>
    </row>
    <row r="210" spans="1:9" s="84" customFormat="1" ht="14.15" x14ac:dyDescent="0.35">
      <c r="A210" s="218" t="s">
        <v>376</v>
      </c>
      <c r="B210" s="223" t="s">
        <v>324</v>
      </c>
      <c r="C210" s="223" t="s">
        <v>455</v>
      </c>
      <c r="D210" s="232" t="s">
        <v>1</v>
      </c>
      <c r="E210" s="196" t="s">
        <v>454</v>
      </c>
      <c r="F210" s="224">
        <f>H209</f>
        <v>0.43124999999999963</v>
      </c>
      <c r="G210" s="225">
        <v>0</v>
      </c>
      <c r="H210" s="224">
        <f>F210+TIME(0,G210,0)</f>
        <v>0.43124999999999963</v>
      </c>
      <c r="I210" s="222"/>
    </row>
    <row r="211" spans="1:9" ht="14.15" x14ac:dyDescent="0.35">
      <c r="D211" s="227"/>
    </row>
    <row r="212" spans="1:9" ht="15.45" x14ac:dyDescent="0.4">
      <c r="A212" s="123" t="s">
        <v>271</v>
      </c>
      <c r="B212" s="135"/>
      <c r="C212" s="135" t="s">
        <v>272</v>
      </c>
      <c r="D212" s="228"/>
      <c r="E212" s="135"/>
      <c r="F212" s="198"/>
      <c r="G212" s="147"/>
      <c r="H212" s="198"/>
      <c r="I212" s="159"/>
    </row>
    <row r="213" spans="1:9" ht="15" x14ac:dyDescent="0.35">
      <c r="A213" s="124" t="s">
        <v>273</v>
      </c>
      <c r="B213" s="136" t="s">
        <v>295</v>
      </c>
      <c r="C213" s="136"/>
      <c r="D213" s="139"/>
      <c r="E213" s="136"/>
      <c r="F213" s="220">
        <f>H210</f>
        <v>0.43124999999999963</v>
      </c>
      <c r="G213" s="148">
        <v>10</v>
      </c>
      <c r="H213" s="199">
        <f t="shared" ref="H213:H216" si="26">F213+TIME(0,G213,0)</f>
        <v>0.43819444444444405</v>
      </c>
      <c r="I213" s="160"/>
    </row>
    <row r="214" spans="1:9" ht="15" x14ac:dyDescent="0.35">
      <c r="A214" s="124" t="s">
        <v>274</v>
      </c>
      <c r="B214" s="136" t="s">
        <v>151</v>
      </c>
      <c r="C214" s="136"/>
      <c r="D214" s="139"/>
      <c r="E214" s="136"/>
      <c r="F214" s="199">
        <f t="shared" ref="F214:F216" si="27">H213</f>
        <v>0.43819444444444405</v>
      </c>
      <c r="G214" s="148">
        <v>0</v>
      </c>
      <c r="H214" s="199">
        <f t="shared" si="26"/>
        <v>0.43819444444444405</v>
      </c>
      <c r="I214" s="160"/>
    </row>
    <row r="215" spans="1:9" ht="15" x14ac:dyDescent="0.35">
      <c r="A215" s="124" t="s">
        <v>275</v>
      </c>
      <c r="B215" s="136" t="s">
        <v>295</v>
      </c>
      <c r="C215" s="136"/>
      <c r="D215" s="246"/>
      <c r="E215" s="136"/>
      <c r="F215" s="199">
        <f t="shared" si="27"/>
        <v>0.43819444444444405</v>
      </c>
      <c r="G215" s="148">
        <v>0</v>
      </c>
      <c r="H215" s="199">
        <f t="shared" si="26"/>
        <v>0.43819444444444405</v>
      </c>
      <c r="I215" s="160"/>
    </row>
    <row r="216" spans="1:9" ht="15" x14ac:dyDescent="0.35">
      <c r="A216" s="264" t="s">
        <v>410</v>
      </c>
      <c r="B216" s="137"/>
      <c r="C216" s="137"/>
      <c r="D216" s="250"/>
      <c r="E216" s="137"/>
      <c r="F216" s="265">
        <f t="shared" si="27"/>
        <v>0.43819444444444405</v>
      </c>
      <c r="G216" s="266">
        <v>0</v>
      </c>
      <c r="H216" s="265">
        <f t="shared" si="26"/>
        <v>0.43819444444444405</v>
      </c>
      <c r="I216" s="241"/>
    </row>
    <row r="217" spans="1:9" ht="14.15" x14ac:dyDescent="0.35">
      <c r="D217" s="227"/>
      <c r="I217" s="254"/>
    </row>
    <row r="218" spans="1:9" ht="15.45" x14ac:dyDescent="0.4">
      <c r="A218" s="130" t="s">
        <v>276</v>
      </c>
      <c r="B218" s="142"/>
      <c r="C218" s="142" t="s">
        <v>330</v>
      </c>
      <c r="D218" s="230"/>
      <c r="E218" s="142"/>
      <c r="F218" s="209"/>
      <c r="G218" s="154"/>
      <c r="H218" s="209"/>
      <c r="I218" s="255"/>
    </row>
    <row r="219" spans="1:9" ht="15" x14ac:dyDescent="0.35">
      <c r="A219" s="133" t="s">
        <v>319</v>
      </c>
      <c r="B219" s="144" t="s">
        <v>144</v>
      </c>
      <c r="C219" s="144" t="s">
        <v>331</v>
      </c>
      <c r="D219" s="246" t="s">
        <v>418</v>
      </c>
      <c r="E219" s="144" t="s">
        <v>164</v>
      </c>
      <c r="F219" s="212">
        <f>H216</f>
        <v>0.43819444444444405</v>
      </c>
      <c r="G219" s="157">
        <v>1</v>
      </c>
      <c r="H219" s="212">
        <f>F219+TIME(0,G219,0)</f>
        <v>0.4388888888888885</v>
      </c>
      <c r="I219" s="160"/>
    </row>
    <row r="220" spans="1:9" ht="15" x14ac:dyDescent="0.35">
      <c r="A220" s="133" t="s">
        <v>322</v>
      </c>
      <c r="B220" s="144" t="s">
        <v>144</v>
      </c>
      <c r="C220" s="144" t="s">
        <v>209</v>
      </c>
      <c r="D220" s="246" t="s">
        <v>418</v>
      </c>
      <c r="E220" s="144" t="s">
        <v>164</v>
      </c>
      <c r="F220" s="212">
        <f>H219</f>
        <v>0.4388888888888885</v>
      </c>
      <c r="G220" s="157">
        <v>1</v>
      </c>
      <c r="H220" s="212">
        <f>F220+TIME(0,G220,0)</f>
        <v>0.43958333333333294</v>
      </c>
      <c r="I220" s="160"/>
    </row>
    <row r="221" spans="1:9" s="84" customFormat="1" ht="15" x14ac:dyDescent="0.35">
      <c r="A221" s="133" t="s">
        <v>325</v>
      </c>
      <c r="B221" s="144" t="s">
        <v>144</v>
      </c>
      <c r="C221" s="144" t="s">
        <v>158</v>
      </c>
      <c r="D221" s="229"/>
      <c r="E221" s="144"/>
      <c r="F221" s="212">
        <f>H220</f>
        <v>0.43958333333333294</v>
      </c>
      <c r="G221" s="157">
        <v>3</v>
      </c>
      <c r="H221" s="212">
        <f>F221+TIME(0,G221,0)</f>
        <v>0.44166666666666626</v>
      </c>
      <c r="I221" s="160"/>
    </row>
    <row r="222" spans="1:9" ht="15" x14ac:dyDescent="0.35">
      <c r="A222" s="133" t="s">
        <v>499</v>
      </c>
      <c r="B222" s="144" t="s">
        <v>151</v>
      </c>
      <c r="C222" s="144" t="s">
        <v>332</v>
      </c>
      <c r="D222" s="231"/>
      <c r="E222" s="144" t="s">
        <v>164</v>
      </c>
      <c r="F222" s="212">
        <f>H221</f>
        <v>0.44166666666666626</v>
      </c>
      <c r="G222" s="157">
        <v>1</v>
      </c>
      <c r="H222" s="212">
        <f>F222+TIME(0,G222,0)</f>
        <v>0.44236111111111071</v>
      </c>
      <c r="I222" s="160"/>
    </row>
    <row r="223" spans="1:9" x14ac:dyDescent="0.3">
      <c r="A223" s="251"/>
      <c r="B223" s="251"/>
      <c r="C223" s="251" t="s">
        <v>278</v>
      </c>
      <c r="D223" s="251"/>
      <c r="E223" s="251"/>
      <c r="F223" s="252"/>
      <c r="G223" s="253">
        <f>(H223-H222) * 24 * 60</f>
        <v>83.000000000000583</v>
      </c>
      <c r="H223" s="252">
        <v>0.5</v>
      </c>
      <c r="I223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8" r:id="rId12"/>
    <hyperlink ref="D36" r:id="rId13"/>
    <hyperlink ref="D99" r:id="rId14"/>
    <hyperlink ref="D220" r:id="rId15"/>
    <hyperlink ref="D153" r:id="rId16"/>
    <hyperlink ref="D155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2" r:id="rId24"/>
    <hyperlink ref="D219" r:id="rId25"/>
    <hyperlink ref="D146" r:id="rId26"/>
    <hyperlink ref="D145" r:id="rId27"/>
    <hyperlink ref="D144" r:id="rId28"/>
    <hyperlink ref="D143" r:id="rId29"/>
    <hyperlink ref="D142" r:id="rId30"/>
    <hyperlink ref="D140" r:id="rId31"/>
    <hyperlink ref="D139" r:id="rId32"/>
    <hyperlink ref="D105" r:id="rId33"/>
    <hyperlink ref="D104" r:id="rId34"/>
    <hyperlink ref="D103" r:id="rId35"/>
    <hyperlink ref="D102" r:id="rId36"/>
    <hyperlink ref="D121" r:id="rId37"/>
    <hyperlink ref="D136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6" r:id="rId67"/>
    <hyperlink ref="D159" r:id="rId68"/>
    <hyperlink ref="D160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5" r:id="rId83"/>
    <hyperlink ref="D176" r:id="rId84"/>
    <hyperlink ref="D179" r:id="rId85"/>
    <hyperlink ref="D180" r:id="rId86"/>
    <hyperlink ref="D181" r:id="rId87"/>
    <hyperlink ref="D182" r:id="rId88"/>
    <hyperlink ref="D183" r:id="rId89"/>
    <hyperlink ref="D184" r:id="rId90"/>
    <hyperlink ref="D189" r:id="rId91"/>
    <hyperlink ref="D190" r:id="rId92"/>
    <hyperlink ref="D193" r:id="rId93"/>
    <hyperlink ref="D194" r:id="rId94"/>
    <hyperlink ref="D195" r:id="rId95"/>
    <hyperlink ref="D196" r:id="rId96"/>
    <hyperlink ref="D197" r:id="rId97"/>
    <hyperlink ref="D198" r:id="rId98"/>
    <hyperlink ref="D200" r:id="rId99"/>
    <hyperlink ref="D201" r:id="rId100"/>
    <hyperlink ref="D202" r:id="rId101"/>
    <hyperlink ref="D203" r:id="rId102"/>
    <hyperlink ref="D204" r:id="rId103"/>
    <hyperlink ref="D205" r:id="rId104"/>
    <hyperlink ref="D206" r:id="rId105"/>
    <hyperlink ref="D207" r:id="rId106"/>
    <hyperlink ref="D209" r:id="rId107"/>
    <hyperlink ref="D210" r:id="rId108"/>
    <hyperlink ref="D88" r:id="rId109"/>
    <hyperlink ref="D122" r:id="rId110"/>
    <hyperlink ref="D89" r:id="rId111"/>
    <hyperlink ref="D90" r:id="rId112"/>
    <hyperlink ref="D123" r:id="rId113" display="WG Agenda"/>
    <hyperlink ref="D124" r:id="rId114" display="WG Agenda"/>
    <hyperlink ref="D115" r:id="rId115" display="Supplementary"/>
    <hyperlink ref="D117" r:id="rId116" display="Supplementary"/>
    <hyperlink ref="D125" r:id="rId117"/>
    <hyperlink ref="D114" r:id="rId118"/>
  </hyperlinks>
  <pageMargins left="0.7" right="0.7" top="0.75" bottom="0.75" header="0.3" footer="0.3"/>
  <pageSetup paperSize="9" orientation="portrait" r:id="rId119"/>
  <legacyDrawing r:id="rId12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1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21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21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428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429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7" t="str">
        <f>"Agenda R" &amp; Parameters!$B$8</f>
        <v>Agenda R4</v>
      </c>
      <c r="B8" s="418"/>
      <c r="C8" s="418"/>
      <c r="D8" s="418"/>
      <c r="E8" s="418"/>
      <c r="F8" s="418"/>
      <c r="G8" s="418"/>
      <c r="H8" s="418"/>
      <c r="I8" s="418"/>
    </row>
    <row r="12" spans="1:9" ht="15.45" x14ac:dyDescent="0.4">
      <c r="A12" s="419" t="s">
        <v>488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394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395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396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C41" sqref="C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22" t="s">
        <v>78</v>
      </c>
      <c r="B3" s="422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398</v>
      </c>
      <c r="B5" s="47" t="s">
        <v>399</v>
      </c>
      <c r="C5" s="47" t="s">
        <v>400</v>
      </c>
      <c r="D5" s="69" t="s">
        <v>527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518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525</v>
      </c>
    </row>
    <row r="8" spans="1:5" ht="12.75" customHeight="1" x14ac:dyDescent="0.3">
      <c r="A8" s="191" t="s">
        <v>404</v>
      </c>
      <c r="B8" s="47" t="s">
        <v>403</v>
      </c>
      <c r="C8" s="47" t="s">
        <v>373</v>
      </c>
      <c r="D8" s="69" t="s">
        <v>513</v>
      </c>
    </row>
    <row r="9" spans="1:5" x14ac:dyDescent="0.3">
      <c r="A9" s="191" t="s">
        <v>110</v>
      </c>
      <c r="B9" s="47" t="s">
        <v>432</v>
      </c>
      <c r="C9" s="47" t="s">
        <v>338</v>
      </c>
      <c r="D9" s="69" t="s">
        <v>529</v>
      </c>
      <c r="E9" s="262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514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512</v>
      </c>
    </row>
    <row r="12" spans="1:5" ht="12.75" customHeight="1" x14ac:dyDescent="0.3">
      <c r="A12" s="195" t="s">
        <v>388</v>
      </c>
      <c r="B12" s="47" t="s">
        <v>389</v>
      </c>
      <c r="C12" s="47" t="s">
        <v>390</v>
      </c>
      <c r="D12" s="69" t="s">
        <v>516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509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515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519</v>
      </c>
    </row>
    <row r="16" spans="1:5" ht="12.75" customHeight="1" x14ac:dyDescent="0.3">
      <c r="A16" s="192" t="s">
        <v>379</v>
      </c>
      <c r="B16" s="47" t="s">
        <v>380</v>
      </c>
      <c r="C16" s="47" t="s">
        <v>385</v>
      </c>
      <c r="D16" s="69" t="s">
        <v>526</v>
      </c>
    </row>
    <row r="17" spans="1:9" ht="12.75" customHeight="1" x14ac:dyDescent="0.3">
      <c r="A17" s="194" t="s">
        <v>445</v>
      </c>
      <c r="B17" s="47" t="s">
        <v>446</v>
      </c>
      <c r="C17" s="47" t="s">
        <v>433</v>
      </c>
      <c r="D17" s="69" t="s">
        <v>511</v>
      </c>
    </row>
    <row r="18" spans="1:9" ht="12.75" customHeight="1" x14ac:dyDescent="0.3">
      <c r="A18" s="217" t="s">
        <v>486</v>
      </c>
      <c r="B18" s="47" t="s">
        <v>487</v>
      </c>
      <c r="C18" s="47" t="s">
        <v>426</v>
      </c>
      <c r="D18" s="69" t="s">
        <v>517</v>
      </c>
    </row>
    <row r="19" spans="1:9" ht="12.75" customHeight="1" x14ac:dyDescent="0.3">
      <c r="A19" s="216" t="s">
        <v>485</v>
      </c>
      <c r="B19" s="47" t="s">
        <v>491</v>
      </c>
      <c r="C19" s="47" t="s">
        <v>427</v>
      </c>
      <c r="D19" s="69" t="s">
        <v>510</v>
      </c>
    </row>
    <row r="20" spans="1:9" ht="12.75" customHeight="1" x14ac:dyDescent="0.3">
      <c r="A20" s="244" t="s">
        <v>461</v>
      </c>
      <c r="B20" s="47" t="s">
        <v>462</v>
      </c>
      <c r="C20" s="47" t="s">
        <v>448</v>
      </c>
      <c r="D20" s="69" t="s">
        <v>508</v>
      </c>
    </row>
    <row r="21" spans="1:9" ht="12.75" customHeight="1" x14ac:dyDescent="0.3">
      <c r="A21" s="247" t="s">
        <v>453</v>
      </c>
      <c r="B21" s="47" t="s">
        <v>457</v>
      </c>
      <c r="C21" s="47" t="s">
        <v>456</v>
      </c>
      <c r="D21" s="69" t="s">
        <v>530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520</v>
      </c>
      <c r="C36" s="2"/>
      <c r="D36" s="2"/>
    </row>
    <row r="37" spans="1:4" x14ac:dyDescent="0.3">
      <c r="A37" s="52" t="s">
        <v>96</v>
      </c>
      <c r="B37" s="75" t="s">
        <v>521</v>
      </c>
      <c r="C37" s="2"/>
      <c r="D37" s="2"/>
    </row>
    <row r="38" spans="1:4" x14ac:dyDescent="0.3">
      <c r="A38" s="52" t="s">
        <v>97</v>
      </c>
      <c r="B38" s="75" t="s">
        <v>531</v>
      </c>
      <c r="C38" s="2"/>
      <c r="D38" s="2"/>
    </row>
    <row r="39" spans="1:4" ht="14.15" x14ac:dyDescent="0.3">
      <c r="A39" s="52" t="s">
        <v>99</v>
      </c>
      <c r="B39" s="75" t="s">
        <v>528</v>
      </c>
      <c r="C39" s="2"/>
      <c r="D39" s="2"/>
    </row>
    <row r="40" spans="1:4" ht="14.15" x14ac:dyDescent="0.3">
      <c r="A40" s="52" t="s">
        <v>101</v>
      </c>
      <c r="B40" s="75" t="s">
        <v>532</v>
      </c>
      <c r="C40" s="2"/>
      <c r="D40" s="2"/>
    </row>
    <row r="41" spans="1:4" x14ac:dyDescent="0.3">
      <c r="A41" s="52" t="s">
        <v>100</v>
      </c>
      <c r="B41" s="75" t="s">
        <v>538</v>
      </c>
      <c r="C41" s="2"/>
      <c r="D41" s="2"/>
    </row>
    <row r="42" spans="1:4" x14ac:dyDescent="0.3">
      <c r="A42" s="52" t="s">
        <v>397</v>
      </c>
      <c r="B42" s="75" t="s">
        <v>522</v>
      </c>
      <c r="C42" s="2"/>
      <c r="D42" s="2"/>
    </row>
    <row r="43" spans="1:4" x14ac:dyDescent="0.3">
      <c r="A43" s="52" t="s">
        <v>1</v>
      </c>
      <c r="B43" s="75" t="s">
        <v>533</v>
      </c>
      <c r="C43" s="2"/>
      <c r="D43" s="2"/>
    </row>
    <row r="44" spans="1:4" x14ac:dyDescent="0.3">
      <c r="A44" s="52" t="s">
        <v>98</v>
      </c>
      <c r="B44" s="75" t="s">
        <v>534</v>
      </c>
      <c r="C44" s="2"/>
      <c r="D44" s="2"/>
    </row>
    <row r="45" spans="1:4" x14ac:dyDescent="0.3">
      <c r="A45" s="52" t="s">
        <v>130</v>
      </c>
      <c r="B45" s="75" t="s">
        <v>523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492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524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537</v>
      </c>
    </row>
    <row r="2" spans="1:2" x14ac:dyDescent="0.3">
      <c r="A2" s="39" t="s">
        <v>74</v>
      </c>
      <c r="B2" s="39" t="s">
        <v>500</v>
      </c>
    </row>
    <row r="3" spans="1:2" ht="12.9" thickBot="1" x14ac:dyDescent="0.35">
      <c r="A3" s="39" t="s">
        <v>75</v>
      </c>
      <c r="B3" s="39" t="s">
        <v>501</v>
      </c>
    </row>
    <row r="4" spans="1:2" s="6" customFormat="1" x14ac:dyDescent="0.3">
      <c r="A4" s="6" t="s">
        <v>70</v>
      </c>
      <c r="B4" s="41">
        <v>43534</v>
      </c>
    </row>
    <row r="5" spans="1:2" s="6" customFormat="1" x14ac:dyDescent="0.3">
      <c r="A5" s="45" t="s">
        <v>73</v>
      </c>
      <c r="B5" s="42">
        <f>B4+1</f>
        <v>43535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43539</v>
      </c>
    </row>
    <row r="8" spans="1:2" x14ac:dyDescent="0.3">
      <c r="A8" t="s">
        <v>69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11-19-0222r3</cp:keywords>
  <cp:lastModifiedBy>Dorothy Stanley</cp:lastModifiedBy>
  <cp:lastPrinted>2018-08-07T21:31:08Z</cp:lastPrinted>
  <dcterms:created xsi:type="dcterms:W3CDTF">2007-05-08T22:03:28Z</dcterms:created>
  <dcterms:modified xsi:type="dcterms:W3CDTF">2019-03-13T17:43:21Z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