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5200" windowHeight="11715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802.11 WG Agenda" sheetId="724" r:id="rId6"/>
    <sheet name="WNG SC Agenda" sheetId="736" r:id="rId7"/>
    <sheet name="JTC1" sheetId="781" r:id="rId8"/>
    <sheet name="REG" sheetId="758" r:id="rId9"/>
    <sheet name="CAC Agenda" sheetId="754" r:id="rId10"/>
    <sheet name="Parameters" sheetId="782" r:id="rId11"/>
  </sheets>
  <definedNames>
    <definedName name="_Parse_In" localSheetId="5" hidden="1">'802.11 WG Agenda'!$E$128:$E$201</definedName>
    <definedName name="_Parse_Out" localSheetId="5" hidden="1">'802.11 WG Agenda'!#REF!</definedName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'802.11 WG Agenda'!$A$195:$L$372</definedName>
    <definedName name="MondayOpeningPlenary" localSheetId="7">#REF!</definedName>
    <definedName name="MondayOpeningPlenary">'802.11 WG Agenda'!$A$1:$L$120</definedName>
    <definedName name="_xlnm.Print_Area" localSheetId="1">'802.11 Cover'!$B$1:$P$33</definedName>
    <definedName name="_xlnm.Print_Area" localSheetId="5">'802.11 WG Agenda'!$A$1:$L$371</definedName>
    <definedName name="_xlnm.Print_Area" localSheetId="9">'CAC Agenda'!$A$1:$I$15</definedName>
    <definedName name="_xlnm.Print_Area" localSheetId="2">'Courtesy Notice'!$A$1:$V$49</definedName>
    <definedName name="_xlnm.Print_Area" localSheetId="7">'JTC1'!$A$1:$J$4</definedName>
    <definedName name="_xlnm.Print_Area" localSheetId="8">REG!#REF!</definedName>
    <definedName name="_xlnm.Print_Area" localSheetId="0">Title!$B$1:$O$31</definedName>
    <definedName name="_xlnm.Print_Area" localSheetId="6">'WNG SC Agenda'!$A$1:$J$30</definedName>
    <definedName name="Print_Area_MI" localSheetId="5">'802.11 WG Agenda'!#REF!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'802.11 WG Agenda'!$A$121:$L$191</definedName>
    <definedName name="Z_00AABE15_45FB_42F7_A454_BE72949E7A28_.wvu.PrintArea" localSheetId="5" hidden="1">'802.11 WG Agenda'!$E$123:$K$201</definedName>
    <definedName name="Z_00AABE15_45FB_42F7_A454_BE72949E7A28_.wvu.PrintArea" localSheetId="2" hidden="1">'Courtesy Notice'!$A$2:$L$35</definedName>
    <definedName name="Z_1A4B53BA_FB50_4C55_8FB0_39E1B9C1F190_.wvu.PrintArea" localSheetId="5" hidden="1">'802.11 WG Agenda'!$E$123:$K$201</definedName>
    <definedName name="Z_1A4B53BA_FB50_4C55_8FB0_39E1B9C1F190_.wvu.PrintArea" localSheetId="2" hidden="1">'Courtesy Notice'!$A$2:$L$35</definedName>
    <definedName name="Z_1A4B53BA_FB50_4C55_8FB0_39E1B9C1F190_.wvu.Rows" localSheetId="5" hidden="1">'802.11 WG Agenda'!$89:$92,'802.11 WG Agenda'!$106:$163,'802.11 WG Agenda'!#REF!,'802.11 WG Agenda'!#REF!</definedName>
    <definedName name="Z_20E74821_39C1_45DB_92E8_46A0E2E722B2_.wvu.PrintArea" localSheetId="5" hidden="1">'802.11 WG Agenda'!$E$123:$K$201</definedName>
    <definedName name="Z_20E74821_39C1_45DB_92E8_46A0E2E722B2_.wvu.PrintArea" localSheetId="2" hidden="1">'Courtesy Notice'!$A$2:$L$35</definedName>
    <definedName name="Z_20E74821_39C1_45DB_92E8_46A0E2E722B2_.wvu.Rows" localSheetId="5" hidden="1">'802.11 WG Agenda'!#REF!,'802.11 WG Agenda'!$89:$92,'802.11 WG Agenda'!$106:$163</definedName>
    <definedName name="Z_27B78060_68E1_4A63_8B2B_C34DB2097BAE_.wvu.PrintArea" localSheetId="5" hidden="1">'802.11 WG Agenda'!$E$123:$K$201</definedName>
    <definedName name="Z_27B78060_68E1_4A63_8B2B_C34DB2097BAE_.wvu.PrintArea" localSheetId="2" hidden="1">'Courtesy Notice'!$A$2:$L$35</definedName>
    <definedName name="Z_2A0FDEE0_69FA_11D3_B977_C0F04DC10124_.wvu.PrintArea" localSheetId="5" hidden="1">'802.11 WG Agenda'!#REF!</definedName>
    <definedName name="Z_471EB7C4_B2CF_4FBE_9DC9_693B69A7F9FF_.wvu.PrintArea" localSheetId="5" hidden="1">'802.11 WG Agenda'!$E$123:$K$201</definedName>
    <definedName name="Z_471EB7C4_B2CF_4FBE_9DC9_693B69A7F9FF_.wvu.PrintArea" localSheetId="2" hidden="1">'Courtesy Notice'!$A$2:$L$35</definedName>
    <definedName name="Z_50D0CB11_55BB_43D8_AE23_D74B28948084_.wvu.PrintArea" localSheetId="5" hidden="1">'802.11 WG Agenda'!$E$123:$K$201</definedName>
    <definedName name="Z_50D0CB11_55BB_43D8_AE23_D74B28948084_.wvu.PrintArea" localSheetId="2" hidden="1">'Courtesy Notice'!$A$2:$L$35</definedName>
    <definedName name="Z_50D0CB11_55BB_43D8_AE23_D74B28948084_.wvu.Rows" localSheetId="5" hidden="1">'802.11 WG Agenda'!#REF!,'802.11 WG Agenda'!$106:$163,'802.11 WG Agenda'!#REF!,'802.11 WG Agenda'!#REF!</definedName>
    <definedName name="Z_7E5ADFC7_82CA_4A70_A250_6FC82DA284DC_.wvu.PrintArea" localSheetId="5" hidden="1">'802.11 WG Agenda'!$E$123:$K$201</definedName>
    <definedName name="Z_7E5ADFC7_82CA_4A70_A250_6FC82DA284DC_.wvu.PrintArea" localSheetId="2" hidden="1">'Courtesy Notice'!$A$2:$L$35</definedName>
    <definedName name="Z_7E5ADFC7_82CA_4A70_A250_6FC82DA284DC_.wvu.Rows" localSheetId="5" hidden="1">'802.11 WG Agenda'!#REF!,'802.11 WG Agenda'!$89:$92,'802.11 WG Agenda'!#REF!,'802.11 WG Agenda'!#REF!</definedName>
    <definedName name="Z_B316FFF2_8282_4BB7_BE04_5FED6E033DE9_.wvu.PrintArea" localSheetId="5" hidden="1">'802.11 WG Agenda'!$E$123:$K$201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K53" i="724" l="1"/>
  <c r="K54" i="724"/>
  <c r="K55" i="724"/>
  <c r="K56" i="724"/>
  <c r="K57" i="724"/>
  <c r="K58" i="724"/>
  <c r="K59" i="724"/>
  <c r="K60" i="724"/>
  <c r="D57" i="724"/>
  <c r="D56" i="724"/>
  <c r="D55" i="724"/>
  <c r="D54" i="724"/>
  <c r="K18" i="724"/>
  <c r="K19" i="724"/>
  <c r="K20" i="724"/>
  <c r="K21" i="724"/>
  <c r="K22" i="724"/>
  <c r="K23" i="724"/>
  <c r="K24" i="724"/>
  <c r="K25" i="724"/>
  <c r="K26" i="724"/>
  <c r="K27" i="724"/>
  <c r="K28" i="724"/>
  <c r="K29" i="724"/>
  <c r="K30" i="724"/>
  <c r="K31" i="724"/>
  <c r="K32" i="724"/>
  <c r="K33" i="724"/>
  <c r="K34" i="724"/>
  <c r="K35" i="724"/>
  <c r="K36" i="724"/>
  <c r="K37" i="724"/>
  <c r="K38" i="724"/>
  <c r="K39" i="724"/>
  <c r="K40" i="724"/>
  <c r="K41" i="724"/>
  <c r="K42" i="724"/>
  <c r="K43" i="724"/>
  <c r="K44" i="724"/>
  <c r="K45" i="724"/>
  <c r="K46" i="724"/>
  <c r="K47" i="724"/>
  <c r="K48" i="724"/>
  <c r="K49" i="724"/>
  <c r="K50" i="724"/>
  <c r="K51" i="724"/>
  <c r="K52" i="724"/>
  <c r="K61" i="724"/>
  <c r="K62" i="724"/>
  <c r="K63" i="724"/>
  <c r="K64" i="724"/>
  <c r="K65" i="724"/>
  <c r="K66" i="724"/>
  <c r="K67" i="724"/>
  <c r="K68" i="724"/>
  <c r="K69" i="724"/>
  <c r="K70" i="724"/>
  <c r="K71" i="724"/>
  <c r="K72" i="724"/>
  <c r="K73" i="724"/>
  <c r="D52" i="724"/>
  <c r="D53" i="724"/>
  <c r="D58" i="724"/>
  <c r="D59" i="724"/>
  <c r="D60" i="724"/>
  <c r="D61" i="724"/>
  <c r="D62" i="724"/>
  <c r="D63" i="724"/>
  <c r="D64" i="724"/>
  <c r="D65" i="724"/>
  <c r="D66" i="724"/>
  <c r="D67" i="724"/>
  <c r="D68" i="724"/>
  <c r="D69" i="724"/>
  <c r="K74" i="724"/>
  <c r="K75" i="724"/>
  <c r="D49" i="724"/>
  <c r="K207" i="724"/>
  <c r="K208" i="724"/>
  <c r="K209" i="724"/>
  <c r="K210" i="724"/>
  <c r="K211" i="724"/>
  <c r="K212" i="724"/>
  <c r="K213" i="724"/>
  <c r="K214" i="724"/>
  <c r="K215" i="724"/>
  <c r="K216" i="724"/>
  <c r="K217" i="724"/>
  <c r="K218" i="724"/>
  <c r="K219" i="724"/>
  <c r="K220" i="724"/>
  <c r="K221" i="724"/>
  <c r="K222" i="724"/>
  <c r="K223" i="724"/>
  <c r="K225" i="724"/>
  <c r="K226" i="724"/>
  <c r="K227" i="724"/>
  <c r="K228" i="724"/>
  <c r="K229" i="724"/>
  <c r="K230" i="724"/>
  <c r="K231" i="724"/>
  <c r="K232" i="724"/>
  <c r="K233" i="724"/>
  <c r="K234" i="724"/>
  <c r="K235" i="724"/>
  <c r="K236" i="724"/>
  <c r="K237" i="724"/>
  <c r="K238" i="724"/>
  <c r="K239" i="724"/>
  <c r="K240" i="724"/>
  <c r="K241" i="724"/>
  <c r="K242" i="724"/>
  <c r="K243" i="724"/>
  <c r="K244" i="724"/>
  <c r="K245" i="724"/>
  <c r="K246" i="724"/>
  <c r="K247" i="724"/>
  <c r="K248" i="724"/>
  <c r="K249" i="724"/>
  <c r="K250" i="724"/>
  <c r="K251" i="724"/>
  <c r="K252" i="724"/>
  <c r="K253" i="724"/>
  <c r="K254" i="724"/>
  <c r="K255" i="724"/>
  <c r="K256" i="724"/>
  <c r="K257" i="724"/>
  <c r="K258" i="724"/>
  <c r="K259" i="724"/>
  <c r="K260" i="724"/>
  <c r="K261" i="724"/>
  <c r="K262" i="724"/>
  <c r="K263" i="724"/>
  <c r="K264" i="724"/>
  <c r="K265" i="724"/>
  <c r="K266" i="724"/>
  <c r="K267" i="724"/>
  <c r="K268" i="724"/>
  <c r="K269" i="724"/>
  <c r="K270" i="724"/>
  <c r="K271" i="724"/>
  <c r="K272" i="724"/>
  <c r="K273" i="724"/>
  <c r="K274" i="724"/>
  <c r="K275" i="724"/>
  <c r="K276" i="724"/>
  <c r="K277" i="724"/>
  <c r="K278" i="724"/>
  <c r="K279" i="724"/>
  <c r="K280" i="724"/>
  <c r="K281" i="724"/>
  <c r="K282" i="724"/>
  <c r="K283" i="724"/>
  <c r="K284" i="724"/>
  <c r="K285" i="724"/>
  <c r="K286" i="724"/>
  <c r="K287" i="724"/>
  <c r="K288" i="724"/>
  <c r="K289" i="724"/>
  <c r="K290" i="724"/>
  <c r="K291" i="724"/>
  <c r="K292" i="724"/>
  <c r="K293" i="724"/>
  <c r="K294" i="724"/>
  <c r="K295" i="724"/>
  <c r="K296" i="724"/>
  <c r="K297" i="724"/>
  <c r="K298" i="724"/>
  <c r="K299" i="724"/>
  <c r="K300" i="724"/>
  <c r="K301" i="724"/>
  <c r="K302" i="724"/>
  <c r="K303" i="724"/>
  <c r="K304" i="724"/>
  <c r="K305" i="724"/>
  <c r="K306" i="724"/>
  <c r="K307" i="724"/>
  <c r="K308" i="724"/>
  <c r="K309" i="724"/>
  <c r="K310" i="724"/>
  <c r="K311" i="724"/>
  <c r="K312" i="724"/>
  <c r="K313" i="724"/>
  <c r="K314" i="724"/>
  <c r="K315" i="724"/>
  <c r="K316" i="724"/>
  <c r="K317" i="724"/>
  <c r="K318" i="724"/>
  <c r="K319" i="724"/>
  <c r="K320" i="724"/>
  <c r="K321" i="724"/>
  <c r="K322" i="724"/>
  <c r="K323" i="724"/>
  <c r="K324" i="724"/>
  <c r="K325" i="724"/>
  <c r="K326" i="724"/>
  <c r="K327" i="724"/>
  <c r="K328" i="724"/>
  <c r="K329" i="724"/>
  <c r="K330" i="724"/>
  <c r="K331" i="724"/>
  <c r="K332" i="724"/>
  <c r="K333" i="724"/>
  <c r="K334" i="724"/>
  <c r="K335" i="724"/>
  <c r="K336" i="724"/>
  <c r="K337" i="724"/>
  <c r="K338" i="724"/>
  <c r="K339" i="724"/>
  <c r="K340" i="724"/>
  <c r="K341" i="724"/>
  <c r="K342" i="724"/>
  <c r="K343" i="724"/>
  <c r="K344" i="724"/>
  <c r="K345" i="724"/>
  <c r="K346" i="724"/>
  <c r="K347" i="724"/>
  <c r="K348" i="724"/>
  <c r="K349" i="724"/>
  <c r="K350" i="724"/>
  <c r="K351" i="724"/>
  <c r="K352" i="724"/>
  <c r="K353" i="724"/>
  <c r="K354" i="724"/>
  <c r="K355" i="724"/>
  <c r="K356" i="724"/>
  <c r="K357" i="724"/>
  <c r="K358" i="724"/>
  <c r="K360" i="724"/>
  <c r="K359" i="724"/>
  <c r="K13" i="724"/>
  <c r="K14" i="724"/>
  <c r="K15" i="724"/>
  <c r="K16" i="724"/>
  <c r="K17" i="724"/>
  <c r="K76" i="724"/>
  <c r="K77" i="724"/>
  <c r="K78" i="724"/>
  <c r="K79" i="724"/>
  <c r="K80" i="724"/>
  <c r="K81" i="724"/>
  <c r="K82" i="724"/>
  <c r="K83" i="724"/>
  <c r="K84" i="724"/>
  <c r="K85" i="724"/>
  <c r="K86" i="724"/>
  <c r="K87" i="724"/>
  <c r="K88" i="724"/>
  <c r="K89" i="724"/>
  <c r="K90" i="724"/>
  <c r="K91" i="724"/>
  <c r="K92" i="724"/>
  <c r="K93" i="724"/>
  <c r="K94" i="724"/>
  <c r="K95" i="724"/>
  <c r="K96" i="724"/>
  <c r="D95" i="724"/>
  <c r="K134" i="724"/>
  <c r="K135" i="724"/>
  <c r="K136" i="724"/>
  <c r="K137" i="724"/>
  <c r="K138" i="724"/>
  <c r="K139" i="724"/>
  <c r="K140" i="724"/>
  <c r="K141" i="724"/>
  <c r="K142" i="724"/>
  <c r="K143" i="724"/>
  <c r="K144" i="724"/>
  <c r="K145" i="724"/>
  <c r="K146" i="724"/>
  <c r="K147" i="724"/>
  <c r="K148" i="724"/>
  <c r="K149" i="724"/>
  <c r="K150" i="724"/>
  <c r="K151" i="724"/>
  <c r="K152" i="724"/>
  <c r="K153" i="724"/>
  <c r="K154" i="724"/>
  <c r="K155" i="724"/>
  <c r="K156" i="724"/>
  <c r="K157" i="724"/>
  <c r="K158" i="724"/>
  <c r="K159" i="724"/>
  <c r="K160" i="724"/>
  <c r="K161" i="724"/>
  <c r="K162" i="724"/>
  <c r="K163" i="724"/>
  <c r="K164" i="724"/>
  <c r="K165" i="724"/>
  <c r="K166" i="724"/>
  <c r="K167" i="724"/>
  <c r="K168" i="724"/>
  <c r="K169" i="724"/>
  <c r="K170" i="724"/>
  <c r="K171" i="724"/>
  <c r="K172" i="724"/>
  <c r="K173" i="724"/>
  <c r="K174" i="724"/>
  <c r="K175" i="724"/>
  <c r="K176" i="724"/>
  <c r="K177" i="724"/>
  <c r="K178" i="724"/>
  <c r="K179" i="724"/>
  <c r="K180" i="724"/>
  <c r="K181" i="724"/>
  <c r="K182" i="724"/>
  <c r="K183" i="724"/>
  <c r="D162" i="724"/>
  <c r="D163" i="724"/>
  <c r="D164" i="724"/>
  <c r="D293" i="724"/>
  <c r="D251" i="724"/>
  <c r="D327" i="724"/>
  <c r="D328" i="724"/>
  <c r="D329" i="724"/>
  <c r="D330" i="724"/>
  <c r="D331" i="724"/>
  <c r="D332" i="724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D252" i="724"/>
  <c r="D253" i="724"/>
  <c r="D254" i="724"/>
  <c r="D255" i="724"/>
  <c r="D256" i="724"/>
  <c r="B200" i="724"/>
  <c r="K188" i="724"/>
  <c r="B128" i="724"/>
  <c r="D81" i="724"/>
  <c r="D82" i="724"/>
  <c r="D83" i="724"/>
  <c r="D84" i="724"/>
  <c r="D85" i="724"/>
  <c r="D86" i="724"/>
  <c r="D87" i="724"/>
  <c r="K97" i="724"/>
  <c r="K98" i="724"/>
  <c r="K99" i="724"/>
  <c r="K100" i="724"/>
  <c r="K101" i="724"/>
  <c r="K102" i="724"/>
  <c r="K103" i="724"/>
  <c r="K104" i="724"/>
  <c r="K105" i="724"/>
  <c r="K106" i="724"/>
  <c r="K107" i="724"/>
  <c r="K108" i="724"/>
  <c r="K109" i="724"/>
  <c r="K110" i="724"/>
  <c r="D96" i="724"/>
  <c r="D97" i="724"/>
  <c r="D98" i="724"/>
  <c r="D99" i="724"/>
  <c r="D100" i="724"/>
  <c r="D101" i="724"/>
  <c r="D102" i="724"/>
  <c r="D103" i="724"/>
  <c r="D104" i="724"/>
  <c r="B5" i="724"/>
  <c r="L31" i="20"/>
  <c r="L29" i="20"/>
  <c r="L27" i="20"/>
  <c r="G10" i="724"/>
  <c r="G204" i="724"/>
  <c r="G132" i="724"/>
  <c r="A18" i="754"/>
  <c r="A7" i="754"/>
  <c r="A1" i="779"/>
  <c r="B1" i="779"/>
  <c r="B3" i="724"/>
  <c r="B2" i="724"/>
  <c r="B1" i="724"/>
  <c r="B2" i="20"/>
  <c r="B5" i="779"/>
  <c r="B5" i="782"/>
  <c r="B7" i="782"/>
  <c r="B3" i="779"/>
  <c r="B5" i="20"/>
  <c r="B7" i="20"/>
  <c r="B8" i="782"/>
  <c r="J24" i="758"/>
  <c r="J25" i="758"/>
  <c r="J26" i="758"/>
  <c r="J27" i="758"/>
  <c r="J28" i="758"/>
  <c r="J29" i="758"/>
  <c r="D24" i="758"/>
  <c r="D25" i="758"/>
  <c r="D26" i="758"/>
  <c r="D27" i="758"/>
  <c r="D28" i="758"/>
  <c r="D29" i="758"/>
  <c r="J10" i="758"/>
  <c r="J11" i="758"/>
  <c r="J12" i="758"/>
  <c r="J13" i="758"/>
  <c r="J14" i="758"/>
  <c r="J15" i="758"/>
  <c r="J16" i="758"/>
  <c r="J17" i="758"/>
  <c r="J18" i="758"/>
  <c r="J19" i="758"/>
  <c r="D10" i="758"/>
  <c r="AA5" i="779"/>
  <c r="U5" i="779"/>
  <c r="O5" i="779"/>
  <c r="I5" i="779"/>
  <c r="C5" i="779"/>
  <c r="D50" i="724"/>
  <c r="D51" i="724"/>
  <c r="D165" i="724"/>
  <c r="C147" i="724"/>
  <c r="C148" i="724"/>
  <c r="C149" i="724"/>
  <c r="C150" i="724"/>
  <c r="K117" i="724"/>
  <c r="E327" i="724"/>
  <c r="E328" i="724"/>
  <c r="E329" i="724"/>
  <c r="E330" i="724"/>
  <c r="E331" i="724"/>
  <c r="L372" i="724"/>
  <c r="D229" i="724"/>
  <c r="D230" i="724"/>
  <c r="D231" i="724"/>
  <c r="D232" i="724"/>
  <c r="D233" i="724"/>
  <c r="D234" i="724"/>
  <c r="D235" i="724"/>
  <c r="D236" i="724"/>
  <c r="D237" i="724"/>
  <c r="D238" i="724"/>
  <c r="D239" i="724"/>
  <c r="D341" i="724"/>
  <c r="D342" i="724"/>
  <c r="D343" i="724"/>
  <c r="D344" i="724"/>
  <c r="D345" i="724"/>
  <c r="D279" i="724"/>
  <c r="D280" i="724"/>
  <c r="D281" i="724"/>
  <c r="D282" i="724"/>
  <c r="D283" i="724"/>
  <c r="D313" i="724"/>
  <c r="D314" i="724"/>
  <c r="D315" i="724"/>
  <c r="D316" i="724"/>
  <c r="C179" i="724"/>
  <c r="C180" i="724"/>
  <c r="C181" i="724"/>
  <c r="C21" i="754"/>
  <c r="C22" i="754"/>
  <c r="C23" i="754"/>
  <c r="C24" i="754"/>
  <c r="C25" i="754"/>
  <c r="H20" i="754"/>
  <c r="H21" i="754"/>
  <c r="H22" i="754"/>
  <c r="H23" i="754"/>
  <c r="H24" i="754"/>
  <c r="H25" i="754"/>
  <c r="C349" i="724"/>
  <c r="C350" i="724"/>
  <c r="C351" i="724"/>
  <c r="C352" i="724"/>
  <c r="C353" i="724"/>
  <c r="D336" i="724"/>
  <c r="D320" i="724"/>
  <c r="D321" i="724"/>
  <c r="D322" i="724"/>
  <c r="D323" i="724"/>
  <c r="D306" i="724"/>
  <c r="D287" i="724"/>
  <c r="D288" i="724"/>
  <c r="D289" i="724"/>
  <c r="D259" i="724"/>
  <c r="D260" i="724"/>
  <c r="D243" i="724"/>
  <c r="D244" i="724"/>
  <c r="D245" i="724"/>
  <c r="D246" i="724"/>
  <c r="C211" i="724"/>
  <c r="C212" i="724"/>
  <c r="C213" i="724"/>
  <c r="C214" i="724"/>
  <c r="C215" i="724"/>
  <c r="C216" i="724"/>
  <c r="C217" i="724"/>
  <c r="C218" i="724"/>
  <c r="C219" i="724"/>
  <c r="C220" i="724"/>
  <c r="C221" i="724"/>
  <c r="C222" i="724"/>
  <c r="B203" i="724"/>
  <c r="B202" i="724"/>
  <c r="B201" i="724"/>
  <c r="B198" i="724"/>
  <c r="B197" i="724"/>
  <c r="B196" i="724"/>
  <c r="K190" i="724"/>
  <c r="C169" i="724"/>
  <c r="C170" i="724"/>
  <c r="C171" i="724"/>
  <c r="C172" i="724"/>
  <c r="C173" i="724"/>
  <c r="C174" i="724"/>
  <c r="C175" i="724"/>
  <c r="C176" i="724"/>
  <c r="C177" i="724"/>
  <c r="D157" i="724"/>
  <c r="D158" i="724"/>
  <c r="C155" i="724"/>
  <c r="C138" i="724"/>
  <c r="C139" i="724"/>
  <c r="C140" i="724"/>
  <c r="C141" i="724"/>
  <c r="C142" i="724"/>
  <c r="C143" i="724"/>
  <c r="C144" i="724"/>
  <c r="B131" i="724"/>
  <c r="B130" i="724"/>
  <c r="B129" i="724"/>
  <c r="D91" i="724"/>
  <c r="D76" i="724"/>
  <c r="D77" i="724"/>
  <c r="D78" i="724"/>
  <c r="D25" i="724"/>
  <c r="D26" i="724"/>
  <c r="B125" i="724"/>
  <c r="B124" i="724"/>
  <c r="B123" i="724"/>
  <c r="K111" i="724"/>
  <c r="K112" i="724"/>
  <c r="D294" i="724"/>
  <c r="D295" i="724"/>
  <c r="D296" i="724"/>
  <c r="D297" i="724"/>
  <c r="K186" i="724"/>
  <c r="K184" i="724"/>
  <c r="K185" i="724"/>
</calcChain>
</file>

<file path=xl/sharedStrings.xml><?xml version="1.0" encoding="utf-8"?>
<sst xmlns="http://schemas.openxmlformats.org/spreadsheetml/2006/main" count="1111" uniqueCount="509">
  <si>
    <t>*</t>
  </si>
  <si>
    <t>Chair</t>
  </si>
  <si>
    <t>MI</t>
  </si>
  <si>
    <t>All</t>
  </si>
  <si>
    <t>DT/MI</t>
  </si>
  <si>
    <t>-</t>
  </si>
  <si>
    <t xml:space="preserve"> </t>
  </si>
  <si>
    <t xml:space="preserve">OTHER ANNOUNCEMENTS - Social </t>
  </si>
  <si>
    <t>Ecclesine</t>
  </si>
  <si>
    <t>TGai - Fast Initial Link Setup</t>
  </si>
  <si>
    <t>AI</t>
  </si>
  <si>
    <t>AH</t>
  </si>
  <si>
    <t>MI</t>
  </si>
  <si>
    <t>ALL</t>
  </si>
  <si>
    <t>II</t>
  </si>
  <si>
    <t>RECESS UNTIL WEDNESDAY</t>
  </si>
  <si>
    <t>BLUETOOTH SIG</t>
  </si>
  <si>
    <t>Stephens/Ecclesine</t>
  </si>
  <si>
    <t xml:space="preserve">WORKING GROUP REPORTS:  </t>
  </si>
  <si>
    <t>DT</t>
  </si>
  <si>
    <t>MI</t>
  </si>
  <si>
    <t>II</t>
  </si>
  <si>
    <t>MEETING CALL TO ORDER</t>
  </si>
  <si>
    <t>+</t>
  </si>
  <si>
    <t>WG PUBLICITY STATUS REPORT &amp; UPDATE</t>
  </si>
  <si>
    <t>Plan for the Friday EC</t>
  </si>
  <si>
    <t>Closing Reports</t>
  </si>
  <si>
    <t>Room requests for next meeting</t>
  </si>
  <si>
    <t>WNG MEETING CALLED TO ORDER</t>
  </si>
  <si>
    <t>Chaplin</t>
  </si>
  <si>
    <t>Motions</t>
  </si>
  <si>
    <t>MI</t>
  </si>
  <si>
    <t>REVIEW AND APPROVE THE AGENDA</t>
  </si>
  <si>
    <t>WG11 REGULATORY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</si>
  <si>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</si>
  <si>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</si>
  <si>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</si>
  <si>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</si>
  <si>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</si>
  <si>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</si>
  <si>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</si>
  <si>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Recess and adjournment times are fixed</t>
  </si>
  <si>
    <t>IEEE 802.11 &amp; Other Standards Bodies or Alliances administrative issues &amp; co-ordination</t>
  </si>
  <si>
    <t>Meeting Call to Order</t>
  </si>
  <si>
    <t>CAC Co-ordination with WG Chair</t>
  </si>
  <si>
    <t>ADJOURN THIS SESSION</t>
  </si>
  <si>
    <t>WG, TG, SG, SC, AHC CHAIRS SESSION MINUTES &amp; REPORTS TO WG SECRETARY</t>
  </si>
  <si>
    <t>KENNEDY</t>
  </si>
  <si>
    <t>Room Change Requests</t>
  </si>
  <si>
    <r>
      <t>I</t>
    </r>
    <r>
      <rPr>
        <b/>
        <sz val="12"/>
        <rFont val="Arial"/>
        <family val="2"/>
      </rPr>
      <t>EEE-SA ANTITRUST &amp; COMPETITION POLICY</t>
    </r>
  </si>
  <si>
    <r>
      <t>IEEE-SA LETTER OF ASSURANCE</t>
    </r>
    <r>
      <rPr>
        <sz val="12"/>
        <rFont val="Arial"/>
        <family val="2"/>
      </rPr>
      <t xml:space="preserve"> (LOA) FORM</t>
    </r>
  </si>
  <si>
    <t>WORKING GROUP JOINT INTER-CHANGE SESSION FOR GROUP DISCUSSION / ALIGNMENT</t>
  </si>
  <si>
    <t>OLD BUSINESS INCLUDING BUSINESS FROM MONDAY PLENARY</t>
  </si>
  <si>
    <t>Category  (* = on consent agenda)</t>
  </si>
  <si>
    <t>802.11 MEETING CALLED TO ORDER</t>
  </si>
  <si>
    <t>REVIEW WORKING GROUPS &amp; TECH. ADVISORY GROUPS, OBJECTIVES, ACTIVITIES, &amp; PLANS FOR THIS SESSION</t>
  </si>
  <si>
    <t>STUDY GROUP REPORTS:</t>
  </si>
  <si>
    <t>THURSDAY NIGHT WG CHAIRs ADVISORY COMMITTEE MEETING @ 19:30 HRS</t>
  </si>
  <si>
    <t>Guidance Timing</t>
  </si>
  <si>
    <t>STEPHENS</t>
  </si>
  <si>
    <t>IEEE-SA PATENT POLICY</t>
  </si>
  <si>
    <t>IEEE CODE OF ETHICS</t>
  </si>
  <si>
    <t>IEEE-SA PATENT FAQ</t>
  </si>
  <si>
    <t>IEEE 802.11 WLANS WORKING GROUP POLICIES &amp; PROCEDURES</t>
  </si>
  <si>
    <t>WG OFFICIAL TIMELINE CHART CLOSING REPORT AND UPDATE</t>
  </si>
  <si>
    <t>STRAW POLL OF MEMBERSHIP REGARDING THIS SESSIONS LOCATION</t>
  </si>
  <si>
    <t>OLD BUSINESS FROM MONDAY &amp; WEDNESDAY PLENARIES</t>
  </si>
  <si>
    <t>CONTINUE MEETING OF 802.11 WG</t>
  </si>
  <si>
    <t>`</t>
  </si>
  <si>
    <t>MYLES</t>
  </si>
  <si>
    <t>PERAHIA</t>
  </si>
  <si>
    <t>APPROVE OR MODIFY 802.11 WORKING GROUP AGENDA</t>
  </si>
  <si>
    <t>SUMMARY OF KEY WORKING GROUP / 802 EVENTS / ACTIVITIES</t>
  </si>
  <si>
    <t>07:00-08:00</t>
  </si>
  <si>
    <t>BEGIN MEETINGS OF 802.11 SUBGROUPS</t>
  </si>
  <si>
    <t>WNG SC</t>
  </si>
  <si>
    <t>Items in RED are fixed time subjects under Special Orders</t>
  </si>
  <si>
    <t>WEB SITE POSTING OF TENTATIVE OBJECTIVES &amp; AGENDAS</t>
  </si>
  <si>
    <t>McCann</t>
  </si>
  <si>
    <t>TELECONFERENCES</t>
  </si>
  <si>
    <t>FINAL REVISIONS OF OBJECTIVES &amp; AGENDAS TO WG CHAIR</t>
  </si>
  <si>
    <t>BETWEEN MEETING CAC CONFERENCE CALLS #1 &amp; #2</t>
  </si>
  <si>
    <t>TENTATIVE OBJECTIVES &amp; AGENDAS FOR NEXT WG SESSION TO WG CHAIR</t>
  </si>
  <si>
    <t>REVIEW OBJECTIVES, ACTIVITIES, &amp; PLANS FROM THIS SESSION</t>
  </si>
  <si>
    <t>REPORTS FROM LIAISON REPRESENTATIVES</t>
  </si>
  <si>
    <t>Update timeline chart for all 802.11 WG PARs &amp; Projections for Completion</t>
  </si>
  <si>
    <t>Break</t>
  </si>
  <si>
    <t xml:space="preserve"> </t>
  </si>
  <si>
    <t xml:space="preserve"> -</t>
  </si>
  <si>
    <t>-</t>
  </si>
  <si>
    <t>Adjourn</t>
  </si>
  <si>
    <t>MI</t>
  </si>
  <si>
    <t>DT</t>
  </si>
  <si>
    <t>II</t>
  </si>
  <si>
    <t>NEW BUSINESS</t>
  </si>
  <si>
    <t>ANNOUNCEMENTS</t>
  </si>
  <si>
    <t>ALL</t>
  </si>
  <si>
    <t>HARD STOP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</si>
  <si>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</si>
  <si>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</si>
  <si>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</si>
  <si>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</si>
  <si>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</si>
  <si>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</si>
  <si>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</si>
  <si>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</si>
  <si>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</si>
  <si>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</si>
  <si>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</si>
  <si>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</si>
  <si>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</si>
  <si>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Abstract:</t>
  </si>
  <si>
    <t>ANY OTHER BUSINESS</t>
  </si>
  <si>
    <t>TASK GROUP REPORTS:</t>
  </si>
  <si>
    <t>WORKING GROUP REPORTS:</t>
  </si>
  <si>
    <t>WORKING GROUP MOTIONS:</t>
  </si>
  <si>
    <t>TASK GROUP MOTIONS:</t>
  </si>
  <si>
    <t>BEGIN MEETINGS OF 802.11 WG SUBGROUPS</t>
  </si>
  <si>
    <t>ME - Motion, External        MI - Motion, Internal         DT - Discussion Topic         II - Information Item</t>
  </si>
  <si>
    <t>STRAW POLL OF NEW ATTENDEES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</si>
  <si>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</si>
  <si>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</si>
  <si>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</si>
  <si>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</si>
  <si>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</si>
  <si>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</si>
  <si>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</si>
  <si>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</si>
  <si>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</si>
  <si>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</si>
  <si>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</si>
  <si>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</si>
  <si>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</si>
  <si>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</si>
  <si>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</si>
  <si>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CHAPLIN</t>
  </si>
  <si>
    <t>09:00-09:30</t>
  </si>
  <si>
    <t>09:30-10:00</t>
  </si>
  <si>
    <t>08:30-09:00</t>
  </si>
  <si>
    <t>08:00-08:30</t>
  </si>
  <si>
    <t>17:00-17:30</t>
  </si>
  <si>
    <t>17:30-18:00</t>
  </si>
  <si>
    <t>WG TECHNICAL EDITOR STATUS REPORT &amp; UPDATE</t>
  </si>
  <si>
    <t>12:30-13:00</t>
  </si>
  <si>
    <t>13:00-13:30</t>
  </si>
  <si>
    <t>start time</t>
  </si>
  <si>
    <t>21:30-22:00</t>
  </si>
  <si>
    <t>22:00-22:30</t>
  </si>
  <si>
    <t>Start Time</t>
  </si>
  <si>
    <t>ARC SC - Architecture</t>
  </si>
  <si>
    <t>ARC SC - CLOSING REPORT &amp; NEXT MEETING OBJECTIVES</t>
  </si>
  <si>
    <t>TIME</t>
  </si>
  <si>
    <t>The graphic below describes this session of the IEEE P802.11 Working Group</t>
  </si>
  <si>
    <t>WNG SC - WIRELESS NEXT GENERATION</t>
  </si>
  <si>
    <t>ARC</t>
  </si>
  <si>
    <t>WNG SC - CLOSING REPORT &amp; NEXT MEETING OBJECTIVES</t>
  </si>
  <si>
    <t>REVIEW  SESSIONS</t>
  </si>
  <si>
    <t>Items in BLUE are new or modified items added during session agenda setting or hyperlinks</t>
  </si>
  <si>
    <t>SESSION COURTESY NOTICE</t>
  </si>
  <si>
    <t>APPROVE OR MODIFY 802.11 SESSION AGENDA</t>
  </si>
  <si>
    <t>WG TECHNICAL EDITOR CLOSING REPORT &amp; UPDATE</t>
  </si>
  <si>
    <t>WG PUBLICITY CLOSING REPORT AND UPDATE</t>
  </si>
  <si>
    <t>WG DOCUMENTATION AND ATTENDENCE CLOSING REPORT AND UPDATE</t>
  </si>
  <si>
    <t>REVIEW IEEE, IEEE-SA, 802 LMSC, 802.11 POLICIES &amp; PROCEDURES (P&amp;Ps)</t>
  </si>
  <si>
    <t>CALL FOR ESSENTIAL PATENTS</t>
  </si>
  <si>
    <t>CALL FOR ESSENTIAL PATENTS AND POLICIES &amp; PROCEDURES REMINDER</t>
  </si>
  <si>
    <t>EXTERNAL LIAISONS</t>
  </si>
  <si>
    <t>INTERNAL LIAISONS</t>
  </si>
  <si>
    <t>Plan for the week</t>
  </si>
  <si>
    <t>JTC1</t>
  </si>
  <si>
    <t>Project Timeline &amp; Milestones</t>
  </si>
  <si>
    <t>MT</t>
  </si>
  <si>
    <t>Dinner Break</t>
  </si>
  <si>
    <t>WG POLICIES &amp; PROCEDURES UPDATE AND CHANGE PROCESS</t>
  </si>
  <si>
    <t>ARC SC</t>
  </si>
  <si>
    <t>^ - All time durations are estimates.</t>
  </si>
  <si>
    <t>Recess and adjournment times are fixed.</t>
  </si>
  <si>
    <t>WNG STANDING COMMITTEE AGENDA &amp; OBJECTIVES FOR THIS SESSION</t>
  </si>
  <si>
    <t>ROLL CALL</t>
  </si>
  <si>
    <t>REVIEW OBJECTIVES FOR THIS SESSION</t>
  </si>
  <si>
    <t>Meeting Logistics</t>
  </si>
  <si>
    <t>REVIEW IEEE/802 &amp; 802.11 POLICIES and RULES</t>
  </si>
  <si>
    <t xml:space="preserve">Updates </t>
  </si>
  <si>
    <t>Discussion and Approval of  AGENDA</t>
  </si>
  <si>
    <t xml:space="preserve">Presentation </t>
  </si>
  <si>
    <t>Recess</t>
  </si>
  <si>
    <t>ME</t>
  </si>
  <si>
    <t>ME - Motion, External        MI - Motion, Internal</t>
  </si>
  <si>
    <t>DT- Discussion Topic           II - Information Item</t>
  </si>
  <si>
    <t>ABOUL-MADG</t>
  </si>
  <si>
    <t>ABOUL-MAGD</t>
  </si>
  <si>
    <t xml:space="preserve"> Patent Policy Slides</t>
  </si>
  <si>
    <t>Start
 Time</t>
  </si>
  <si>
    <t>REG</t>
  </si>
  <si>
    <t xml:space="preserve">Joint meetings </t>
  </si>
  <si>
    <t>Smart Grid</t>
  </si>
  <si>
    <t>Unscheduled Time</t>
  </si>
  <si>
    <t>STUDY GROUP MOTIONS:</t>
  </si>
  <si>
    <t>LIAISON REPORTS:</t>
  </si>
  <si>
    <t>Participants Made Aware of the Following and Understand:</t>
  </si>
  <si>
    <t>IEEE-STANDARDS ASSOCIATION (IEEE-SA) AFFILATION FAQ</t>
  </si>
  <si>
    <t>IEEE-SA STANDARDS BOARD PATENT COMMITTEE (PATCOM) INFORMATION</t>
  </si>
  <si>
    <t>IEEE 802 LAN / MAN STANDARDS COMMITTEE (LMSC) POLICIES &amp; PROCEDURES</t>
  </si>
  <si>
    <t>STANDING COMMITTEE REPORTS:</t>
  </si>
  <si>
    <t>STANDING COMMITTEE MOTIONS:</t>
  </si>
  <si>
    <t>INDIVIDUAL MOTIONS:</t>
  </si>
  <si>
    <t>ECCLESINE</t>
  </si>
  <si>
    <t xml:space="preserve">To Be Read &amp; Reviewed:  </t>
  </si>
  <si>
    <t>MANO</t>
  </si>
  <si>
    <t>802 ARCHITECTURE Status Report</t>
  </si>
  <si>
    <t>SPECIAL BUSINESS</t>
  </si>
  <si>
    <t>Completion time</t>
  </si>
  <si>
    <t>TGah - Sub 1 GHz</t>
  </si>
  <si>
    <r>
      <t>WG OFFICIAL TIMELINE CHART</t>
    </r>
    <r>
      <rPr>
        <b/>
        <sz val="12"/>
        <rFont val="Arial"/>
        <family val="2"/>
      </rPr>
      <t xml:space="preserve"> PLANNING</t>
    </r>
    <r>
      <rPr>
        <sz val="10"/>
        <rFont val="Arial"/>
        <family val="2"/>
      </rPr>
      <t/>
    </r>
  </si>
  <si>
    <t>Next Meeting reminder</t>
  </si>
  <si>
    <t>SHERLOCK</t>
  </si>
  <si>
    <t>Future Venues</t>
  </si>
  <si>
    <t>JTC1 SC AGENDA &amp; OBJECTIVES FOR THIS SESSION</t>
  </si>
  <si>
    <t>CHAIR - ANDREW MYLES (Cisco)</t>
  </si>
  <si>
    <t>REVIEW IEEE/802 &amp; 802.11 POLICIES and SC RULES</t>
  </si>
  <si>
    <t>HAMILTON</t>
  </si>
  <si>
    <t>Phone: +1 (801) 492-4023</t>
  </si>
  <si>
    <t>MC</t>
  </si>
  <si>
    <t>Rosdahl</t>
  </si>
  <si>
    <t>NM</t>
  </si>
  <si>
    <t>REVmc - Revision/Maintainance</t>
  </si>
  <si>
    <t xml:space="preserve">Next Meetings: </t>
  </si>
  <si>
    <t>REVIEW AND APPROVE PREVIOUS MINUTES</t>
  </si>
  <si>
    <t>Review of major decisions from previous meeting</t>
  </si>
  <si>
    <t>Jon Rosdahl - Vice-Chair IEEE 802.11 WLANS Working Group</t>
  </si>
  <si>
    <t>jrosdahl@ieee.org</t>
  </si>
  <si>
    <t>Adrian Stephens - Vice-Chair IEEE 802.11 WLANS Working Group</t>
  </si>
  <si>
    <t>TGaj - CMMW</t>
  </si>
  <si>
    <t>EASTLAKE</t>
  </si>
  <si>
    <t>TGaj - China Milli-meter Wave</t>
  </si>
  <si>
    <t>SCHEDULED LUNCH BREAK</t>
  </si>
  <si>
    <t xml:space="preserve">PREDICTED RECESS FOR LUNCH </t>
  </si>
  <si>
    <t xml:space="preserve">WFA - WI-FI ALLIANCE </t>
  </si>
  <si>
    <t>Meeting Registration</t>
  </si>
  <si>
    <t>IEEE Staff attendees</t>
  </si>
  <si>
    <t xml:space="preserve">Breakfast, Breaks, Social, Other Special Events </t>
  </si>
  <si>
    <t>AK</t>
  </si>
  <si>
    <t>AQ</t>
  </si>
  <si>
    <t>1.2.1</t>
  </si>
  <si>
    <t>1.2.2</t>
  </si>
  <si>
    <t>TGak - General Link</t>
  </si>
  <si>
    <t>TGaq - Pre-Association Discovery</t>
  </si>
  <si>
    <t>SCHEDULED  BREAK</t>
  </si>
  <si>
    <t>TGaq - Pre Association Discovery</t>
  </si>
  <si>
    <t>WORKING GROUP GENERAL</t>
  </si>
  <si>
    <t>OmniRAN</t>
  </si>
  <si>
    <t>ROSDAHL</t>
  </si>
  <si>
    <t xml:space="preserve">OTHER ANNOUNCEMENTS </t>
  </si>
  <si>
    <t>MONTEMURRO</t>
  </si>
  <si>
    <t xml:space="preserve">3GPP   </t>
  </si>
  <si>
    <t xml:space="preserve">IETF - INTERNET ENGINEERING TASK FORCE  </t>
  </si>
  <si>
    <t>OPEN</t>
  </si>
  <si>
    <t>Graphic change</t>
  </si>
  <si>
    <t>Officer Changes</t>
  </si>
  <si>
    <t>13:30-14:00</t>
  </si>
  <si>
    <t>14:00-14:30</t>
  </si>
  <si>
    <t>14:30-15:00</t>
  </si>
  <si>
    <t>AOB</t>
  </si>
  <si>
    <t>15:00-15:30</t>
  </si>
  <si>
    <t xml:space="preserve">Meeting Logistics </t>
  </si>
  <si>
    <t>BREAK (Recess)</t>
  </si>
  <si>
    <t>GODFREY</t>
  </si>
  <si>
    <t>Finish preparation for submittal to 802.18 review process (as needed)</t>
  </si>
  <si>
    <t>Review and approve any output documents</t>
  </si>
  <si>
    <t xml:space="preserve">IEEE 802.19 COEXISTENCE WG </t>
  </si>
  <si>
    <t xml:space="preserve">Forum to discuss any IEEE 802 issues related to ISO/IEC JTC1/SC6 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</si>
  <si>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</si>
  <si>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</si>
  <si>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</si>
  <si>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</si>
  <si>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</si>
  <si>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</si>
  <si>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</si>
  <si>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</si>
  <si>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</si>
  <si>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?</t>
  </si>
  <si>
    <t>Consider reponses to FDIS ballot comments</t>
  </si>
  <si>
    <t>Consider other matters</t>
  </si>
  <si>
    <t>Consider any motions</t>
  </si>
  <si>
    <t>- Review regulatory updates/DSRC Tiger Team meeting</t>
  </si>
  <si>
    <t xml:space="preserve">- Action items </t>
  </si>
  <si>
    <t xml:space="preserve">Review critical regulatory issues, e,g, Globalstar NPRM, EN 300 328, 5 GHz band access </t>
  </si>
  <si>
    <t>Begin preparation of 802.11 responses (as needed)</t>
  </si>
  <si>
    <t>DSRC Coexistence Tiger Team</t>
  </si>
  <si>
    <t xml:space="preserve">WG15 Liaison Report                    </t>
  </si>
  <si>
    <t xml:space="preserve">WG21 Liaison Report                    </t>
  </si>
  <si>
    <t xml:space="preserve">IEEE 802.18 RADIO REGULATORY TAG      </t>
  </si>
  <si>
    <t xml:space="preserve">OmniRAN liaison                            </t>
  </si>
  <si>
    <t xml:space="preserve">802.24 liaison                              </t>
  </si>
  <si>
    <t>Document</t>
  </si>
  <si>
    <t xml:space="preserve">FINANCIALS / YTD SUMMARY - 802.11 &amp; 802.15 JOINT TREASURY </t>
  </si>
  <si>
    <t>Room &amp;  WG meeting plans for the week  [18, 19, 20, 21, 22, 24]</t>
  </si>
  <si>
    <t xml:space="preserve">WG VOTER MEMBERSHIP SUMMARY   </t>
  </si>
  <si>
    <t>OTHER ANNOUNCEMENTS     NEW OFFICERS</t>
  </si>
  <si>
    <t xml:space="preserve">Drafts for Sale in IEEE shop   </t>
  </si>
  <si>
    <t xml:space="preserve">Drafts to liaise with ISO/JTC1/SC6     </t>
  </si>
  <si>
    <t>SEOK</t>
  </si>
  <si>
    <t>PENG</t>
  </si>
  <si>
    <t>Operations Manual change</t>
  </si>
  <si>
    <t>doc.: IEEE 802.11-14/470r0</t>
  </si>
  <si>
    <t>May 2014</t>
  </si>
  <si>
    <t>Tentative Agenda May 2014</t>
  </si>
  <si>
    <t>Adrian Stephens - Intel Corporation</t>
  </si>
  <si>
    <t>64 Lamb's Lane, Cottenham, CB24 8TA, UK</t>
  </si>
  <si>
    <t>+44 1793 404825</t>
  </si>
  <si>
    <t xml:space="preserve">Combined 802.11 WG May 2014  Interim Session Agenda including 
Standing Committees, Task Groups, Study Groups, and Ad-Hoc Groups </t>
  </si>
  <si>
    <t>145th IEEE 802.11 WIRELESS LOCAL AREA NETWORKS SESSION</t>
  </si>
  <si>
    <t>Hilton Waikoloa Village - Waikoloa - Hawaii, USA</t>
  </si>
  <si>
    <t>May 11-16, 2014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</si>
  <si>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</si>
  <si>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</si>
  <si>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</si>
  <si>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</si>
  <si>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</si>
  <si>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Social</t>
  </si>
  <si>
    <t>WBA</t>
  </si>
  <si>
    <t>CAC</t>
  </si>
  <si>
    <t>Wireless Chairs Meeting</t>
  </si>
  <si>
    <t>Editors</t>
  </si>
  <si>
    <t>PUB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</si>
  <si>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</si>
  <si>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</si>
  <si>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</si>
  <si>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</si>
  <si>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</si>
  <si>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</si>
  <si>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</si>
  <si>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</si>
  <si>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</si>
  <si>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</si>
  <si>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</si>
  <si>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</si>
  <si>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</si>
  <si>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</si>
  <si>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</si>
  <si>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</si>
  <si>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</si>
  <si>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</si>
  <si>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</si>
  <si>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</si>
  <si>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</si>
  <si>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</si>
  <si>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</si>
  <si>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</si>
  <si>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CHAIR - Clint Chaplin (self)</t>
  </si>
  <si>
    <t>Elections</t>
  </si>
  <si>
    <t>Presentations</t>
  </si>
  <si>
    <t>Prepare for IEEE 802 Plenary July 2014</t>
  </si>
  <si>
    <t>WNG STANDING COMMITTEE AGENDA - Tuesday May 13th,  2014 - 08:00-10:00</t>
  </si>
  <si>
    <t>Officer elections</t>
  </si>
  <si>
    <t>REGULATORY SC AGENDA &amp; OBJECTIVES FOR THIS SESSION</t>
  </si>
  <si>
    <t>CHAIR - Rich Kennedy (MediaTek)</t>
  </si>
  <si>
    <t>Regulatory SC AGENDA - Tuesday, May 13, 2014 -16:00 -18:00</t>
  </si>
  <si>
    <t>Officer Elections</t>
  </si>
  <si>
    <t>EXCITING global regulatory summaries!</t>
  </si>
  <si>
    <t>Changes to FCC 5 GHz rules</t>
  </si>
  <si>
    <t>Regulatory SC AGENDA - Thursday, May 15, 2014 - 08:00-10:00</t>
  </si>
  <si>
    <t>General Link</t>
  </si>
  <si>
    <t>Donald Eastlake 3rd</t>
  </si>
  <si>
    <t>https://mentor.ieee.org/802.11/dcn/14/11-14-0478-00ax-tgax-may-2014-meeting-agenda.ppt</t>
  </si>
  <si>
    <t>https://mentor.ieee.org/802.11/dcn/14/11-14-0469-00ak-may-2014-802-11ak-agenda.pptx</t>
  </si>
  <si>
    <t>TGmc</t>
  </si>
  <si>
    <t>Dorothy Stanley</t>
  </si>
  <si>
    <t>https://mentor.ieee.org/802.11/dcn/14/11-14-0475-000m-may-2014-agenda.ppt</t>
  </si>
  <si>
    <t>TGak</t>
  </si>
  <si>
    <t>TGaq</t>
  </si>
  <si>
    <t>Pre-association Discovery</t>
  </si>
  <si>
    <t>Stephen McCann</t>
  </si>
  <si>
    <t>https://mentor.ieee.org/802.11/dcn/14/11-14-0480-00aq-agenda-may-2014.ppt</t>
  </si>
  <si>
    <t>PUB SC</t>
  </si>
  <si>
    <t>Publicity Standing Committee</t>
  </si>
  <si>
    <t>https://mentor.ieee.org/802.11/dcn/14/11-14-0482-0000-publicity-agenda.ppt</t>
  </si>
  <si>
    <t>IEEE 802 JTC1 Standing Committee AGENDA - 13, 15, May 2014 - PM1</t>
  </si>
  <si>
    <t>&lt; 1 GHz</t>
  </si>
  <si>
    <t>TGah</t>
  </si>
  <si>
    <t>Yongho Seok</t>
  </si>
  <si>
    <t>https://mentor.ieee.org/802.11/dcn/14/11-14-0487-00ah-may-2014-agenda.pptx</t>
  </si>
  <si>
    <t>Architecture Standing Committee</t>
  </si>
  <si>
    <t>Mark Hamilton</t>
  </si>
  <si>
    <t>https://mentor.ieee.org/802.11/dcn/14/11-14-0488-0arc-arc-sc-agenda-may-2014.ppt</t>
  </si>
  <si>
    <t>TGai</t>
  </si>
  <si>
    <t>Fast Initial Link Setup</t>
  </si>
  <si>
    <t>Hiroshi Mano</t>
  </si>
  <si>
    <t>https://mentor.ieee.org/802.11/dcn/14/11-14-0491-00ai-tgai-agenda-waikoloa-may-2014.pptx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</si>
  <si>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</si>
  <si>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</si>
  <si>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</si>
  <si>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</si>
  <si>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</si>
  <si>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</si>
  <si>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</si>
  <si>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</si>
  <si>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</si>
  <si>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</si>
  <si>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</si>
  <si>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</si>
  <si>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</si>
  <si>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</si>
  <si>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</si>
  <si>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</si>
  <si>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</si>
  <si>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</si>
  <si>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</si>
  <si>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</si>
  <si>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</si>
  <si>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</si>
  <si>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</si>
  <si>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</si>
  <si>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</si>
  <si>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</si>
  <si>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</si>
  <si>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</si>
  <si>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</si>
  <si>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</si>
  <si>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</si>
  <si>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Wireless Opening Plenary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</si>
  <si>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</si>
  <si>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</si>
  <si>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</si>
  <si>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</si>
  <si>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</si>
  <si>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</si>
  <si>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</si>
  <si>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</si>
  <si>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WG CHAIR - Adrian Stephens (Intel Corporation)</t>
  </si>
  <si>
    <t>WG  VICE-CHAIR - Jon Rosdahl (CSR) -- WG  VICE-CHAIR - Dorothy Stanley (Aruba Networks)</t>
  </si>
  <si>
    <t>Subgroup chairs election procedure</t>
  </si>
  <si>
    <t>802.11 Topics for EC Approval in July 2014</t>
  </si>
  <si>
    <t>WG ANA REPORT</t>
  </si>
  <si>
    <t>Note - report will be given during the wireless opening plenary</t>
  </si>
  <si>
    <t>Stanley</t>
  </si>
  <si>
    <t>Only here if motions on OM will be made later in week</t>
  </si>
  <si>
    <t>Speaker</t>
  </si>
  <si>
    <t>Review opening agenda</t>
  </si>
  <si>
    <t>Any other announcements</t>
  </si>
  <si>
    <t>Any WG reports carried forward</t>
  </si>
  <si>
    <t>802.11ac Awards Ceremony</t>
  </si>
  <si>
    <t>802.11ah Awards Ceremony</t>
  </si>
  <si>
    <t>Bruce Kraemer Appreciation</t>
  </si>
  <si>
    <t>Request to be present for group photo on the steps at close of this meeting</t>
  </si>
  <si>
    <t>REVIEW &amp; APPROVE WG MINUTES -  Beijing (March 2014)</t>
  </si>
  <si>
    <t xml:space="preserve">LOAs received  </t>
  </si>
  <si>
    <t xml:space="preserve">July 2014 Tutorials   </t>
  </si>
  <si>
    <t>Summary of Ballots / Comment Collections</t>
  </si>
  <si>
    <t>11-14/495</t>
  </si>
  <si>
    <t>TGmc - Revision mc (REVmc)</t>
  </si>
  <si>
    <t xml:space="preserve">TGai - Fast Initial Link Setup        </t>
  </si>
  <si>
    <t>TGaj - China Mill-meter Wave</t>
  </si>
  <si>
    <t xml:space="preserve">TGah - Sub 1 GHz </t>
  </si>
  <si>
    <r>
      <t xml:space="preserve">ARC SC             </t>
    </r>
    <r>
      <rPr>
        <b/>
        <sz val="12"/>
        <color rgb="FF1F1FD1"/>
        <rFont val="Arial"/>
        <family val="2"/>
      </rPr>
      <t xml:space="preserve"> </t>
    </r>
  </si>
  <si>
    <t>REG SC</t>
  </si>
  <si>
    <t>Next meeting: July 2014 session, San Diego, CA, USA</t>
  </si>
  <si>
    <t>Stephens</t>
  </si>
  <si>
    <t>Stephens/ALL</t>
  </si>
  <si>
    <t>Stephens/ABOUL-MAGD</t>
  </si>
  <si>
    <t>Stephens/KENNEDY</t>
  </si>
  <si>
    <t>Stephens / ALL</t>
  </si>
  <si>
    <t>WG SECRETARY - Stephen McCann (RIM)</t>
  </si>
  <si>
    <t>Rosdahl/Rolfe</t>
  </si>
  <si>
    <t>OLD BUSINESS - Motions brought forward on behalf of WG or subgroup (as needed)</t>
  </si>
  <si>
    <t>WG ASSIGNED NUMBERS AUTHORITY</t>
  </si>
  <si>
    <t>WG TECHNICAL EDITOR</t>
  </si>
  <si>
    <t>Dur (mins)</t>
  </si>
  <si>
    <t>Note regarding agenda.   Only those items showing a non-empty and non-zero duration ("Dur" column) are formally on the agenda.  Other entries are there to preserve the structure of the agenda.</t>
  </si>
  <si>
    <t>WELCOME AND MEETING CALLED TO ORDER. Top table introductions.</t>
  </si>
  <si>
    <t>NEW BUSINESS - Motions not brought on behalf of the WG or subgroup (as required)</t>
  </si>
  <si>
    <t xml:space="preserve">WORKING GROUP GENERAL             </t>
  </si>
  <si>
    <t>WG PUBLICITY</t>
  </si>
  <si>
    <t>Tuesday evening **</t>
  </si>
  <si>
    <t>Monday evening **</t>
  </si>
  <si>
    <t>** Only if a meeting is scheduled for that slot in this agenda</t>
  </si>
  <si>
    <t>Reports section led by Stanley</t>
  </si>
  <si>
    <t>https://mentor.ieee.org/802.11/dcn/14/11-14-0510-0000</t>
  </si>
  <si>
    <t>https://mentor.ieee.org/802.11/dcn/14/11-14-0470-0000</t>
  </si>
  <si>
    <t>https://mentor.ieee.org/802.11/dcn/14/11-14-0471-0000</t>
  </si>
  <si>
    <t>https://mentor.ieee.org/802.11/dcn/14/11-14-0472-0000</t>
  </si>
  <si>
    <t>https://mentor.ieee.org/802.11/dcn/14/11-14-0473-0000</t>
  </si>
  <si>
    <t>https://mentor.ieee.org/802.11/dcn/14/11-14-0474-0000</t>
  </si>
  <si>
    <t>https://mentor.ieee.org/802.11/dcn/14/11-14-0493-0000</t>
  </si>
  <si>
    <t>https://mentor.ieee.org/802.11/dcn/14/11-14-0495-0000</t>
  </si>
  <si>
    <t>https://mentor.ieee.org/802.11/dcn/14/11-14-0499-0000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</si>
  <si>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</si>
  <si>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</si>
  <si>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</si>
  <si>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</si>
  <si>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</si>
  <si>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</si>
  <si>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</si>
  <si>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</si>
  <si>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Review documentation</t>
  </si>
  <si>
    <t>11-14/472</t>
  </si>
  <si>
    <t>802.11 PARS</t>
  </si>
  <si>
    <t>Session Information</t>
  </si>
  <si>
    <t>http://802world.org/attendee</t>
  </si>
  <si>
    <t>Wednesday Topics - Awards,  Kraemer appreciation, Group photo</t>
  </si>
  <si>
    <t>11-14/510</t>
  </si>
  <si>
    <t>Groups and officers</t>
  </si>
  <si>
    <t>Standards Pipeline and 802.11 revisions</t>
  </si>
  <si>
    <t xml:space="preserve">Report on 802 EC  or IEEE-SA Standards Board decisions   </t>
  </si>
  <si>
    <t>Officers</t>
  </si>
  <si>
    <t>JTC1 802 TAG</t>
  </si>
  <si>
    <t>Recording Attendance</t>
  </si>
  <si>
    <t>File server</t>
  </si>
  <si>
    <t>Reflectors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</si>
</sst>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General_)"/>
    <numFmt numFmtId="166" formatCode="0.0"/>
    <numFmt numFmtId="167" formatCode="_([$€]* #,##0.00_);_([$€]* \(#,##0.00\);_([$€]* &quot;-&quot;??_);_(@_)"/>
    <numFmt numFmtId="168" formatCode="h:mm;@"/>
    <numFmt numFmtId="169" formatCode="dddd\ yyyy\-mm\-dd"/>
    <numFmt numFmtId="170" formatCode="yyyy\-mm\-dd"/>
  </numFmts>
  <fonts count="1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9"/>
      <name val="Times New Roman"/>
      <family val="1"/>
    </font>
    <font>
      <b/>
      <sz val="36"/>
      <color indexed="9"/>
      <name val="Arial"/>
      <family val="2"/>
    </font>
    <font>
      <b/>
      <sz val="9"/>
      <color indexed="8"/>
      <name val="Arial"/>
      <family val="2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b/>
      <sz val="11"/>
      <color indexed="8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b/>
      <sz val="12"/>
      <color indexed="14"/>
      <name val="Arial"/>
      <family val="2"/>
    </font>
    <font>
      <sz val="10"/>
      <color indexed="14"/>
      <name val="Arial"/>
      <family val="2"/>
    </font>
    <font>
      <sz val="7.6"/>
      <color indexed="23"/>
      <name val="Verdana"/>
      <family val="2"/>
    </font>
    <font>
      <b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2"/>
      <color indexed="48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2"/>
      <color indexed="23"/>
      <name val="Arial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rgb="FF1033E0"/>
      <name val="Arial"/>
      <family val="2"/>
    </font>
    <font>
      <b/>
      <sz val="12"/>
      <color rgb="FF1F1FD1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16"/>
      <color rgb="FF000000"/>
      <name val="Times New Roman"/>
      <family val="1"/>
    </font>
    <font>
      <b/>
      <sz val="14"/>
      <color rgb="FF1F1FD1"/>
      <name val="Arial"/>
      <family val="2"/>
    </font>
    <font>
      <b/>
      <sz val="12"/>
      <color rgb="FF0070C0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1" fillId="16" borderId="0" applyNumberFormat="0" applyBorder="0" applyAlignment="0" applyProtection="0"/>
    <xf numFmtId="0" fontId="71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5" borderId="0" applyNumberFormat="0" applyBorder="0" applyAlignment="0" applyProtection="0"/>
    <xf numFmtId="0" fontId="71" fillId="18" borderId="0" applyNumberFormat="0" applyBorder="0" applyAlignment="0" applyProtection="0"/>
    <xf numFmtId="0" fontId="71" fillId="16" borderId="0" applyNumberFormat="0" applyBorder="0" applyAlignment="0" applyProtection="0"/>
    <xf numFmtId="0" fontId="71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5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17" borderId="0" applyNumberFormat="0" applyBorder="0" applyAlignment="0" applyProtection="0"/>
    <xf numFmtId="0" fontId="71" fillId="15" borderId="0" applyNumberFormat="0" applyBorder="0" applyAlignment="0" applyProtection="0"/>
    <xf numFmtId="0" fontId="71" fillId="22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17" borderId="0" applyNumberFormat="0" applyBorder="0" applyAlignment="0" applyProtection="0"/>
    <xf numFmtId="0" fontId="71" fillId="15" borderId="0" applyNumberFormat="0" applyBorder="0" applyAlignment="0" applyProtection="0"/>
    <xf numFmtId="0" fontId="71" fillId="22" borderId="0" applyNumberFormat="0" applyBorder="0" applyAlignment="0" applyProtection="0"/>
    <xf numFmtId="0" fontId="68" fillId="4" borderId="0" applyNumberFormat="0" applyBorder="0" applyAlignment="0" applyProtection="0"/>
    <xf numFmtId="0" fontId="74" fillId="9" borderId="1" applyNumberFormat="0" applyAlignment="0" applyProtection="0"/>
    <xf numFmtId="0" fontId="70" fillId="23" borderId="2" applyNumberFormat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64" fillId="0" borderId="3" applyNumberFormat="0" applyFill="0" applyAlignment="0" applyProtection="0"/>
    <xf numFmtId="0" fontId="65" fillId="0" borderId="4" applyNumberFormat="0" applyFill="0" applyAlignment="0" applyProtection="0"/>
    <xf numFmtId="0" fontId="66" fillId="0" borderId="5" applyNumberFormat="0" applyFill="0" applyAlignment="0" applyProtection="0"/>
    <xf numFmtId="0" fontId="6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76" fillId="3" borderId="1" applyNumberFormat="0" applyAlignment="0" applyProtection="0"/>
    <xf numFmtId="0" fontId="69" fillId="0" borderId="6" applyNumberFormat="0" applyFill="0" applyAlignment="0" applyProtection="0"/>
    <xf numFmtId="0" fontId="77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81" fillId="0" borderId="0"/>
    <xf numFmtId="0" fontId="6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7" fillId="24" borderId="0"/>
    <xf numFmtId="0" fontId="73" fillId="5" borderId="7" applyNumberFormat="0" applyFont="0" applyAlignment="0" applyProtection="0"/>
    <xf numFmtId="0" fontId="7" fillId="5" borderId="7" applyNumberFormat="0" applyFont="0" applyAlignment="0" applyProtection="0"/>
    <xf numFmtId="0" fontId="78" fillId="9" borderId="8" applyNumberFormat="0" applyAlignment="0" applyProtection="0"/>
    <xf numFmtId="0" fontId="68" fillId="4" borderId="0" applyNumberFormat="0" applyBorder="0" applyAlignment="0" applyProtection="0"/>
    <xf numFmtId="0" fontId="63" fillId="0" borderId="0" applyNumberFormat="0" applyFill="0" applyBorder="0" applyAlignment="0" applyProtection="0"/>
    <xf numFmtId="0" fontId="79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3" applyNumberFormat="0" applyFill="0" applyAlignment="0" applyProtection="0"/>
    <xf numFmtId="0" fontId="65" fillId="0" borderId="4" applyNumberFormat="0" applyFill="0" applyAlignment="0" applyProtection="0"/>
    <xf numFmtId="0" fontId="66" fillId="0" borderId="5" applyNumberFormat="0" applyFill="0" applyAlignment="0" applyProtection="0"/>
    <xf numFmtId="0" fontId="66" fillId="0" borderId="0" applyNumberFormat="0" applyFill="0" applyBorder="0" applyAlignment="0" applyProtection="0"/>
    <xf numFmtId="0" fontId="69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70" fillId="23" borderId="2" applyNumberFormat="0" applyAlignment="0" applyProtection="0"/>
    <xf numFmtId="167" fontId="7" fillId="0" borderId="0"/>
    <xf numFmtId="167" fontId="7" fillId="0" borderId="0"/>
    <xf numFmtId="0" fontId="5" fillId="0" borderId="0"/>
    <xf numFmtId="167" fontId="10" fillId="0" borderId="0" applyNumberFormat="0" applyFill="0" applyBorder="0" applyAlignment="0" applyProtection="0">
      <alignment vertical="top"/>
      <protection locked="0"/>
    </xf>
    <xf numFmtId="167" fontId="10" fillId="0" borderId="0" applyNumberFormat="0" applyFill="0" applyBorder="0" applyAlignment="0" applyProtection="0">
      <alignment vertical="top"/>
      <protection locked="0"/>
    </xf>
    <xf numFmtId="167" fontId="7" fillId="0" borderId="0"/>
    <xf numFmtId="167" fontId="5" fillId="0" borderId="0"/>
    <xf numFmtId="167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11" fillId="0" borderId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4" fillId="0" borderId="0"/>
    <xf numFmtId="167" fontId="4" fillId="0" borderId="0"/>
    <xf numFmtId="0" fontId="3" fillId="0" borderId="0"/>
    <xf numFmtId="167" fontId="96" fillId="0" borderId="0"/>
    <xf numFmtId="167" fontId="2" fillId="0" borderId="0"/>
    <xf numFmtId="0" fontId="1" fillId="0" borderId="0"/>
  </cellStyleXfs>
  <cellXfs count="971">
    <xf numFmtId="0" fontId="0" fillId="0" borderId="0" xfId="0"/>
    <xf numFmtId="0" fontId="25" fillId="25" borderId="0" xfId="73" quotePrefix="1" applyNumberFormat="1" applyFont="1" applyFill="1" applyBorder="1" applyAlignment="1" applyProtection="1">
      <alignment horizontal="left" vertical="center"/>
    </xf>
    <xf numFmtId="165" fontId="25" fillId="25" borderId="0" xfId="73" applyNumberFormat="1" applyFont="1" applyFill="1" applyBorder="1" applyAlignment="1" applyProtection="1">
      <alignment horizontal="left" vertical="center"/>
    </xf>
    <xf numFmtId="165" fontId="22" fillId="25" borderId="0" xfId="73" applyFont="1" applyFill="1" applyBorder="1" applyAlignment="1">
      <alignment horizontal="left" vertical="center"/>
    </xf>
    <xf numFmtId="0" fontId="25" fillId="25" borderId="0" xfId="73" applyNumberFormat="1" applyFont="1" applyFill="1" applyBorder="1" applyAlignment="1" applyProtection="1">
      <alignment horizontal="left" vertical="center"/>
    </xf>
    <xf numFmtId="165" fontId="26" fillId="26" borderId="0" xfId="76" applyFont="1" applyFill="1" applyBorder="1" applyAlignment="1">
      <alignment horizontal="center" vertical="center"/>
    </xf>
    <xf numFmtId="165" fontId="26" fillId="26" borderId="10" xfId="76" applyFont="1" applyFill="1" applyBorder="1" applyAlignment="1">
      <alignment horizontal="center" vertical="center"/>
    </xf>
    <xf numFmtId="165" fontId="25" fillId="0" borderId="0" xfId="73" applyNumberFormat="1" applyFont="1" applyFill="1" applyBorder="1" applyAlignment="1" applyProtection="1">
      <alignment horizontal="left" vertical="center"/>
    </xf>
    <xf numFmtId="0" fontId="25" fillId="27" borderId="0" xfId="73" applyNumberFormat="1" applyFont="1" applyFill="1" applyBorder="1" applyAlignment="1" applyProtection="1">
      <alignment horizontal="left" vertical="center"/>
    </xf>
    <xf numFmtId="165" fontId="25" fillId="27" borderId="0" xfId="73" applyNumberFormat="1" applyFont="1" applyFill="1" applyBorder="1" applyAlignment="1" applyProtection="1">
      <alignment horizontal="left" vertical="center"/>
    </xf>
    <xf numFmtId="165" fontId="22" fillId="27" borderId="0" xfId="73" applyFont="1" applyFill="1" applyBorder="1" applyAlignment="1">
      <alignment horizontal="left" vertical="center"/>
    </xf>
    <xf numFmtId="165" fontId="32" fillId="26" borderId="0" xfId="73" applyFont="1" applyFill="1" applyBorder="1" applyAlignment="1">
      <alignment vertical="center"/>
    </xf>
    <xf numFmtId="165" fontId="20" fillId="26" borderId="0" xfId="73" applyFont="1" applyFill="1" applyBorder="1" applyAlignment="1">
      <alignment horizontal="center" vertical="center"/>
    </xf>
    <xf numFmtId="165" fontId="25" fillId="25" borderId="10" xfId="73" applyNumberFormat="1" applyFont="1" applyFill="1" applyBorder="1" applyAlignment="1" applyProtection="1">
      <alignment horizontal="left" vertical="center"/>
    </xf>
    <xf numFmtId="0" fontId="23" fillId="27" borderId="0" xfId="73" applyNumberFormat="1" applyFont="1" applyFill="1" applyBorder="1" applyAlignment="1">
      <alignment horizontal="left" vertical="center"/>
    </xf>
    <xf numFmtId="165" fontId="23" fillId="27" borderId="0" xfId="73" quotePrefix="1" applyFont="1" applyFill="1" applyBorder="1" applyAlignment="1">
      <alignment horizontal="left" vertical="center"/>
    </xf>
    <xf numFmtId="0" fontId="25" fillId="25" borderId="10" xfId="73" applyNumberFormat="1" applyFont="1" applyFill="1" applyBorder="1" applyAlignment="1" applyProtection="1">
      <alignment horizontal="left" vertical="center"/>
    </xf>
    <xf numFmtId="165" fontId="25" fillId="26" borderId="0" xfId="73" applyNumberFormat="1" applyFont="1" applyFill="1" applyBorder="1" applyAlignment="1" applyProtection="1">
      <alignment horizontal="left" vertical="center"/>
    </xf>
    <xf numFmtId="165" fontId="19" fillId="27" borderId="0" xfId="73" quotePrefix="1" applyFont="1" applyFill="1" applyBorder="1" applyAlignment="1">
      <alignment horizontal="center" vertical="center"/>
    </xf>
    <xf numFmtId="0" fontId="0" fillId="27" borderId="0" xfId="0" applyFill="1" applyAlignment="1">
      <alignment vertical="center"/>
    </xf>
    <xf numFmtId="165" fontId="20" fillId="26" borderId="11" xfId="73" applyFont="1" applyFill="1" applyBorder="1" applyAlignment="1">
      <alignment horizontal="center" vertical="center"/>
    </xf>
    <xf numFmtId="0" fontId="25" fillId="26" borderId="0" xfId="73" applyNumberFormat="1" applyFont="1" applyFill="1" applyBorder="1" applyAlignment="1" applyProtection="1">
      <alignment horizontal="left" vertical="center"/>
    </xf>
    <xf numFmtId="165" fontId="25" fillId="26" borderId="0" xfId="73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27" borderId="0" xfId="0" applyFont="1" applyFill="1" applyAlignment="1">
      <alignment vertical="center"/>
    </xf>
    <xf numFmtId="20" fontId="26" fillId="26" borderId="15" xfId="76" applyNumberFormat="1" applyFont="1" applyFill="1" applyBorder="1" applyAlignment="1">
      <alignment horizontal="center" vertical="center"/>
    </xf>
    <xf numFmtId="20" fontId="26" fillId="26" borderId="16" xfId="76" applyNumberFormat="1" applyFont="1" applyFill="1" applyBorder="1" applyAlignment="1">
      <alignment horizontal="center" vertical="center"/>
    </xf>
    <xf numFmtId="0" fontId="42" fillId="0" borderId="0" xfId="0" applyFont="1"/>
    <xf numFmtId="1" fontId="43" fillId="0" borderId="0" xfId="73" applyNumberFormat="1" applyFont="1" applyBorder="1" applyAlignment="1">
      <alignment horizontal="center" vertical="center"/>
    </xf>
    <xf numFmtId="1" fontId="43" fillId="27" borderId="0" xfId="73" applyNumberFormat="1" applyFont="1" applyFill="1" applyBorder="1" applyAlignment="1">
      <alignment horizontal="center" vertical="center"/>
    </xf>
    <xf numFmtId="1" fontId="44" fillId="27" borderId="0" xfId="73" applyNumberFormat="1" applyFont="1" applyFill="1" applyBorder="1" applyAlignment="1">
      <alignment horizontal="center" vertical="center"/>
    </xf>
    <xf numFmtId="1" fontId="43" fillId="0" borderId="0" xfId="73" applyNumberFormat="1" applyFont="1" applyFill="1" applyBorder="1" applyAlignment="1">
      <alignment horizontal="center" vertical="center"/>
    </xf>
    <xf numFmtId="1" fontId="43" fillId="27" borderId="0" xfId="76" applyNumberFormat="1" applyFont="1" applyFill="1" applyBorder="1" applyAlignment="1">
      <alignment horizontal="center" vertical="center"/>
    </xf>
    <xf numFmtId="1" fontId="45" fillId="0" borderId="0" xfId="73" applyNumberFormat="1" applyFont="1" applyFill="1" applyBorder="1" applyAlignment="1">
      <alignment horizontal="center" vertical="center"/>
    </xf>
    <xf numFmtId="0" fontId="25" fillId="26" borderId="11" xfId="73" applyNumberFormat="1" applyFont="1" applyFill="1" applyBorder="1" applyAlignment="1" applyProtection="1">
      <alignment horizontal="left" vertical="center"/>
    </xf>
    <xf numFmtId="165" fontId="25" fillId="26" borderId="11" xfId="73" applyNumberFormat="1" applyFont="1" applyFill="1" applyBorder="1" applyAlignment="1" applyProtection="1">
      <alignment horizontal="left" vertical="center"/>
    </xf>
    <xf numFmtId="165" fontId="25" fillId="26" borderId="11" xfId="73" applyFont="1" applyFill="1" applyBorder="1" applyAlignment="1">
      <alignment horizontal="left" vertical="center"/>
    </xf>
    <xf numFmtId="0" fontId="25" fillId="26" borderId="10" xfId="73" applyNumberFormat="1" applyFont="1" applyFill="1" applyBorder="1" applyAlignment="1" applyProtection="1">
      <alignment horizontal="left" vertical="center"/>
    </xf>
    <xf numFmtId="165" fontId="25" fillId="26" borderId="10" xfId="73" applyNumberFormat="1" applyFont="1" applyFill="1" applyBorder="1" applyAlignment="1" applyProtection="1">
      <alignment horizontal="left" vertical="center"/>
    </xf>
    <xf numFmtId="165" fontId="22" fillId="26" borderId="10" xfId="73" applyFont="1" applyFill="1" applyBorder="1" applyAlignment="1">
      <alignment horizontal="left" vertical="center"/>
    </xf>
    <xf numFmtId="1" fontId="47" fillId="27" borderId="0" xfId="73" applyNumberFormat="1" applyFont="1" applyFill="1" applyBorder="1" applyAlignment="1">
      <alignment horizontal="center" vertical="center"/>
    </xf>
    <xf numFmtId="165" fontId="7" fillId="27" borderId="0" xfId="73" applyFont="1" applyFill="1" applyBorder="1" applyAlignment="1">
      <alignment horizontal="left" vertical="center"/>
    </xf>
    <xf numFmtId="165" fontId="7" fillId="25" borderId="0" xfId="73" applyFont="1" applyFill="1" applyBorder="1" applyAlignment="1">
      <alignment horizontal="left" vertical="center"/>
    </xf>
    <xf numFmtId="0" fontId="9" fillId="0" borderId="0" xfId="69" applyFont="1" applyFill="1" applyBorder="1" applyAlignment="1">
      <alignment vertical="center"/>
    </xf>
    <xf numFmtId="0" fontId="7" fillId="0" borderId="0" xfId="73" applyNumberFormat="1" applyFont="1" applyBorder="1" applyAlignment="1">
      <alignment horizontal="left" vertical="center"/>
    </xf>
    <xf numFmtId="165" fontId="7" fillId="0" borderId="0" xfId="73" applyFont="1" applyBorder="1" applyAlignment="1">
      <alignment horizontal="left" vertical="center"/>
    </xf>
    <xf numFmtId="1" fontId="43" fillId="27" borderId="0" xfId="69" applyNumberFormat="1" applyFont="1" applyFill="1" applyAlignment="1">
      <alignment horizontal="center"/>
    </xf>
    <xf numFmtId="1" fontId="44" fillId="27" borderId="0" xfId="69" applyNumberFormat="1" applyFont="1" applyFill="1" applyAlignment="1">
      <alignment horizontal="center" vertical="center"/>
    </xf>
    <xf numFmtId="1" fontId="43" fillId="0" borderId="0" xfId="69" applyNumberFormat="1" applyFont="1" applyFill="1" applyBorder="1" applyAlignment="1">
      <alignment horizontal="center" vertical="center"/>
    </xf>
    <xf numFmtId="0" fontId="27" fillId="29" borderId="21" xfId="69" quotePrefix="1" applyFont="1" applyFill="1" applyBorder="1" applyAlignment="1">
      <alignment horizontal="center" vertical="center"/>
    </xf>
    <xf numFmtId="0" fontId="27" fillId="29" borderId="0" xfId="69" applyFont="1" applyFill="1" applyBorder="1" applyAlignment="1">
      <alignment vertical="center"/>
    </xf>
    <xf numFmtId="0" fontId="22" fillId="29" borderId="0" xfId="69" applyFont="1" applyFill="1" applyBorder="1" applyAlignment="1">
      <alignment vertical="center"/>
    </xf>
    <xf numFmtId="0" fontId="27" fillId="29" borderId="22" xfId="69" quotePrefix="1" applyFont="1" applyFill="1" applyBorder="1" applyAlignment="1">
      <alignment horizontal="center" vertical="center"/>
    </xf>
    <xf numFmtId="0" fontId="27" fillId="29" borderId="10" xfId="69" applyFont="1" applyFill="1" applyBorder="1" applyAlignment="1">
      <alignment vertical="center"/>
    </xf>
    <xf numFmtId="0" fontId="22" fillId="29" borderId="10" xfId="69" applyFont="1" applyFill="1" applyBorder="1" applyAlignment="1">
      <alignment vertical="center"/>
    </xf>
    <xf numFmtId="1" fontId="43" fillId="27" borderId="0" xfId="69" applyNumberFormat="1" applyFont="1" applyFill="1" applyBorder="1" applyAlignment="1">
      <alignment horizontal="center" vertical="center"/>
    </xf>
    <xf numFmtId="1" fontId="45" fillId="27" borderId="0" xfId="69" applyNumberFormat="1" applyFont="1" applyFill="1" applyBorder="1" applyAlignment="1">
      <alignment horizontal="center" vertical="center"/>
    </xf>
    <xf numFmtId="1" fontId="45" fillId="0" borderId="0" xfId="69" applyNumberFormat="1" applyFont="1" applyFill="1" applyBorder="1" applyAlignment="1">
      <alignment horizontal="center" vertical="center"/>
    </xf>
    <xf numFmtId="1" fontId="30" fillId="0" borderId="0" xfId="69" applyNumberFormat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22" fillId="25" borderId="0" xfId="73" applyFont="1" applyFill="1" applyBorder="1" applyAlignment="1">
      <alignment horizontal="right" vertical="center"/>
    </xf>
    <xf numFmtId="0" fontId="0" fillId="0" borderId="0" xfId="0" applyFill="1"/>
    <xf numFmtId="165" fontId="22" fillId="25" borderId="0" xfId="73" applyNumberFormat="1" applyFont="1" applyFill="1" applyBorder="1" applyAlignment="1" applyProtection="1">
      <alignment horizontal="right" vertical="center"/>
    </xf>
    <xf numFmtId="168" fontId="22" fillId="0" borderId="0" xfId="7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5" fontId="22" fillId="0" borderId="0" xfId="73" applyFont="1" applyFill="1" applyBorder="1" applyAlignment="1">
      <alignment horizontal="left" vertical="center"/>
    </xf>
    <xf numFmtId="165" fontId="22" fillId="0" borderId="0" xfId="73" applyNumberFormat="1" applyFont="1" applyFill="1" applyBorder="1" applyAlignment="1" applyProtection="1">
      <alignment horizontal="left" vertical="center"/>
    </xf>
    <xf numFmtId="0" fontId="22" fillId="0" borderId="0" xfId="73" applyNumberFormat="1" applyFont="1" applyFill="1" applyBorder="1" applyAlignment="1" applyProtection="1">
      <alignment horizontal="left" vertical="center"/>
    </xf>
    <xf numFmtId="165" fontId="41" fillId="27" borderId="0" xfId="73" quotePrefix="1" applyFont="1" applyFill="1" applyBorder="1" applyAlignment="1">
      <alignment horizontal="left" vertical="center"/>
    </xf>
    <xf numFmtId="0" fontId="22" fillId="0" borderId="0" xfId="0" applyFont="1"/>
    <xf numFmtId="0" fontId="9" fillId="0" borderId="0" xfId="0" applyFont="1"/>
    <xf numFmtId="0" fontId="9" fillId="0" borderId="0" xfId="73" applyNumberFormat="1" applyFont="1" applyFill="1" applyBorder="1" applyAlignment="1">
      <alignment horizontal="left" vertical="center"/>
    </xf>
    <xf numFmtId="165" fontId="9" fillId="0" borderId="0" xfId="73" quotePrefix="1" applyFont="1" applyFill="1" applyBorder="1" applyAlignment="1">
      <alignment horizontal="left" vertical="center"/>
    </xf>
    <xf numFmtId="0" fontId="9" fillId="0" borderId="25" xfId="69" quotePrefix="1" applyNumberFormat="1" applyFont="1" applyFill="1" applyBorder="1" applyAlignment="1" applyProtection="1">
      <alignment horizontal="left" vertical="center"/>
    </xf>
    <xf numFmtId="0" fontId="9" fillId="0" borderId="11" xfId="69" quotePrefix="1" applyNumberFormat="1" applyFont="1" applyFill="1" applyBorder="1" applyAlignment="1" applyProtection="1">
      <alignment horizontal="left" vertical="center"/>
    </xf>
    <xf numFmtId="0" fontId="9" fillId="0" borderId="11" xfId="69" applyFont="1" applyFill="1" applyBorder="1" applyAlignment="1">
      <alignment horizontal="left" vertical="center"/>
    </xf>
    <xf numFmtId="165" fontId="9" fillId="31" borderId="11" xfId="73" applyNumberFormat="1" applyFont="1" applyFill="1" applyBorder="1" applyAlignment="1" applyProtection="1">
      <alignment horizontal="left" vertical="center"/>
    </xf>
    <xf numFmtId="165" fontId="9" fillId="0" borderId="11" xfId="69" applyNumberFormat="1" applyFont="1" applyFill="1" applyBorder="1" applyAlignment="1" applyProtection="1">
      <alignment horizontal="left" vertical="center"/>
    </xf>
    <xf numFmtId="20" fontId="9" fillId="0" borderId="26" xfId="69" applyNumberFormat="1" applyFont="1" applyFill="1" applyBorder="1" applyAlignment="1" applyProtection="1">
      <alignment horizontal="center" vertical="center"/>
    </xf>
    <xf numFmtId="0" fontId="9" fillId="0" borderId="22" xfId="73" applyNumberFormat="1" applyFont="1" applyFill="1" applyBorder="1" applyAlignment="1">
      <alignment horizontal="left" vertical="center"/>
    </xf>
    <xf numFmtId="0" fontId="9" fillId="0" borderId="10" xfId="73" applyNumberFormat="1" applyFont="1" applyFill="1" applyBorder="1" applyAlignment="1">
      <alignment horizontal="left" vertical="center"/>
    </xf>
    <xf numFmtId="165" fontId="9" fillId="0" borderId="10" xfId="73" applyFont="1" applyFill="1" applyBorder="1" applyAlignment="1">
      <alignment horizontal="left" vertical="center"/>
    </xf>
    <xf numFmtId="165" fontId="9" fillId="0" borderId="10" xfId="73" applyNumberFormat="1" applyFont="1" applyFill="1" applyBorder="1" applyAlignment="1" applyProtection="1">
      <alignment horizontal="left" vertical="center" indent="2"/>
    </xf>
    <xf numFmtId="165" fontId="9" fillId="0" borderId="10" xfId="73" applyNumberFormat="1" applyFont="1" applyFill="1" applyBorder="1" applyAlignment="1" applyProtection="1">
      <alignment horizontal="left" vertical="center"/>
    </xf>
    <xf numFmtId="165" fontId="9" fillId="0" borderId="10" xfId="69" applyNumberFormat="1" applyFont="1" applyFill="1" applyBorder="1" applyAlignment="1" applyProtection="1">
      <alignment horizontal="left" vertical="center"/>
    </xf>
    <xf numFmtId="20" fontId="9" fillId="0" borderId="16" xfId="69" applyNumberFormat="1" applyFont="1" applyFill="1" applyBorder="1" applyAlignment="1" applyProtection="1">
      <alignment horizontal="center" vertical="center"/>
    </xf>
    <xf numFmtId="0" fontId="9" fillId="0" borderId="0" xfId="76" quotePrefix="1" applyNumberFormat="1" applyFont="1" applyFill="1" applyBorder="1" applyAlignment="1" applyProtection="1">
      <alignment horizontal="left" vertical="center"/>
    </xf>
    <xf numFmtId="165" fontId="9" fillId="0" borderId="0" xfId="76" applyFont="1" applyFill="1" applyBorder="1" applyAlignment="1">
      <alignment horizontal="left" vertical="center"/>
    </xf>
    <xf numFmtId="165" fontId="9" fillId="0" borderId="0" xfId="76" applyNumberFormat="1" applyFont="1" applyFill="1" applyBorder="1" applyAlignment="1" applyProtection="1">
      <alignment horizontal="left" vertical="center" wrapText="1"/>
    </xf>
    <xf numFmtId="165" fontId="9" fillId="0" borderId="0" xfId="76" applyNumberFormat="1" applyFont="1" applyFill="1" applyBorder="1" applyAlignment="1" applyProtection="1">
      <alignment horizontal="left" vertical="center"/>
    </xf>
    <xf numFmtId="20" fontId="9" fillId="0" borderId="0" xfId="69" applyNumberFormat="1" applyFont="1" applyFill="1" applyBorder="1" applyAlignment="1" applyProtection="1">
      <alignment horizontal="center" vertical="center"/>
    </xf>
    <xf numFmtId="0" fontId="9" fillId="0" borderId="11" xfId="76" applyNumberFormat="1" applyFont="1" applyFill="1" applyBorder="1" applyAlignment="1" applyProtection="1">
      <alignment horizontal="left" vertical="center"/>
    </xf>
    <xf numFmtId="165" fontId="9" fillId="0" borderId="11" xfId="76" applyFont="1" applyFill="1" applyBorder="1" applyAlignment="1">
      <alignment horizontal="left" vertical="center"/>
    </xf>
    <xf numFmtId="165" fontId="9" fillId="31" borderId="11" xfId="76" applyNumberFormat="1" applyFont="1" applyFill="1" applyBorder="1" applyAlignment="1" applyProtection="1">
      <alignment horizontal="left" vertical="center"/>
    </xf>
    <xf numFmtId="165" fontId="9" fillId="0" borderId="11" xfId="76" applyNumberFormat="1" applyFont="1" applyFill="1" applyBorder="1" applyAlignment="1" applyProtection="1">
      <alignment horizontal="left" vertical="center"/>
    </xf>
    <xf numFmtId="165" fontId="9" fillId="0" borderId="0" xfId="73" applyNumberFormat="1" applyFont="1" applyFill="1" applyBorder="1" applyAlignment="1" applyProtection="1">
      <alignment horizontal="left" vertical="center" indent="2"/>
    </xf>
    <xf numFmtId="165" fontId="9" fillId="0" borderId="0" xfId="73" applyNumberFormat="1" applyFont="1" applyFill="1" applyBorder="1" applyAlignment="1" applyProtection="1">
      <alignment horizontal="left" vertical="center"/>
    </xf>
    <xf numFmtId="20" fontId="9" fillId="0" borderId="15" xfId="73" applyNumberFormat="1" applyFont="1" applyFill="1" applyBorder="1" applyAlignment="1" applyProtection="1">
      <alignment horizontal="center" vertical="center"/>
    </xf>
    <xf numFmtId="165" fontId="54" fillId="0" borderId="0" xfId="61" applyNumberFormat="1" applyFont="1" applyFill="1" applyBorder="1" applyAlignment="1" applyProtection="1">
      <alignment horizontal="left" vertical="center" indent="2"/>
    </xf>
    <xf numFmtId="0" fontId="9" fillId="0" borderId="10" xfId="76" applyNumberFormat="1" applyFont="1" applyFill="1" applyBorder="1" applyAlignment="1" applyProtection="1">
      <alignment horizontal="left" vertical="center"/>
    </xf>
    <xf numFmtId="165" fontId="9" fillId="0" borderId="10" xfId="76" applyFont="1" applyFill="1" applyBorder="1" applyAlignment="1">
      <alignment horizontal="left" vertical="center"/>
    </xf>
    <xf numFmtId="0" fontId="9" fillId="0" borderId="0" xfId="76" applyNumberFormat="1" applyFont="1" applyFill="1" applyBorder="1" applyAlignment="1" applyProtection="1">
      <alignment horizontal="left" vertical="center"/>
    </xf>
    <xf numFmtId="20" fontId="9" fillId="0" borderId="0" xfId="76" applyNumberFormat="1" applyFont="1" applyFill="1" applyBorder="1" applyAlignment="1" applyProtection="1">
      <alignment horizontal="center" vertical="center"/>
    </xf>
    <xf numFmtId="165" fontId="9" fillId="0" borderId="25" xfId="73" applyFont="1" applyFill="1" applyBorder="1" applyAlignment="1">
      <alignment horizontal="left" vertical="center"/>
    </xf>
    <xf numFmtId="0" fontId="9" fillId="0" borderId="11" xfId="76" quotePrefix="1" applyNumberFormat="1" applyFont="1" applyFill="1" applyBorder="1" applyAlignment="1" applyProtection="1">
      <alignment horizontal="left" vertical="center"/>
    </xf>
    <xf numFmtId="165" fontId="9" fillId="0" borderId="11" xfId="73" applyNumberFormat="1" applyFont="1" applyFill="1" applyBorder="1" applyAlignment="1" applyProtection="1">
      <alignment horizontal="left" vertical="center"/>
    </xf>
    <xf numFmtId="165" fontId="9" fillId="0" borderId="21" xfId="73" applyFont="1" applyFill="1" applyBorder="1" applyAlignment="1">
      <alignment horizontal="left" vertical="center"/>
    </xf>
    <xf numFmtId="20" fontId="9" fillId="0" borderId="15" xfId="69" applyNumberFormat="1" applyFont="1" applyFill="1" applyBorder="1" applyAlignment="1" applyProtection="1">
      <alignment horizontal="center" vertical="center"/>
    </xf>
    <xf numFmtId="20" fontId="9" fillId="0" borderId="15" xfId="76" applyNumberFormat="1" applyFont="1" applyFill="1" applyBorder="1" applyAlignment="1" applyProtection="1">
      <alignment horizontal="center" vertical="center"/>
    </xf>
    <xf numFmtId="0" fontId="9" fillId="0" borderId="0" xfId="69" applyFont="1" applyFill="1" applyBorder="1" applyAlignment="1">
      <alignment horizontal="left" vertical="center"/>
    </xf>
    <xf numFmtId="0" fontId="9" fillId="0" borderId="0" xfId="69" applyFont="1" applyFill="1" applyBorder="1" applyAlignment="1">
      <alignment horizontal="left" vertical="center" indent="4"/>
    </xf>
    <xf numFmtId="165" fontId="9" fillId="0" borderId="22" xfId="73" applyFont="1" applyFill="1" applyBorder="1" applyAlignment="1">
      <alignment horizontal="left" vertical="center"/>
    </xf>
    <xf numFmtId="0" fontId="9" fillId="0" borderId="10" xfId="69" applyFont="1" applyFill="1" applyBorder="1" applyAlignment="1">
      <alignment horizontal="left" vertical="center"/>
    </xf>
    <xf numFmtId="165" fontId="9" fillId="0" borderId="0" xfId="73" applyFont="1" applyFill="1" applyBorder="1" applyAlignment="1">
      <alignment horizontal="left" vertical="center"/>
    </xf>
    <xf numFmtId="0" fontId="9" fillId="0" borderId="0" xfId="69" applyFont="1" applyFill="1" applyAlignment="1">
      <alignment horizontal="left" vertical="center" indent="4"/>
    </xf>
    <xf numFmtId="0" fontId="9" fillId="0" borderId="0" xfId="69" applyFont="1" applyFill="1" applyAlignment="1">
      <alignment horizontal="left" vertical="center"/>
    </xf>
    <xf numFmtId="0" fontId="9" fillId="0" borderId="11" xfId="73" quotePrefix="1" applyNumberFormat="1" applyFont="1" applyFill="1" applyBorder="1" applyAlignment="1" applyProtection="1">
      <alignment horizontal="left" vertical="center"/>
    </xf>
    <xf numFmtId="165" fontId="9" fillId="31" borderId="11" xfId="73" applyFont="1" applyFill="1" applyBorder="1" applyAlignment="1">
      <alignment horizontal="left" vertical="center"/>
    </xf>
    <xf numFmtId="0" fontId="9" fillId="0" borderId="0" xfId="73" quotePrefix="1" applyNumberFormat="1" applyFont="1" applyFill="1" applyBorder="1" applyAlignment="1" applyProtection="1">
      <alignment horizontal="left" vertical="center"/>
    </xf>
    <xf numFmtId="0" fontId="9" fillId="0" borderId="10" xfId="73" applyNumberFormat="1" applyFont="1" applyFill="1" applyBorder="1" applyAlignment="1" applyProtection="1">
      <alignment horizontal="left" vertical="center"/>
    </xf>
    <xf numFmtId="20" fontId="9" fillId="0" borderId="16" xfId="76" applyNumberFormat="1" applyFont="1" applyFill="1" applyBorder="1" applyAlignment="1" applyProtection="1">
      <alignment horizontal="center" vertical="center"/>
    </xf>
    <xf numFmtId="165" fontId="13" fillId="0" borderId="0" xfId="73" applyFont="1" applyFill="1" applyBorder="1" applyAlignment="1">
      <alignment horizontal="left" vertical="center"/>
    </xf>
    <xf numFmtId="0" fontId="9" fillId="0" borderId="0" xfId="73" applyNumberFormat="1" applyFont="1" applyFill="1" applyBorder="1" applyAlignment="1" applyProtection="1">
      <alignment horizontal="left" vertical="center"/>
    </xf>
    <xf numFmtId="165" fontId="9" fillId="0" borderId="0" xfId="73" applyFont="1" applyFill="1" applyBorder="1" applyAlignment="1">
      <alignment horizontal="left" vertical="center" indent="2"/>
    </xf>
    <xf numFmtId="165" fontId="9" fillId="0" borderId="0" xfId="69" applyNumberFormat="1" applyFont="1" applyFill="1" applyBorder="1" applyAlignment="1" applyProtection="1">
      <alignment horizontal="left" vertical="center"/>
    </xf>
    <xf numFmtId="165" fontId="9" fillId="31" borderId="11" xfId="69" applyNumberFormat="1" applyFont="1" applyFill="1" applyBorder="1" applyAlignment="1" applyProtection="1">
      <alignment horizontal="left" vertical="center"/>
    </xf>
    <xf numFmtId="165" fontId="9" fillId="0" borderId="11" xfId="69" quotePrefix="1" applyNumberFormat="1" applyFont="1" applyFill="1" applyBorder="1" applyAlignment="1" applyProtection="1">
      <alignment horizontal="left" vertical="center"/>
    </xf>
    <xf numFmtId="165" fontId="9" fillId="0" borderId="11" xfId="73" applyFont="1" applyFill="1" applyBorder="1" applyAlignment="1">
      <alignment horizontal="left" vertical="center"/>
    </xf>
    <xf numFmtId="165" fontId="9" fillId="0" borderId="17" xfId="76" applyNumberFormat="1" applyFont="1" applyFill="1" applyBorder="1" applyAlignment="1" applyProtection="1">
      <alignment horizontal="left" vertical="center"/>
    </xf>
    <xf numFmtId="20" fontId="9" fillId="0" borderId="17" xfId="69" applyNumberFormat="1" applyFont="1" applyFill="1" applyBorder="1" applyAlignment="1" applyProtection="1">
      <alignment horizontal="center" vertical="center"/>
    </xf>
    <xf numFmtId="165" fontId="9" fillId="0" borderId="24" xfId="73" applyFont="1" applyFill="1" applyBorder="1" applyAlignment="1">
      <alignment horizontal="left" vertical="center"/>
    </xf>
    <xf numFmtId="165" fontId="13" fillId="0" borderId="23" xfId="73" applyFont="1" applyFill="1" applyBorder="1" applyAlignment="1">
      <alignment horizontal="left" vertical="center"/>
    </xf>
    <xf numFmtId="20" fontId="9" fillId="0" borderId="18" xfId="69" applyNumberFormat="1" applyFont="1" applyFill="1" applyBorder="1" applyAlignment="1" applyProtection="1">
      <alignment horizontal="center" vertical="center"/>
    </xf>
    <xf numFmtId="165" fontId="9" fillId="0" borderId="17" xfId="73" applyFont="1" applyFill="1" applyBorder="1" applyAlignment="1">
      <alignment horizontal="left" vertical="center"/>
    </xf>
    <xf numFmtId="165" fontId="13" fillId="0" borderId="10" xfId="73" applyFont="1" applyFill="1" applyBorder="1" applyAlignment="1">
      <alignment horizontal="left" vertical="center"/>
    </xf>
    <xf numFmtId="165" fontId="22" fillId="0" borderId="0" xfId="73" applyFont="1" applyBorder="1" applyAlignment="1">
      <alignment horizontal="right" vertical="center"/>
    </xf>
    <xf numFmtId="165" fontId="20" fillId="26" borderId="0" xfId="73" applyFont="1" applyFill="1" applyBorder="1" applyAlignment="1">
      <alignment horizontal="right" vertical="center"/>
    </xf>
    <xf numFmtId="0" fontId="22" fillId="29" borderId="0" xfId="69" applyFont="1" applyFill="1" applyBorder="1" applyAlignment="1">
      <alignment horizontal="right" vertical="center"/>
    </xf>
    <xf numFmtId="0" fontId="22" fillId="29" borderId="10" xfId="69" applyFont="1" applyFill="1" applyBorder="1" applyAlignment="1">
      <alignment horizontal="right" vertical="center"/>
    </xf>
    <xf numFmtId="165" fontId="22" fillId="30" borderId="23" xfId="73" applyFont="1" applyFill="1" applyBorder="1" applyAlignment="1">
      <alignment horizontal="right" vertical="center"/>
    </xf>
    <xf numFmtId="165" fontId="22" fillId="25" borderId="10" xfId="73" applyFont="1" applyFill="1" applyBorder="1" applyAlignment="1">
      <alignment horizontal="right" vertical="center"/>
    </xf>
    <xf numFmtId="165" fontId="22" fillId="27" borderId="0" xfId="73" applyFont="1" applyFill="1" applyBorder="1" applyAlignment="1">
      <alignment horizontal="right" vertical="center"/>
    </xf>
    <xf numFmtId="165" fontId="25" fillId="26" borderId="11" xfId="73" applyFont="1" applyFill="1" applyBorder="1" applyAlignment="1">
      <alignment horizontal="right" vertical="center"/>
    </xf>
    <xf numFmtId="165" fontId="25" fillId="26" borderId="0" xfId="73" applyFont="1" applyFill="1" applyBorder="1" applyAlignment="1">
      <alignment horizontal="right" vertical="center"/>
    </xf>
    <xf numFmtId="165" fontId="22" fillId="26" borderId="10" xfId="73" applyFont="1" applyFill="1" applyBorder="1" applyAlignment="1">
      <alignment horizontal="right" vertical="center"/>
    </xf>
    <xf numFmtId="165" fontId="19" fillId="27" borderId="0" xfId="73" quotePrefix="1" applyFont="1" applyFill="1" applyBorder="1" applyAlignment="1">
      <alignment horizontal="right" vertical="center"/>
    </xf>
    <xf numFmtId="165" fontId="9" fillId="0" borderId="11" xfId="69" applyNumberFormat="1" applyFont="1" applyFill="1" applyBorder="1" applyAlignment="1" applyProtection="1">
      <alignment horizontal="right" vertical="center"/>
    </xf>
    <xf numFmtId="165" fontId="9" fillId="0" borderId="10" xfId="73" applyNumberFormat="1" applyFont="1" applyFill="1" applyBorder="1" applyAlignment="1" applyProtection="1">
      <alignment horizontal="right" vertical="center"/>
    </xf>
    <xf numFmtId="165" fontId="9" fillId="0" borderId="0" xfId="76" applyNumberFormat="1" applyFont="1" applyFill="1" applyBorder="1" applyAlignment="1" applyProtection="1">
      <alignment horizontal="right" vertical="center"/>
    </xf>
    <xf numFmtId="165" fontId="9" fillId="0" borderId="0" xfId="73" applyNumberFormat="1" applyFont="1" applyFill="1" applyBorder="1" applyAlignment="1" applyProtection="1">
      <alignment horizontal="right" vertical="center"/>
    </xf>
    <xf numFmtId="165" fontId="9" fillId="0" borderId="10" xfId="76" applyNumberFormat="1" applyFont="1" applyFill="1" applyBorder="1" applyAlignment="1" applyProtection="1">
      <alignment horizontal="right" vertical="center"/>
    </xf>
    <xf numFmtId="165" fontId="9" fillId="0" borderId="23" xfId="73" applyFont="1" applyFill="1" applyBorder="1" applyAlignment="1">
      <alignment horizontal="right" vertical="center"/>
    </xf>
    <xf numFmtId="165" fontId="9" fillId="0" borderId="0" xfId="73" applyFont="1" applyFill="1" applyBorder="1" applyAlignment="1">
      <alignment horizontal="right" vertical="center"/>
    </xf>
    <xf numFmtId="165" fontId="9" fillId="0" borderId="10" xfId="73" applyFont="1" applyFill="1" applyBorder="1" applyAlignment="1">
      <alignment horizontal="right" vertical="center"/>
    </xf>
    <xf numFmtId="165" fontId="22" fillId="0" borderId="0" xfId="73" applyFont="1" applyFill="1" applyBorder="1" applyAlignment="1">
      <alignment horizontal="right" vertical="center"/>
    </xf>
    <xf numFmtId="165" fontId="20" fillId="26" borderId="11" xfId="73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165" fontId="26" fillId="26" borderId="0" xfId="76" applyFont="1" applyFill="1" applyBorder="1" applyAlignment="1">
      <alignment horizontal="right" vertical="center"/>
    </xf>
    <xf numFmtId="165" fontId="26" fillId="26" borderId="10" xfId="76" applyFont="1" applyFill="1" applyBorder="1" applyAlignment="1">
      <alignment horizontal="right" vertical="center"/>
    </xf>
    <xf numFmtId="165" fontId="9" fillId="0" borderId="23" xfId="76" applyNumberFormat="1" applyFont="1" applyFill="1" applyBorder="1" applyAlignment="1" applyProtection="1">
      <alignment horizontal="right" vertical="center"/>
    </xf>
    <xf numFmtId="0" fontId="9" fillId="31" borderId="11" xfId="69" applyFont="1" applyFill="1" applyBorder="1" applyAlignment="1">
      <alignment horizontal="left" vertical="center"/>
    </xf>
    <xf numFmtId="165" fontId="9" fillId="0" borderId="0" xfId="69" applyNumberFormat="1" applyFont="1" applyFill="1" applyBorder="1" applyAlignment="1" applyProtection="1">
      <alignment vertical="center"/>
    </xf>
    <xf numFmtId="0" fontId="9" fillId="0" borderId="10" xfId="69" applyNumberFormat="1" applyFont="1" applyFill="1" applyBorder="1" applyAlignment="1" applyProtection="1">
      <alignment horizontal="left" vertical="center"/>
    </xf>
    <xf numFmtId="0" fontId="23" fillId="27" borderId="0" xfId="69" applyNumberFormat="1" applyFont="1" applyFill="1" applyBorder="1" applyAlignment="1" applyProtection="1">
      <alignment horizontal="left" vertical="center"/>
    </xf>
    <xf numFmtId="165" fontId="23" fillId="27" borderId="0" xfId="69" applyNumberFormat="1" applyFont="1" applyFill="1" applyBorder="1" applyAlignment="1" applyProtection="1">
      <alignment horizontal="left" vertical="center"/>
    </xf>
    <xf numFmtId="165" fontId="9" fillId="27" borderId="0" xfId="69" applyNumberFormat="1" applyFont="1" applyFill="1" applyBorder="1" applyAlignment="1" applyProtection="1">
      <alignment horizontal="right" vertical="center"/>
    </xf>
    <xf numFmtId="0" fontId="9" fillId="0" borderId="23" xfId="69" applyNumberFormat="1" applyFont="1" applyFill="1" applyBorder="1" applyAlignment="1" applyProtection="1">
      <alignment horizontal="left" vertical="center"/>
    </xf>
    <xf numFmtId="0" fontId="9" fillId="0" borderId="23" xfId="69" applyFont="1" applyFill="1" applyBorder="1" applyAlignment="1">
      <alignment horizontal="left" vertical="center"/>
    </xf>
    <xf numFmtId="165" fontId="9" fillId="0" borderId="23" xfId="69" applyNumberFormat="1" applyFont="1" applyFill="1" applyBorder="1" applyAlignment="1" applyProtection="1">
      <alignment horizontal="left" vertical="center"/>
    </xf>
    <xf numFmtId="165" fontId="9" fillId="0" borderId="23" xfId="69" applyNumberFormat="1" applyFont="1" applyFill="1" applyBorder="1" applyAlignment="1" applyProtection="1">
      <alignment horizontal="right" vertical="center"/>
    </xf>
    <xf numFmtId="0" fontId="9" fillId="0" borderId="0" xfId="69" applyNumberFormat="1" applyFont="1" applyFill="1" applyBorder="1" applyAlignment="1" applyProtection="1">
      <alignment horizontal="left" vertical="center"/>
    </xf>
    <xf numFmtId="165" fontId="9" fillId="0" borderId="0" xfId="69" applyNumberFormat="1" applyFont="1" applyFill="1" applyBorder="1" applyAlignment="1" applyProtection="1">
      <alignment horizontal="right" vertical="center"/>
    </xf>
    <xf numFmtId="0" fontId="9" fillId="0" borderId="11" xfId="69" applyNumberFormat="1" applyFont="1" applyFill="1" applyBorder="1" applyAlignment="1" applyProtection="1">
      <alignment horizontal="left" vertical="center"/>
    </xf>
    <xf numFmtId="165" fontId="55" fillId="0" borderId="0" xfId="61" applyNumberFormat="1" applyFont="1" applyFill="1" applyBorder="1" applyAlignment="1" applyProtection="1">
      <alignment horizontal="left" vertical="center" indent="4"/>
    </xf>
    <xf numFmtId="0" fontId="9" fillId="27" borderId="0" xfId="69" applyFont="1" applyFill="1" applyBorder="1" applyAlignment="1">
      <alignment horizontal="left" vertical="center"/>
    </xf>
    <xf numFmtId="165" fontId="9" fillId="0" borderId="0" xfId="69" applyNumberFormat="1" applyFont="1" applyFill="1" applyBorder="1" applyAlignment="1" applyProtection="1">
      <alignment horizontal="left" vertical="center" indent="4"/>
    </xf>
    <xf numFmtId="165" fontId="9" fillId="0" borderId="0" xfId="76" applyFont="1" applyFill="1" applyBorder="1" applyAlignment="1">
      <alignment horizontal="right" vertical="center"/>
    </xf>
    <xf numFmtId="165" fontId="9" fillId="0" borderId="0" xfId="73" applyFont="1" applyFill="1" applyBorder="1" applyAlignment="1">
      <alignment horizontal="left" vertical="center" indent="4"/>
    </xf>
    <xf numFmtId="165" fontId="9" fillId="0" borderId="10" xfId="69" applyNumberFormat="1" applyFont="1" applyFill="1" applyBorder="1" applyAlignment="1" applyProtection="1">
      <alignment horizontal="left" vertical="center" indent="4"/>
    </xf>
    <xf numFmtId="165" fontId="23" fillId="27" borderId="0" xfId="73" applyNumberFormat="1" applyFont="1" applyFill="1" applyBorder="1" applyAlignment="1" applyProtection="1">
      <alignment horizontal="left" vertical="center" indent="4"/>
    </xf>
    <xf numFmtId="165" fontId="23" fillId="27" borderId="0" xfId="73" applyNumberFormat="1" applyFont="1" applyFill="1" applyBorder="1" applyAlignment="1" applyProtection="1">
      <alignment horizontal="left" vertical="center"/>
    </xf>
    <xf numFmtId="20" fontId="9" fillId="27" borderId="0" xfId="76" applyNumberFormat="1" applyFont="1" applyFill="1" applyBorder="1" applyAlignment="1" applyProtection="1">
      <alignment horizontal="center" vertical="center"/>
    </xf>
    <xf numFmtId="0" fontId="23" fillId="25" borderId="11" xfId="76" applyNumberFormat="1" applyFont="1" applyFill="1" applyBorder="1" applyAlignment="1" applyProtection="1">
      <alignment horizontal="left" vertical="center"/>
    </xf>
    <xf numFmtId="165" fontId="9" fillId="25" borderId="11" xfId="73" applyFont="1" applyFill="1" applyBorder="1" applyAlignment="1">
      <alignment horizontal="left" vertical="center"/>
    </xf>
    <xf numFmtId="165" fontId="23" fillId="30" borderId="24" xfId="76" applyNumberFormat="1" applyFont="1" applyFill="1" applyBorder="1" applyAlignment="1" applyProtection="1">
      <alignment horizontal="left" vertical="center"/>
    </xf>
    <xf numFmtId="165" fontId="23" fillId="30" borderId="18" xfId="69" quotePrefix="1" applyNumberFormat="1" applyFont="1" applyFill="1" applyBorder="1" applyAlignment="1" applyProtection="1">
      <alignment horizontal="left" vertical="center"/>
    </xf>
    <xf numFmtId="165" fontId="9" fillId="25" borderId="11" xfId="69" applyNumberFormat="1" applyFont="1" applyFill="1" applyBorder="1" applyAlignment="1" applyProtection="1">
      <alignment horizontal="right" vertical="center"/>
    </xf>
    <xf numFmtId="0" fontId="56" fillId="0" borderId="0" xfId="0" applyFont="1"/>
    <xf numFmtId="0" fontId="9" fillId="32" borderId="0" xfId="0" applyFont="1" applyFill="1"/>
    <xf numFmtId="0" fontId="27" fillId="29" borderId="0" xfId="69" quotePrefix="1" applyFont="1" applyFill="1" applyBorder="1" applyAlignment="1">
      <alignment horizontal="center" vertical="center"/>
    </xf>
    <xf numFmtId="0" fontId="27" fillId="29" borderId="10" xfId="69" quotePrefix="1" applyFont="1" applyFill="1" applyBorder="1" applyAlignment="1">
      <alignment horizontal="center" vertical="center"/>
    </xf>
    <xf numFmtId="0" fontId="7" fillId="29" borderId="0" xfId="73" applyNumberFormat="1" applyFont="1" applyFill="1" applyBorder="1" applyAlignment="1">
      <alignment horizontal="left" vertical="center"/>
    </xf>
    <xf numFmtId="165" fontId="9" fillId="0" borderId="21" xfId="76" applyFont="1" applyFill="1" applyBorder="1" applyAlignment="1">
      <alignment horizontal="left" vertical="center"/>
    </xf>
    <xf numFmtId="165" fontId="9" fillId="0" borderId="22" xfId="76" applyFont="1" applyFill="1" applyBorder="1" applyAlignment="1">
      <alignment horizontal="left" vertical="center"/>
    </xf>
    <xf numFmtId="165" fontId="9" fillId="0" borderId="25" xfId="76" applyFont="1" applyFill="1" applyBorder="1" applyAlignment="1">
      <alignment horizontal="left" vertical="center"/>
    </xf>
    <xf numFmtId="0" fontId="9" fillId="0" borderId="25" xfId="69" applyFont="1" applyFill="1" applyBorder="1" applyAlignment="1">
      <alignment horizontal="left" vertical="center"/>
    </xf>
    <xf numFmtId="0" fontId="9" fillId="0" borderId="21" xfId="69" applyFont="1" applyFill="1" applyBorder="1" applyAlignment="1">
      <alignment horizontal="left" vertical="center"/>
    </xf>
    <xf numFmtId="165" fontId="21" fillId="26" borderId="21" xfId="76" applyFont="1" applyFill="1" applyBorder="1" applyAlignment="1">
      <alignment horizontal="left" vertical="center"/>
    </xf>
    <xf numFmtId="165" fontId="21" fillId="26" borderId="0" xfId="76" applyFont="1" applyFill="1" applyBorder="1" applyAlignment="1">
      <alignment horizontal="left" vertical="center"/>
    </xf>
    <xf numFmtId="165" fontId="21" fillId="26" borderId="21" xfId="76" applyFont="1" applyFill="1" applyBorder="1" applyAlignment="1">
      <alignment horizontal="center" vertical="center"/>
    </xf>
    <xf numFmtId="165" fontId="21" fillId="26" borderId="0" xfId="76" applyFont="1" applyFill="1" applyBorder="1" applyAlignment="1">
      <alignment horizontal="center" vertical="center"/>
    </xf>
    <xf numFmtId="165" fontId="21" fillId="26" borderId="22" xfId="76" applyFont="1" applyFill="1" applyBorder="1" applyAlignment="1">
      <alignment horizontal="center" vertical="center"/>
    </xf>
    <xf numFmtId="165" fontId="21" fillId="26" borderId="10" xfId="76" applyFont="1" applyFill="1" applyBorder="1" applyAlignment="1">
      <alignment horizontal="center" vertical="center"/>
    </xf>
    <xf numFmtId="165" fontId="21" fillId="26" borderId="21" xfId="73" applyFont="1" applyFill="1" applyBorder="1" applyAlignment="1">
      <alignment horizontal="center" vertical="center"/>
    </xf>
    <xf numFmtId="165" fontId="21" fillId="26" borderId="0" xfId="73" applyFont="1" applyFill="1" applyBorder="1" applyAlignment="1">
      <alignment horizontal="center" vertical="center"/>
    </xf>
    <xf numFmtId="0" fontId="9" fillId="0" borderId="21" xfId="73" applyNumberFormat="1" applyFont="1" applyFill="1" applyBorder="1" applyAlignment="1">
      <alignment horizontal="left" vertical="center"/>
    </xf>
    <xf numFmtId="165" fontId="9" fillId="0" borderId="21" xfId="69" applyNumberFormat="1" applyFont="1" applyFill="1" applyBorder="1" applyAlignment="1" applyProtection="1">
      <alignment vertical="center"/>
    </xf>
    <xf numFmtId="0" fontId="9" fillId="0" borderId="22" xfId="69" applyNumberFormat="1" applyFont="1" applyFill="1" applyBorder="1" applyAlignment="1" applyProtection="1">
      <alignment horizontal="left" vertical="center"/>
    </xf>
    <xf numFmtId="0" fontId="9" fillId="0" borderId="24" xfId="69" applyNumberFormat="1" applyFont="1" applyFill="1" applyBorder="1" applyAlignment="1" applyProtection="1">
      <alignment horizontal="left" vertical="center"/>
    </xf>
    <xf numFmtId="0" fontId="9" fillId="0" borderId="25" xfId="69" applyNumberFormat="1" applyFont="1" applyFill="1" applyBorder="1" applyAlignment="1" applyProtection="1">
      <alignment horizontal="left" vertical="center"/>
    </xf>
    <xf numFmtId="0" fontId="9" fillId="0" borderId="21" xfId="73" quotePrefix="1" applyNumberFormat="1" applyFont="1" applyFill="1" applyBorder="1" applyAlignment="1" applyProtection="1">
      <alignment horizontal="left" vertical="center"/>
    </xf>
    <xf numFmtId="0" fontId="9" fillId="0" borderId="21" xfId="69" applyNumberFormat="1" applyFont="1" applyFill="1" applyBorder="1" applyAlignment="1" applyProtection="1">
      <alignment horizontal="left" vertical="center"/>
    </xf>
    <xf numFmtId="0" fontId="9" fillId="0" borderId="25" xfId="73" quotePrefix="1" applyNumberFormat="1" applyFont="1" applyFill="1" applyBorder="1" applyAlignment="1" applyProtection="1">
      <alignment horizontal="left" vertical="center"/>
    </xf>
    <xf numFmtId="0" fontId="9" fillId="0" borderId="21" xfId="73" applyNumberFormat="1" applyFont="1" applyFill="1" applyBorder="1" applyAlignment="1" applyProtection="1">
      <alignment horizontal="left" vertical="center"/>
    </xf>
    <xf numFmtId="0" fontId="23" fillId="25" borderId="25" xfId="76" applyNumberFormat="1" applyFont="1" applyFill="1" applyBorder="1" applyAlignment="1" applyProtection="1">
      <alignment horizontal="left" vertical="center"/>
    </xf>
    <xf numFmtId="0" fontId="23" fillId="25" borderId="21" xfId="73" quotePrefix="1" applyNumberFormat="1" applyFont="1" applyFill="1" applyBorder="1" applyAlignment="1" applyProtection="1">
      <alignment horizontal="left" vertical="center"/>
    </xf>
    <xf numFmtId="0" fontId="23" fillId="25" borderId="0" xfId="73" quotePrefix="1" applyNumberFormat="1" applyFont="1" applyFill="1" applyBorder="1" applyAlignment="1" applyProtection="1">
      <alignment horizontal="left" vertical="center"/>
    </xf>
    <xf numFmtId="0" fontId="23" fillId="25" borderId="21" xfId="73" applyNumberFormat="1" applyFont="1" applyFill="1" applyBorder="1" applyAlignment="1" applyProtection="1">
      <alignment horizontal="left" vertical="center"/>
    </xf>
    <xf numFmtId="0" fontId="23" fillId="25" borderId="0" xfId="73" applyNumberFormat="1" applyFont="1" applyFill="1" applyBorder="1" applyAlignment="1" applyProtection="1">
      <alignment horizontal="left" vertical="center"/>
    </xf>
    <xf numFmtId="0" fontId="23" fillId="25" borderId="22" xfId="73" applyNumberFormat="1" applyFont="1" applyFill="1" applyBorder="1" applyAlignment="1" applyProtection="1">
      <alignment horizontal="left" vertical="center"/>
    </xf>
    <xf numFmtId="0" fontId="23" fillId="25" borderId="10" xfId="73" applyNumberFormat="1" applyFont="1" applyFill="1" applyBorder="1" applyAlignment="1" applyProtection="1">
      <alignment horizontal="left" vertical="center"/>
    </xf>
    <xf numFmtId="165" fontId="23" fillId="26" borderId="25" xfId="73" applyFont="1" applyFill="1" applyBorder="1" applyAlignment="1">
      <alignment horizontal="left" vertical="center"/>
    </xf>
    <xf numFmtId="165" fontId="23" fillId="26" borderId="11" xfId="73" applyFont="1" applyFill="1" applyBorder="1" applyAlignment="1">
      <alignment horizontal="left" vertical="center"/>
    </xf>
    <xf numFmtId="165" fontId="23" fillId="26" borderId="21" xfId="73" applyFont="1" applyFill="1" applyBorder="1" applyAlignment="1">
      <alignment horizontal="left" vertical="center"/>
    </xf>
    <xf numFmtId="165" fontId="23" fillId="26" borderId="0" xfId="73" applyFont="1" applyFill="1" applyBorder="1" applyAlignment="1">
      <alignment horizontal="left" vertical="center"/>
    </xf>
    <xf numFmtId="165" fontId="9" fillId="26" borderId="22" xfId="73" applyFont="1" applyFill="1" applyBorder="1" applyAlignment="1">
      <alignment horizontal="left" vertical="center"/>
    </xf>
    <xf numFmtId="165" fontId="9" fillId="26" borderId="10" xfId="73" applyFont="1" applyFill="1" applyBorder="1" applyAlignment="1">
      <alignment horizontal="left" vertical="center"/>
    </xf>
    <xf numFmtId="165" fontId="9" fillId="27" borderId="0" xfId="73" applyFont="1" applyFill="1" applyBorder="1" applyAlignment="1">
      <alignment horizontal="left" vertical="center"/>
    </xf>
    <xf numFmtId="165" fontId="21" fillId="26" borderId="21" xfId="73" applyFont="1" applyFill="1" applyBorder="1" applyAlignment="1">
      <alignment vertical="center"/>
    </xf>
    <xf numFmtId="165" fontId="21" fillId="26" borderId="0" xfId="73" applyFont="1" applyFill="1" applyBorder="1" applyAlignment="1">
      <alignment vertical="center"/>
    </xf>
    <xf numFmtId="165" fontId="21" fillId="27" borderId="0" xfId="73" quotePrefix="1" applyFont="1" applyFill="1" applyBorder="1" applyAlignment="1">
      <alignment horizontal="center" vertical="center"/>
    </xf>
    <xf numFmtId="165" fontId="21" fillId="26" borderId="25" xfId="73" applyFont="1" applyFill="1" applyBorder="1" applyAlignment="1">
      <alignment horizontal="center" vertical="center"/>
    </xf>
    <xf numFmtId="165" fontId="21" fillId="26" borderId="11" xfId="73" applyFont="1" applyFill="1" applyBorder="1" applyAlignment="1">
      <alignment horizontal="center" vertical="center"/>
    </xf>
    <xf numFmtId="166" fontId="9" fillId="0" borderId="0" xfId="0" applyNumberFormat="1" applyFont="1"/>
    <xf numFmtId="165" fontId="9" fillId="0" borderId="0" xfId="73" applyFont="1" applyBorder="1" applyAlignment="1">
      <alignment horizontal="left" vertical="center"/>
    </xf>
    <xf numFmtId="166" fontId="9" fillId="0" borderId="0" xfId="73" applyNumberFormat="1" applyFont="1" applyFill="1" applyBorder="1" applyAlignment="1">
      <alignment horizontal="left" vertical="center"/>
    </xf>
    <xf numFmtId="165" fontId="7" fillId="29" borderId="0" xfId="73" applyFont="1" applyFill="1" applyBorder="1" applyAlignment="1">
      <alignment horizontal="left" vertical="center"/>
    </xf>
    <xf numFmtId="20" fontId="13" fillId="0" borderId="0" xfId="73" applyNumberFormat="1" applyFont="1" applyBorder="1" applyAlignment="1">
      <alignment horizontal="center" vertical="center"/>
    </xf>
    <xf numFmtId="20" fontId="26" fillId="26" borderId="15" xfId="73" applyNumberFormat="1" applyFont="1" applyFill="1" applyBorder="1" applyAlignment="1">
      <alignment horizontal="center" vertical="center"/>
    </xf>
    <xf numFmtId="20" fontId="9" fillId="29" borderId="15" xfId="69" applyNumberFormat="1" applyFont="1" applyFill="1" applyBorder="1" applyAlignment="1">
      <alignment vertical="center"/>
    </xf>
    <xf numFmtId="20" fontId="9" fillId="29" borderId="16" xfId="69" applyNumberFormat="1" applyFont="1" applyFill="1" applyBorder="1" applyAlignment="1">
      <alignment vertical="center"/>
    </xf>
    <xf numFmtId="20" fontId="21" fillId="25" borderId="15" xfId="73" applyNumberFormat="1" applyFont="1" applyFill="1" applyBorder="1" applyAlignment="1" applyProtection="1">
      <alignment horizontal="center" vertical="center"/>
    </xf>
    <xf numFmtId="20" fontId="9" fillId="30" borderId="18" xfId="69" applyNumberFormat="1" applyFont="1" applyFill="1" applyBorder="1" applyAlignment="1" applyProtection="1">
      <alignment horizontal="center" vertical="center"/>
    </xf>
    <xf numFmtId="20" fontId="9" fillId="25" borderId="15" xfId="69" applyNumberFormat="1" applyFont="1" applyFill="1" applyBorder="1" applyAlignment="1" applyProtection="1">
      <alignment horizontal="center" vertical="center"/>
    </xf>
    <xf numFmtId="20" fontId="9" fillId="30" borderId="17" xfId="69" applyNumberFormat="1" applyFont="1" applyFill="1" applyBorder="1" applyAlignment="1" applyProtection="1">
      <alignment horizontal="center" vertical="center"/>
    </xf>
    <xf numFmtId="20" fontId="9" fillId="27" borderId="0" xfId="69" applyNumberFormat="1" applyFont="1" applyFill="1" applyBorder="1" applyAlignment="1" applyProtection="1">
      <alignment horizontal="center" vertical="center"/>
    </xf>
    <xf numFmtId="20" fontId="23" fillId="26" borderId="26" xfId="69" applyNumberFormat="1" applyFont="1" applyFill="1" applyBorder="1" applyAlignment="1" applyProtection="1">
      <alignment horizontal="center" vertical="center"/>
    </xf>
    <xf numFmtId="20" fontId="23" fillId="26" borderId="15" xfId="69" applyNumberFormat="1" applyFont="1" applyFill="1" applyBorder="1" applyAlignment="1" applyProtection="1">
      <alignment horizontal="center" vertical="center"/>
    </xf>
    <xf numFmtId="20" fontId="9" fillId="26" borderId="16" xfId="69" applyNumberFormat="1" applyFont="1" applyFill="1" applyBorder="1" applyAlignment="1" applyProtection="1">
      <alignment horizontal="center" vertical="center"/>
    </xf>
    <xf numFmtId="20" fontId="13" fillId="27" borderId="0" xfId="73" applyNumberFormat="1" applyFont="1" applyFill="1" applyBorder="1" applyAlignment="1">
      <alignment horizontal="center" vertical="center"/>
    </xf>
    <xf numFmtId="20" fontId="21" fillId="27" borderId="0" xfId="73" quotePrefix="1" applyNumberFormat="1" applyFont="1" applyFill="1" applyBorder="1" applyAlignment="1">
      <alignment horizontal="center" vertical="center"/>
    </xf>
    <xf numFmtId="0" fontId="13" fillId="0" borderId="0" xfId="0" applyFont="1"/>
    <xf numFmtId="20" fontId="26" fillId="26" borderId="26" xfId="73" applyNumberFormat="1" applyFont="1" applyFill="1" applyBorder="1" applyAlignment="1">
      <alignment horizontal="center" vertical="center"/>
    </xf>
    <xf numFmtId="168" fontId="9" fillId="0" borderId="0" xfId="0" applyNumberFormat="1" applyFont="1"/>
    <xf numFmtId="168" fontId="9" fillId="0" borderId="0" xfId="0" quotePrefix="1" applyNumberFormat="1" applyFont="1" applyAlignment="1">
      <alignment horizontal="right"/>
    </xf>
    <xf numFmtId="20" fontId="21" fillId="26" borderId="15" xfId="76" applyNumberFormat="1" applyFont="1" applyFill="1" applyBorder="1" applyAlignment="1" applyProtection="1">
      <alignment horizontal="center" vertical="center"/>
    </xf>
    <xf numFmtId="0" fontId="21" fillId="26" borderId="0" xfId="76" applyNumberFormat="1" applyFont="1" applyFill="1" applyBorder="1" applyAlignment="1" applyProtection="1">
      <alignment horizontal="left" vertical="center"/>
    </xf>
    <xf numFmtId="165" fontId="21" fillId="26" borderId="0" xfId="76" applyNumberFormat="1" applyFont="1" applyFill="1" applyBorder="1" applyAlignment="1" applyProtection="1">
      <alignment horizontal="left" vertical="center"/>
    </xf>
    <xf numFmtId="165" fontId="21" fillId="26" borderId="0" xfId="76" applyNumberFormat="1" applyFont="1" applyFill="1" applyBorder="1" applyAlignment="1" applyProtection="1">
      <alignment horizontal="right" vertical="center"/>
    </xf>
    <xf numFmtId="0" fontId="31" fillId="33" borderId="0" xfId="0" applyFont="1" applyFill="1" applyBorder="1" applyAlignment="1">
      <alignment vertical="center"/>
    </xf>
    <xf numFmtId="0" fontId="0" fillId="33" borderId="0" xfId="0" applyFill="1"/>
    <xf numFmtId="0" fontId="31" fillId="33" borderId="0" xfId="0" applyFont="1" applyFill="1" applyBorder="1" applyAlignment="1">
      <alignment horizontal="center" vertical="center"/>
    </xf>
    <xf numFmtId="166" fontId="9" fillId="0" borderId="10" xfId="73" applyNumberFormat="1" applyFont="1" applyFill="1" applyBorder="1" applyAlignment="1">
      <alignment horizontal="left" vertical="center"/>
    </xf>
    <xf numFmtId="165" fontId="23" fillId="27" borderId="0" xfId="73" applyFont="1" applyFill="1" applyBorder="1" applyAlignment="1">
      <alignment horizontal="left" vertical="center"/>
    </xf>
    <xf numFmtId="165" fontId="9" fillId="30" borderId="24" xfId="73" applyFont="1" applyFill="1" applyBorder="1" applyAlignment="1">
      <alignment horizontal="left" vertical="center"/>
    </xf>
    <xf numFmtId="165" fontId="23" fillId="30" borderId="24" xfId="73" applyFont="1" applyFill="1" applyBorder="1" applyAlignment="1">
      <alignment horizontal="left" vertical="center"/>
    </xf>
    <xf numFmtId="165" fontId="52" fillId="24" borderId="27" xfId="73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2" fillId="0" borderId="0" xfId="0" applyFont="1" applyFill="1"/>
    <xf numFmtId="2" fontId="9" fillId="0" borderId="0" xfId="0" applyNumberFormat="1" applyFont="1"/>
    <xf numFmtId="165" fontId="56" fillId="0" borderId="10" xfId="69" applyNumberFormat="1" applyFont="1" applyFill="1" applyBorder="1" applyAlignment="1" applyProtection="1">
      <alignment horizontal="left" vertical="center"/>
    </xf>
    <xf numFmtId="165" fontId="9" fillId="0" borderId="10" xfId="69" applyNumberFormat="1" applyFont="1" applyFill="1" applyBorder="1" applyAlignment="1" applyProtection="1">
      <alignment horizontal="right" vertical="center"/>
    </xf>
    <xf numFmtId="0" fontId="23" fillId="0" borderId="0" xfId="0" applyFont="1"/>
    <xf numFmtId="165" fontId="23" fillId="0" borderId="0" xfId="69" applyNumberFormat="1" applyFont="1" applyFill="1" applyBorder="1" applyAlignment="1" applyProtection="1">
      <alignment vertical="center"/>
    </xf>
    <xf numFmtId="49" fontId="23" fillId="0" borderId="0" xfId="61" applyNumberFormat="1" applyFont="1" applyFill="1" applyBorder="1" applyAlignment="1" applyProtection="1">
      <alignment vertical="center"/>
    </xf>
    <xf numFmtId="49" fontId="23" fillId="0" borderId="0" xfId="61" applyNumberFormat="1" applyFont="1" applyFill="1" applyBorder="1" applyAlignment="1" applyProtection="1">
      <alignment horizontal="left" vertical="center"/>
    </xf>
    <xf numFmtId="165" fontId="23" fillId="0" borderId="0" xfId="73" applyNumberFormat="1" applyFont="1" applyFill="1" applyBorder="1" applyAlignment="1" applyProtection="1">
      <alignment vertical="center"/>
    </xf>
    <xf numFmtId="0" fontId="59" fillId="25" borderId="0" xfId="0" applyNumberFormat="1" applyFont="1" applyFill="1" applyBorder="1" applyAlignment="1">
      <alignment vertical="center"/>
    </xf>
    <xf numFmtId="0" fontId="59" fillId="34" borderId="0" xfId="0" applyNumberFormat="1" applyFont="1" applyFill="1" applyBorder="1" applyAlignment="1">
      <alignment vertical="center"/>
    </xf>
    <xf numFmtId="2" fontId="9" fillId="0" borderId="10" xfId="73" applyNumberFormat="1" applyFont="1" applyFill="1" applyBorder="1" applyAlignment="1">
      <alignment horizontal="left" vertical="center"/>
    </xf>
    <xf numFmtId="165" fontId="9" fillId="0" borderId="10" xfId="76" applyNumberFormat="1" applyFont="1" applyFill="1" applyBorder="1" applyAlignment="1" applyProtection="1">
      <alignment horizontal="left" vertical="center"/>
    </xf>
    <xf numFmtId="0" fontId="9" fillId="0" borderId="10" xfId="0" applyFont="1" applyBorder="1" applyAlignment="1">
      <alignment wrapText="1"/>
    </xf>
    <xf numFmtId="168" fontId="23" fillId="30" borderId="17" xfId="76" applyNumberFormat="1" applyFont="1" applyFill="1" applyBorder="1" applyAlignment="1" applyProtection="1">
      <alignment horizontal="center" vertical="center"/>
    </xf>
    <xf numFmtId="165" fontId="9" fillId="25" borderId="0" xfId="73" applyNumberFormat="1" applyFont="1" applyFill="1" applyBorder="1" applyAlignment="1" applyProtection="1">
      <alignment horizontal="left" vertical="center"/>
    </xf>
    <xf numFmtId="165" fontId="13" fillId="30" borderId="23" xfId="73" applyFont="1" applyFill="1" applyBorder="1" applyAlignment="1">
      <alignment horizontal="left" vertical="center"/>
    </xf>
    <xf numFmtId="165" fontId="13" fillId="25" borderId="0" xfId="73" applyFont="1" applyFill="1" applyBorder="1" applyAlignment="1">
      <alignment horizontal="left" vertical="center"/>
    </xf>
    <xf numFmtId="165" fontId="62" fillId="30" borderId="18" xfId="73" applyFont="1" applyFill="1" applyBorder="1" applyAlignment="1">
      <alignment horizontal="left" vertical="center"/>
    </xf>
    <xf numFmtId="165" fontId="13" fillId="0" borderId="0" xfId="73" applyFont="1" applyBorder="1" applyAlignment="1">
      <alignment horizontal="left" vertical="center"/>
    </xf>
    <xf numFmtId="165" fontId="26" fillId="26" borderId="0" xfId="73" applyFont="1" applyFill="1" applyBorder="1" applyAlignment="1">
      <alignment horizontal="center" vertical="center"/>
    </xf>
    <xf numFmtId="165" fontId="49" fillId="27" borderId="0" xfId="73" quotePrefix="1" applyFont="1" applyFill="1" applyBorder="1" applyAlignment="1">
      <alignment horizontal="left" vertical="center"/>
    </xf>
    <xf numFmtId="165" fontId="62" fillId="26" borderId="11" xfId="73" applyFont="1" applyFill="1" applyBorder="1" applyAlignment="1">
      <alignment horizontal="left" vertical="center"/>
    </xf>
    <xf numFmtId="165" fontId="62" fillId="26" borderId="0" xfId="73" applyFont="1" applyFill="1" applyBorder="1" applyAlignment="1">
      <alignment horizontal="left" vertical="center"/>
    </xf>
    <xf numFmtId="165" fontId="13" fillId="26" borderId="10" xfId="73" applyFont="1" applyFill="1" applyBorder="1" applyAlignment="1">
      <alignment horizontal="left" vertical="center"/>
    </xf>
    <xf numFmtId="165" fontId="13" fillId="27" borderId="0" xfId="73" applyFont="1" applyFill="1" applyBorder="1" applyAlignment="1">
      <alignment horizontal="left" vertical="center"/>
    </xf>
    <xf numFmtId="165" fontId="26" fillId="26" borderId="11" xfId="73" applyFont="1" applyFill="1" applyBorder="1" applyAlignment="1">
      <alignment horizontal="center" vertical="center"/>
    </xf>
    <xf numFmtId="0" fontId="9" fillId="0" borderId="0" xfId="73" applyNumberFormat="1" applyFont="1" applyFill="1" applyBorder="1" applyAlignment="1" applyProtection="1">
      <alignment horizontal="right" vertical="center"/>
    </xf>
    <xf numFmtId="0" fontId="9" fillId="0" borderId="0" xfId="73" applyNumberFormat="1" applyFont="1" applyFill="1" applyBorder="1" applyAlignment="1">
      <alignment horizontal="right" vertical="center"/>
    </xf>
    <xf numFmtId="0" fontId="23" fillId="0" borderId="0" xfId="69" applyFont="1" applyFill="1" applyBorder="1" applyAlignment="1">
      <alignment horizontal="left" vertical="center"/>
    </xf>
    <xf numFmtId="165" fontId="9" fillId="32" borderId="0" xfId="69" applyNumberFormat="1" applyFont="1" applyFill="1" applyBorder="1" applyAlignment="1" applyProtection="1">
      <alignment horizontal="left" vertical="center" indent="2"/>
    </xf>
    <xf numFmtId="0" fontId="9" fillId="31" borderId="0" xfId="0" applyFont="1" applyFill="1"/>
    <xf numFmtId="165" fontId="9" fillId="32" borderId="0" xfId="73" applyNumberFormat="1" applyFont="1" applyFill="1" applyBorder="1" applyAlignment="1" applyProtection="1">
      <alignment horizontal="left" vertical="center" indent="2"/>
    </xf>
    <xf numFmtId="0" fontId="47" fillId="0" borderId="0" xfId="0" applyFont="1"/>
    <xf numFmtId="0" fontId="47" fillId="0" borderId="0" xfId="0" applyFont="1" applyAlignment="1">
      <alignment horizontal="right"/>
    </xf>
    <xf numFmtId="165" fontId="23" fillId="0" borderId="0" xfId="73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horizontal="right"/>
    </xf>
    <xf numFmtId="168" fontId="23" fillId="0" borderId="0" xfId="0" applyNumberFormat="1" applyFont="1"/>
    <xf numFmtId="1" fontId="0" fillId="0" borderId="0" xfId="0" applyNumberFormat="1"/>
    <xf numFmtId="165" fontId="9" fillId="32" borderId="0" xfId="73" quotePrefix="1" applyNumberFormat="1" applyFont="1" applyFill="1" applyBorder="1" applyAlignment="1" applyProtection="1">
      <alignment horizontal="left" vertical="center" indent="1"/>
    </xf>
    <xf numFmtId="0" fontId="23" fillId="0" borderId="0" xfId="0" applyFont="1" applyFill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7" fillId="27" borderId="0" xfId="69" applyFill="1" applyBorder="1" applyAlignment="1">
      <alignment vertical="center"/>
    </xf>
    <xf numFmtId="0" fontId="7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30" fillId="27" borderId="0" xfId="69" applyFont="1" applyFill="1" applyBorder="1" applyAlignment="1">
      <alignment vertical="center"/>
    </xf>
    <xf numFmtId="0" fontId="72" fillId="0" borderId="0" xfId="0" applyFont="1"/>
    <xf numFmtId="0" fontId="72" fillId="0" borderId="0" xfId="0" applyFont="1" applyAlignment="1">
      <alignment wrapText="1"/>
    </xf>
    <xf numFmtId="165" fontId="23" fillId="0" borderId="0" xfId="73" applyFont="1" applyBorder="1" applyAlignment="1">
      <alignment horizontal="left" vertical="center"/>
    </xf>
    <xf numFmtId="165" fontId="9" fillId="0" borderId="10" xfId="76" applyFont="1" applyFill="1" applyBorder="1" applyAlignment="1">
      <alignment horizontal="right" vertical="center"/>
    </xf>
    <xf numFmtId="165" fontId="9" fillId="0" borderId="11" xfId="76" applyNumberFormat="1" applyFont="1" applyFill="1" applyBorder="1" applyAlignment="1" applyProtection="1">
      <alignment horizontal="right" vertical="center"/>
    </xf>
    <xf numFmtId="165" fontId="9" fillId="0" borderId="0" xfId="61" applyNumberFormat="1" applyFont="1" applyFill="1" applyBorder="1" applyAlignment="1" applyProtection="1">
      <alignment horizontal="left" vertical="center" indent="2"/>
    </xf>
    <xf numFmtId="0" fontId="72" fillId="0" borderId="0" xfId="0" applyFont="1" applyAlignment="1">
      <alignment horizontal="right"/>
    </xf>
    <xf numFmtId="165" fontId="9" fillId="0" borderId="0" xfId="69" applyNumberFormat="1" applyFont="1" applyFill="1" applyBorder="1" applyAlignment="1" applyProtection="1">
      <alignment horizontal="left" vertical="center" indent="2"/>
    </xf>
    <xf numFmtId="165" fontId="9" fillId="0" borderId="0" xfId="73" applyNumberFormat="1" applyFont="1" applyFill="1" applyBorder="1" applyAlignment="1" applyProtection="1">
      <alignment horizontal="left" vertical="center" indent="1"/>
    </xf>
    <xf numFmtId="165" fontId="55" fillId="0" borderId="0" xfId="61" applyNumberFormat="1" applyFont="1" applyFill="1" applyBorder="1" applyAlignment="1" applyProtection="1">
      <alignment horizontal="left" vertical="center" indent="3"/>
    </xf>
    <xf numFmtId="165" fontId="9" fillId="0" borderId="10" xfId="76" applyNumberFormat="1" applyFont="1" applyFill="1" applyBorder="1" applyAlignment="1" applyProtection="1">
      <alignment horizontal="left" vertical="center" indent="2"/>
    </xf>
    <xf numFmtId="1" fontId="43" fillId="0" borderId="21" xfId="73" applyNumberFormat="1" applyFont="1" applyFill="1" applyBorder="1" applyAlignment="1">
      <alignment horizontal="center" vertical="center"/>
    </xf>
    <xf numFmtId="1" fontId="43" fillId="27" borderId="21" xfId="69" applyNumberFormat="1" applyFont="1" applyFill="1" applyBorder="1" applyAlignment="1">
      <alignment horizontal="center" vertical="center"/>
    </xf>
    <xf numFmtId="0" fontId="0" fillId="0" borderId="0" xfId="0"/>
    <xf numFmtId="0" fontId="9" fillId="0" borderId="0" xfId="69" applyFont="1" applyFill="1" applyBorder="1" applyAlignment="1">
      <alignment vertical="center"/>
    </xf>
    <xf numFmtId="0" fontId="9" fillId="0" borderId="0" xfId="69" applyFont="1" applyFill="1" applyBorder="1" applyAlignment="1">
      <alignment horizontal="left" vertical="center"/>
    </xf>
    <xf numFmtId="165" fontId="9" fillId="0" borderId="0" xfId="97" applyNumberFormat="1" applyFont="1" applyFill="1" applyBorder="1" applyAlignment="1" applyProtection="1">
      <alignment horizontal="left" vertical="center"/>
    </xf>
    <xf numFmtId="1" fontId="9" fillId="0" borderId="0" xfId="76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2" fontId="9" fillId="0" borderId="0" xfId="73" applyNumberFormat="1" applyFont="1" applyFill="1" applyBorder="1" applyAlignment="1">
      <alignment horizontal="left" vertical="center"/>
    </xf>
    <xf numFmtId="0" fontId="86" fillId="0" borderId="0" xfId="0" applyFont="1" applyAlignment="1">
      <alignment horizontal="right"/>
    </xf>
    <xf numFmtId="0" fontId="82" fillId="0" borderId="0" xfId="0" applyFont="1"/>
    <xf numFmtId="165" fontId="82" fillId="0" borderId="0" xfId="69" applyNumberFormat="1" applyFont="1" applyFill="1" applyBorder="1" applyAlignment="1" applyProtection="1">
      <alignment horizontal="left" vertical="center"/>
    </xf>
    <xf numFmtId="0" fontId="82" fillId="0" borderId="0" xfId="0" applyFont="1" applyAlignment="1">
      <alignment wrapText="1"/>
    </xf>
    <xf numFmtId="0" fontId="82" fillId="0" borderId="0" xfId="0" applyFont="1" applyAlignment="1">
      <alignment horizontal="right"/>
    </xf>
    <xf numFmtId="165" fontId="82" fillId="0" borderId="0" xfId="73" applyNumberFormat="1" applyFont="1" applyFill="1" applyBorder="1" applyAlignment="1" applyProtection="1">
      <alignment horizontal="left" vertical="center"/>
    </xf>
    <xf numFmtId="165" fontId="82" fillId="0" borderId="0" xfId="97" applyNumberFormat="1" applyFont="1" applyFill="1" applyBorder="1" applyAlignment="1" applyProtection="1">
      <alignment horizontal="left" vertical="center"/>
    </xf>
    <xf numFmtId="1" fontId="82" fillId="0" borderId="0" xfId="76" applyNumberFormat="1" applyFont="1" applyFill="1" applyBorder="1" applyAlignment="1">
      <alignment horizontal="center" vertical="center"/>
    </xf>
    <xf numFmtId="0" fontId="82" fillId="0" borderId="0" xfId="69" applyFont="1" applyFill="1" applyBorder="1" applyAlignment="1">
      <alignment vertical="center"/>
    </xf>
    <xf numFmtId="165" fontId="82" fillId="0" borderId="0" xfId="73" applyNumberFormat="1" applyFont="1" applyFill="1" applyBorder="1" applyAlignment="1" applyProtection="1">
      <alignment horizontal="right" vertical="center"/>
    </xf>
    <xf numFmtId="0" fontId="0" fillId="0" borderId="0" xfId="0"/>
    <xf numFmtId="165" fontId="9" fillId="0" borderId="0" xfId="73" applyFont="1" applyBorder="1" applyAlignment="1">
      <alignment horizontal="right" vertical="center"/>
    </xf>
    <xf numFmtId="0" fontId="0" fillId="0" borderId="0" xfId="0"/>
    <xf numFmtId="165" fontId="87" fillId="0" borderId="0" xfId="69" applyNumberFormat="1" applyFont="1" applyFill="1" applyBorder="1" applyAlignment="1" applyProtection="1">
      <alignment horizontal="left" vertical="center"/>
    </xf>
    <xf numFmtId="165" fontId="86" fillId="0" borderId="0" xfId="69" applyNumberFormat="1" applyFont="1" applyFill="1" applyBorder="1" applyAlignment="1" applyProtection="1">
      <alignment horizontal="left" vertical="center" indent="4"/>
    </xf>
    <xf numFmtId="1" fontId="9" fillId="0" borderId="0" xfId="76" applyNumberFormat="1" applyFont="1" applyFill="1" applyBorder="1" applyAlignment="1">
      <alignment horizontal="right" vertical="center"/>
    </xf>
    <xf numFmtId="0" fontId="0" fillId="0" borderId="0" xfId="0"/>
    <xf numFmtId="0" fontId="51" fillId="0" borderId="0" xfId="61" applyFont="1" applyBorder="1" applyAlignment="1" applyProtection="1">
      <alignment horizontal="center"/>
    </xf>
    <xf numFmtId="0" fontId="23" fillId="0" borderId="17" xfId="0" applyFont="1" applyBorder="1"/>
    <xf numFmtId="20" fontId="9" fillId="27" borderId="0" xfId="76" applyNumberFormat="1" applyFont="1" applyFill="1" applyBorder="1" applyAlignment="1" applyProtection="1">
      <alignment horizontal="left" vertical="center"/>
    </xf>
    <xf numFmtId="167" fontId="61" fillId="25" borderId="0" xfId="97" applyFont="1" applyFill="1" applyBorder="1" applyAlignment="1">
      <alignment horizontal="center" vertical="center"/>
    </xf>
    <xf numFmtId="167" fontId="18" fillId="36" borderId="0" xfId="97" applyFont="1" applyFill="1" applyAlignment="1">
      <alignment vertical="center"/>
    </xf>
    <xf numFmtId="0" fontId="0" fillId="0" borderId="0" xfId="0"/>
    <xf numFmtId="165" fontId="82" fillId="0" borderId="0" xfId="73" applyFont="1" applyBorder="1" applyAlignment="1">
      <alignment horizontal="left" vertical="center"/>
    </xf>
    <xf numFmtId="0" fontId="0" fillId="0" borderId="0" xfId="0"/>
    <xf numFmtId="165" fontId="25" fillId="43" borderId="0" xfId="75" applyNumberFormat="1" applyFont="1" applyFill="1" applyAlignment="1" applyProtection="1">
      <alignment horizontal="left" vertical="center"/>
      <protection locked="0"/>
    </xf>
    <xf numFmtId="0" fontId="92" fillId="0" borderId="0" xfId="0" applyFont="1" applyAlignment="1">
      <alignment horizontal="left" vertical="center" indent="3" readingOrder="1"/>
    </xf>
    <xf numFmtId="0" fontId="0" fillId="0" borderId="0" xfId="0"/>
    <xf numFmtId="0" fontId="0" fillId="0" borderId="0" xfId="0"/>
    <xf numFmtId="165" fontId="93" fillId="0" borderId="0" xfId="73" applyFont="1" applyBorder="1" applyAlignment="1">
      <alignment horizontal="left" vertical="center"/>
    </xf>
    <xf numFmtId="165" fontId="95" fillId="0" borderId="0" xfId="61" applyNumberFormat="1" applyFont="1" applyFill="1" applyBorder="1" applyAlignment="1" applyProtection="1">
      <alignment horizontal="left" vertical="center" indent="3"/>
    </xf>
    <xf numFmtId="167" fontId="27" fillId="29" borderId="0" xfId="97" quotePrefix="1" applyFont="1" applyFill="1" applyAlignment="1">
      <alignment horizontal="center" vertical="center"/>
    </xf>
    <xf numFmtId="167" fontId="9" fillId="27" borderId="0" xfId="97" applyFont="1" applyFill="1" applyBorder="1" applyAlignment="1">
      <alignment vertical="center"/>
    </xf>
    <xf numFmtId="167" fontId="9" fillId="25" borderId="0" xfId="97" applyFont="1" applyFill="1" applyBorder="1" applyAlignment="1">
      <alignment vertical="center"/>
    </xf>
    <xf numFmtId="167" fontId="21" fillId="29" borderId="0" xfId="97" applyFont="1" applyFill="1" applyAlignment="1">
      <alignment horizontal="left" vertical="center"/>
    </xf>
    <xf numFmtId="167" fontId="21" fillId="29" borderId="0" xfId="97" applyFont="1" applyFill="1" applyAlignment="1">
      <alignment vertical="center"/>
    </xf>
    <xf numFmtId="167" fontId="9" fillId="0" borderId="0" xfId="97" applyFont="1" applyFill="1" applyBorder="1" applyAlignment="1">
      <alignment vertical="center"/>
    </xf>
    <xf numFmtId="20" fontId="21" fillId="29" borderId="0" xfId="97" applyNumberFormat="1" applyFont="1" applyFill="1" applyAlignment="1">
      <alignment horizontal="center" vertical="center"/>
    </xf>
    <xf numFmtId="167" fontId="7" fillId="29" borderId="0" xfId="97" applyFill="1" applyAlignment="1">
      <alignment vertical="center"/>
    </xf>
    <xf numFmtId="165" fontId="25" fillId="0" borderId="0" xfId="75" quotePrefix="1" applyNumberFormat="1" applyFont="1" applyFill="1" applyAlignment="1" applyProtection="1">
      <alignment horizontal="left" vertical="center"/>
      <protection locked="0"/>
    </xf>
    <xf numFmtId="165" fontId="62" fillId="34" borderId="0" xfId="101" applyNumberFormat="1" applyFont="1" applyFill="1" applyBorder="1" applyAlignment="1">
      <alignment horizontal="left" vertical="center"/>
    </xf>
    <xf numFmtId="0" fontId="62" fillId="34" borderId="0" xfId="101" applyNumberFormat="1" applyFont="1" applyFill="1" applyBorder="1" applyAlignment="1">
      <alignment horizontal="center" vertical="center"/>
    </xf>
    <xf numFmtId="165" fontId="25" fillId="34" borderId="0" xfId="75" applyNumberFormat="1" applyFont="1" applyFill="1" applyBorder="1" applyAlignment="1" applyProtection="1">
      <alignment horizontal="left" vertical="center"/>
    </xf>
    <xf numFmtId="165" fontId="22" fillId="34" borderId="0" xfId="75" applyFont="1" applyFill="1" applyBorder="1" applyAlignment="1">
      <alignment vertical="center"/>
    </xf>
    <xf numFmtId="165" fontId="62" fillId="25" borderId="0" xfId="101" applyNumberFormat="1" applyFont="1" applyFill="1" applyBorder="1" applyAlignment="1">
      <alignment horizontal="left" vertical="center"/>
    </xf>
    <xf numFmtId="0" fontId="25" fillId="25" borderId="0" xfId="101" applyNumberFormat="1" applyFont="1" applyFill="1" applyBorder="1" applyAlignment="1" applyProtection="1">
      <alignment horizontal="left" vertical="center"/>
    </xf>
    <xf numFmtId="165" fontId="22" fillId="25" borderId="0" xfId="75" applyFont="1" applyFill="1" applyBorder="1" applyAlignment="1">
      <alignment vertical="center"/>
    </xf>
    <xf numFmtId="0" fontId="25" fillId="34" borderId="0" xfId="101" applyNumberFormat="1" applyFont="1" applyFill="1" applyBorder="1" applyAlignment="1" applyProtection="1">
      <alignment horizontal="left" vertical="center"/>
    </xf>
    <xf numFmtId="165" fontId="7" fillId="34" borderId="0" xfId="75" applyFont="1" applyFill="1" applyBorder="1" applyAlignment="1">
      <alignment vertical="center"/>
    </xf>
    <xf numFmtId="165" fontId="7" fillId="25" borderId="0" xfId="75" applyFont="1" applyFill="1" applyBorder="1" applyAlignment="1">
      <alignment vertical="center"/>
    </xf>
    <xf numFmtId="165" fontId="7" fillId="26" borderId="0" xfId="75" applyFont="1" applyFill="1" applyBorder="1" applyAlignment="1">
      <alignment horizontal="left" vertical="center"/>
    </xf>
    <xf numFmtId="167" fontId="27" fillId="29" borderId="0" xfId="97" quotePrefix="1" applyFont="1" applyFill="1" applyAlignment="1">
      <alignment horizontal="left" vertical="center"/>
    </xf>
    <xf numFmtId="20" fontId="85" fillId="44" borderId="0" xfId="103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22" fillId="25" borderId="0" xfId="75" quotePrefix="1" applyFont="1" applyFill="1" applyAlignment="1" applyProtection="1">
      <alignment horizontal="left" vertical="center"/>
      <protection locked="0"/>
    </xf>
    <xf numFmtId="165" fontId="25" fillId="43" borderId="0" xfId="75" quotePrefix="1" applyNumberFormat="1" applyFont="1" applyFill="1" applyAlignment="1" applyProtection="1">
      <alignment horizontal="left" vertical="center"/>
      <protection locked="0"/>
    </xf>
    <xf numFmtId="167" fontId="9" fillId="43" borderId="0" xfId="97" applyFont="1" applyFill="1" applyBorder="1" applyAlignment="1">
      <alignment vertical="center"/>
    </xf>
    <xf numFmtId="165" fontId="22" fillId="43" borderId="0" xfId="75" applyFont="1" applyFill="1" applyAlignment="1" applyProtection="1">
      <alignment vertical="center"/>
      <protection locked="0"/>
    </xf>
    <xf numFmtId="165" fontId="22" fillId="43" borderId="0" xfId="75" applyNumberFormat="1" applyFont="1" applyFill="1" applyAlignment="1" applyProtection="1">
      <alignment horizontal="left" vertical="center"/>
      <protection locked="0"/>
    </xf>
    <xf numFmtId="165" fontId="22" fillId="43" borderId="0" xfId="75" applyNumberFormat="1" applyFont="1" applyFill="1" applyAlignment="1" applyProtection="1">
      <alignment vertical="center"/>
      <protection locked="0"/>
    </xf>
    <xf numFmtId="20" fontId="22" fillId="43" borderId="0" xfId="75" applyNumberFormat="1" applyFont="1" applyFill="1" applyAlignment="1" applyProtection="1">
      <alignment horizontal="center" vertical="center"/>
      <protection locked="0"/>
    </xf>
    <xf numFmtId="165" fontId="22" fillId="0" borderId="0" xfId="73" applyFont="1" applyBorder="1" applyAlignment="1">
      <alignment horizontal="left" vertical="center"/>
    </xf>
    <xf numFmtId="0" fontId="0" fillId="0" borderId="0" xfId="0"/>
    <xf numFmtId="0" fontId="82" fillId="0" borderId="0" xfId="0" applyFont="1" applyAlignment="1">
      <alignment vertical="center"/>
    </xf>
    <xf numFmtId="1" fontId="82" fillId="0" borderId="0" xfId="76" applyNumberFormat="1" applyFont="1" applyFill="1" applyBorder="1" applyAlignment="1">
      <alignment vertical="center"/>
    </xf>
    <xf numFmtId="0" fontId="97" fillId="0" borderId="0" xfId="0" applyFont="1"/>
    <xf numFmtId="0" fontId="82" fillId="0" borderId="0" xfId="69" applyFont="1" applyFill="1" applyBorder="1" applyAlignment="1">
      <alignment horizontal="left" vertical="center"/>
    </xf>
    <xf numFmtId="0" fontId="0" fillId="0" borderId="0" xfId="0"/>
    <xf numFmtId="165" fontId="7" fillId="43" borderId="0" xfId="75" applyFont="1" applyFill="1" applyAlignment="1" applyProtection="1">
      <alignment vertical="center"/>
      <protection locked="0"/>
    </xf>
    <xf numFmtId="0" fontId="0" fillId="0" borderId="0" xfId="0"/>
    <xf numFmtId="0" fontId="82" fillId="0" borderId="10" xfId="69" applyFont="1" applyFill="1" applyBorder="1" applyAlignment="1">
      <alignment vertical="center"/>
    </xf>
    <xf numFmtId="165" fontId="9" fillId="0" borderId="10" xfId="73" applyFont="1" applyBorder="1" applyAlignment="1">
      <alignment horizontal="right" vertical="center"/>
    </xf>
    <xf numFmtId="0" fontId="0" fillId="0" borderId="0" xfId="0"/>
    <xf numFmtId="165" fontId="28" fillId="27" borderId="0" xfId="73" quotePrefix="1" applyFont="1" applyFill="1" applyBorder="1" applyAlignment="1">
      <alignment horizontal="center" vertical="center"/>
    </xf>
    <xf numFmtId="165" fontId="21" fillId="26" borderId="0" xfId="76" applyFont="1" applyFill="1" applyBorder="1" applyAlignment="1">
      <alignment horizontal="center" vertical="center"/>
    </xf>
    <xf numFmtId="165" fontId="9" fillId="31" borderId="11" xfId="73" applyNumberFormat="1" applyFont="1" applyFill="1" applyBorder="1" applyAlignment="1" applyProtection="1">
      <alignment horizontal="center" vertical="center"/>
    </xf>
    <xf numFmtId="165" fontId="53" fillId="0" borderId="0" xfId="73" applyFont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165" fontId="14" fillId="27" borderId="0" xfId="73" quotePrefix="1" applyFont="1" applyFill="1" applyBorder="1" applyAlignment="1">
      <alignment horizontal="center" vertical="center"/>
    </xf>
    <xf numFmtId="165" fontId="16" fillId="27" borderId="0" xfId="73" quotePrefix="1" applyFont="1" applyFill="1" applyBorder="1" applyAlignment="1">
      <alignment horizontal="center" vertical="center"/>
    </xf>
    <xf numFmtId="165" fontId="25" fillId="25" borderId="0" xfId="73" applyNumberFormat="1" applyFont="1" applyFill="1" applyBorder="1" applyAlignment="1" applyProtection="1">
      <alignment horizontal="left" vertical="center"/>
    </xf>
    <xf numFmtId="165" fontId="25" fillId="27" borderId="0" xfId="73" applyNumberFormat="1" applyFont="1" applyFill="1" applyBorder="1" applyAlignment="1" applyProtection="1">
      <alignment horizontal="left" vertical="center"/>
    </xf>
    <xf numFmtId="165" fontId="19" fillId="25" borderId="0" xfId="73" applyFont="1" applyFill="1" applyBorder="1" applyAlignment="1">
      <alignment horizontal="center" vertical="center"/>
    </xf>
    <xf numFmtId="165" fontId="22" fillId="25" borderId="0" xfId="73" applyFont="1" applyFill="1" applyBorder="1" applyAlignment="1">
      <alignment vertical="center"/>
    </xf>
    <xf numFmtId="165" fontId="7" fillId="25" borderId="0" xfId="73" applyFont="1" applyFill="1" applyBorder="1" applyAlignment="1">
      <alignment horizontal="left" vertical="center"/>
    </xf>
    <xf numFmtId="0" fontId="59" fillId="25" borderId="0" xfId="69" applyFont="1" applyFill="1" applyBorder="1" applyAlignment="1">
      <alignment vertical="center"/>
    </xf>
    <xf numFmtId="165" fontId="7" fillId="25" borderId="0" xfId="73" applyFont="1" applyFill="1" applyBorder="1" applyAlignment="1">
      <alignment vertical="center"/>
    </xf>
    <xf numFmtId="0" fontId="59" fillId="34" borderId="0" xfId="69" applyFont="1" applyFill="1" applyBorder="1" applyAlignment="1">
      <alignment vertical="center"/>
    </xf>
    <xf numFmtId="165" fontId="7" fillId="34" borderId="0" xfId="73" applyFont="1" applyFill="1" applyBorder="1" applyAlignment="1">
      <alignment vertical="center"/>
    </xf>
    <xf numFmtId="165" fontId="22" fillId="34" borderId="0" xfId="73" applyFont="1" applyFill="1" applyBorder="1" applyAlignment="1">
      <alignment vertical="center"/>
    </xf>
    <xf numFmtId="0" fontId="25" fillId="25" borderId="0" xfId="73" quotePrefix="1" applyNumberFormat="1" applyFont="1" applyFill="1" applyAlignment="1" applyProtection="1">
      <alignment horizontal="left" vertical="center"/>
      <protection locked="0"/>
    </xf>
    <xf numFmtId="165" fontId="25" fillId="25" borderId="0" xfId="73" applyNumberFormat="1" applyFont="1" applyFill="1" applyAlignment="1" applyProtection="1">
      <alignment horizontal="left" vertical="center"/>
      <protection locked="0"/>
    </xf>
    <xf numFmtId="20" fontId="22" fillId="25" borderId="0" xfId="73" applyNumberFormat="1" applyFont="1" applyFill="1" applyAlignment="1" applyProtection="1">
      <alignment horizontal="center" vertical="center"/>
      <protection locked="0"/>
    </xf>
    <xf numFmtId="165" fontId="25" fillId="27" borderId="0" xfId="73" applyNumberFormat="1" applyFont="1" applyFill="1" applyAlignment="1" applyProtection="1">
      <alignment horizontal="left" vertical="center"/>
      <protection locked="0"/>
    </xf>
    <xf numFmtId="165" fontId="22" fillId="25" borderId="0" xfId="73" applyFont="1" applyFill="1" applyAlignment="1" applyProtection="1">
      <alignment vertical="center"/>
      <protection locked="0"/>
    </xf>
    <xf numFmtId="20" fontId="22" fillId="27" borderId="0" xfId="73" applyNumberFormat="1" applyFont="1" applyFill="1" applyAlignment="1" applyProtection="1">
      <alignment horizontal="center" vertical="center"/>
      <protection locked="0"/>
    </xf>
    <xf numFmtId="165" fontId="22" fillId="25" borderId="0" xfId="73" applyNumberFormat="1" applyFont="1" applyFill="1" applyAlignment="1" applyProtection="1">
      <alignment horizontal="left" vertical="center"/>
      <protection locked="0"/>
    </xf>
    <xf numFmtId="165" fontId="19" fillId="25" borderId="0" xfId="73" quotePrefix="1" applyFont="1" applyFill="1" applyBorder="1" applyAlignment="1">
      <alignment horizontal="center" vertical="center"/>
    </xf>
    <xf numFmtId="20" fontId="19" fillId="25" borderId="0" xfId="73" quotePrefix="1" applyNumberFormat="1" applyFont="1" applyFill="1" applyBorder="1" applyAlignment="1">
      <alignment horizontal="center" vertical="center"/>
    </xf>
    <xf numFmtId="165" fontId="22" fillId="27" borderId="0" xfId="73" applyFont="1" applyFill="1" applyAlignment="1" applyProtection="1">
      <alignment vertical="center"/>
      <protection locked="0"/>
    </xf>
    <xf numFmtId="165" fontId="62" fillId="34" borderId="0" xfId="76" applyFont="1" applyFill="1" applyBorder="1" applyAlignment="1">
      <alignment horizontal="left" vertical="center"/>
    </xf>
    <xf numFmtId="0" fontId="62" fillId="34" borderId="0" xfId="76" applyNumberFormat="1" applyFont="1" applyFill="1" applyBorder="1" applyAlignment="1">
      <alignment horizontal="center" vertical="center"/>
    </xf>
    <xf numFmtId="165" fontId="25" fillId="34" borderId="0" xfId="73" applyNumberFormat="1" applyFont="1" applyFill="1" applyBorder="1" applyAlignment="1" applyProtection="1">
      <alignment horizontal="left" vertical="center"/>
    </xf>
    <xf numFmtId="0" fontId="25" fillId="34" borderId="0" xfId="76" applyNumberFormat="1" applyFont="1" applyFill="1" applyBorder="1" applyAlignment="1" applyProtection="1">
      <alignment horizontal="left" vertical="center"/>
    </xf>
    <xf numFmtId="0" fontId="25" fillId="0" borderId="0" xfId="73" applyNumberFormat="1" applyFont="1" applyFill="1" applyAlignment="1" applyProtection="1">
      <alignment horizontal="left" vertical="center"/>
      <protection locked="0"/>
    </xf>
    <xf numFmtId="165" fontId="22" fillId="0" borderId="0" xfId="73" applyFont="1" applyFill="1" applyAlignment="1" applyProtection="1">
      <alignment vertical="center"/>
      <protection locked="0"/>
    </xf>
    <xf numFmtId="165" fontId="25" fillId="0" borderId="0" xfId="73" applyNumberFormat="1" applyFont="1" applyFill="1" applyAlignment="1" applyProtection="1">
      <alignment horizontal="left" vertical="center"/>
      <protection locked="0"/>
    </xf>
    <xf numFmtId="165" fontId="22" fillId="0" borderId="0" xfId="73" applyNumberFormat="1" applyFont="1" applyFill="1" applyAlignment="1" applyProtection="1">
      <alignment horizontal="left" vertical="center"/>
      <protection locked="0"/>
    </xf>
    <xf numFmtId="0" fontId="25" fillId="27" borderId="0" xfId="73" applyNumberFormat="1" applyFont="1" applyFill="1" applyAlignment="1" applyProtection="1">
      <alignment horizontal="left" vertical="center"/>
      <protection locked="0"/>
    </xf>
    <xf numFmtId="20" fontId="22" fillId="0" borderId="0" xfId="73" applyNumberFormat="1" applyFont="1" applyFill="1" applyAlignment="1" applyProtection="1">
      <alignment horizontal="center" vertical="center"/>
      <protection locked="0"/>
    </xf>
    <xf numFmtId="0" fontId="18" fillId="29" borderId="0" xfId="77" applyFont="1" applyFill="1" applyAlignment="1">
      <alignment vertical="center"/>
    </xf>
    <xf numFmtId="0" fontId="21" fillId="29" borderId="0" xfId="77" applyFont="1" applyFill="1" applyAlignment="1">
      <alignment horizontal="left" vertical="center"/>
    </xf>
    <xf numFmtId="0" fontId="21" fillId="29" borderId="0" xfId="77" applyFont="1" applyFill="1" applyAlignment="1">
      <alignment vertical="center"/>
    </xf>
    <xf numFmtId="0" fontId="23" fillId="29" borderId="0" xfId="77" applyFont="1" applyFill="1" applyAlignment="1">
      <alignment horizontal="center" vertical="center"/>
    </xf>
    <xf numFmtId="0" fontId="8" fillId="26" borderId="0" xfId="77" applyFont="1" applyFill="1" applyBorder="1" applyAlignment="1">
      <alignment vertical="center"/>
    </xf>
    <xf numFmtId="0" fontId="8" fillId="26" borderId="0" xfId="77" applyFont="1" applyFill="1" applyBorder="1" applyAlignment="1">
      <alignment horizontal="center" vertical="center"/>
    </xf>
    <xf numFmtId="20" fontId="8" fillId="26" borderId="0" xfId="77" applyNumberFormat="1" applyFont="1" applyFill="1" applyBorder="1" applyAlignment="1">
      <alignment horizontal="center" vertical="center"/>
    </xf>
    <xf numFmtId="165" fontId="7" fillId="26" borderId="21" xfId="73" applyFont="1" applyFill="1" applyBorder="1" applyAlignment="1">
      <alignment horizontal="left" vertical="center"/>
    </xf>
    <xf numFmtId="0" fontId="9" fillId="27" borderId="0" xfId="77" applyFont="1" applyFill="1" applyBorder="1" applyAlignment="1">
      <alignment vertical="center"/>
    </xf>
    <xf numFmtId="0" fontId="9" fillId="25" borderId="0" xfId="77" applyFont="1" applyFill="1" applyBorder="1" applyAlignment="1">
      <alignment vertical="center"/>
    </xf>
    <xf numFmtId="0" fontId="22" fillId="25" borderId="0" xfId="77" applyFont="1" applyFill="1" applyAlignment="1" applyProtection="1">
      <alignment vertical="center" wrapText="1"/>
      <protection locked="0"/>
    </xf>
    <xf numFmtId="0" fontId="9" fillId="0" borderId="0" xfId="77" applyFont="1" applyFill="1" applyBorder="1" applyAlignment="1">
      <alignment vertical="center"/>
    </xf>
    <xf numFmtId="0" fontId="25" fillId="0" borderId="0" xfId="73" quotePrefix="1" applyNumberFormat="1" applyFont="1" applyFill="1" applyAlignment="1" applyProtection="1">
      <alignment horizontal="left" vertical="center"/>
      <protection locked="0"/>
    </xf>
    <xf numFmtId="0" fontId="60" fillId="25" borderId="0" xfId="77" applyFont="1" applyFill="1" applyBorder="1" applyAlignment="1">
      <alignment vertical="center"/>
    </xf>
    <xf numFmtId="0" fontId="15" fillId="25" borderId="0" xfId="77" applyFont="1" applyFill="1" applyBorder="1" applyAlignment="1">
      <alignment vertical="center"/>
    </xf>
    <xf numFmtId="20" fontId="60" fillId="25" borderId="0" xfId="77" applyNumberFormat="1" applyFont="1" applyFill="1" applyBorder="1" applyAlignment="1">
      <alignment horizontal="center" vertical="center"/>
    </xf>
    <xf numFmtId="0" fontId="60" fillId="27" borderId="0" xfId="77" applyFont="1" applyFill="1" applyBorder="1" applyAlignment="1">
      <alignment vertical="center"/>
    </xf>
    <xf numFmtId="20" fontId="60" fillId="27" borderId="0" xfId="77" applyNumberFormat="1" applyFont="1" applyFill="1" applyBorder="1" applyAlignment="1">
      <alignment horizontal="center" vertical="center"/>
    </xf>
    <xf numFmtId="49" fontId="25" fillId="25" borderId="0" xfId="73" applyNumberFormat="1" applyFont="1" applyFill="1" applyBorder="1" applyAlignment="1" applyProtection="1">
      <alignment horizontal="left" vertical="center"/>
    </xf>
    <xf numFmtId="165" fontId="62" fillId="25" borderId="0" xfId="76" applyFont="1" applyFill="1" applyBorder="1" applyAlignment="1">
      <alignment horizontal="left" vertical="center"/>
    </xf>
    <xf numFmtId="0" fontId="25" fillId="25" borderId="0" xfId="76" applyNumberFormat="1" applyFont="1" applyFill="1" applyBorder="1" applyAlignment="1" applyProtection="1">
      <alignment horizontal="left" vertical="center"/>
    </xf>
    <xf numFmtId="0" fontId="21" fillId="26" borderId="0" xfId="77" applyFont="1" applyFill="1" applyBorder="1" applyAlignment="1">
      <alignment vertical="center"/>
    </xf>
    <xf numFmtId="0" fontId="24" fillId="26" borderId="0" xfId="73" applyNumberFormat="1" applyFont="1" applyFill="1" applyAlignment="1" applyProtection="1">
      <alignment horizontal="left" vertical="center"/>
      <protection locked="0"/>
    </xf>
    <xf numFmtId="165" fontId="24" fillId="26" borderId="0" xfId="73" applyNumberFormat="1" applyFont="1" applyFill="1" applyAlignment="1" applyProtection="1">
      <alignment horizontal="left" vertical="center"/>
      <protection locked="0"/>
    </xf>
    <xf numFmtId="0" fontId="24" fillId="26" borderId="0" xfId="77" applyFont="1" applyFill="1" applyAlignment="1" applyProtection="1">
      <alignment vertical="center" wrapText="1"/>
      <protection locked="0"/>
    </xf>
    <xf numFmtId="165" fontId="24" fillId="26" borderId="0" xfId="73" applyNumberFormat="1" applyFont="1" applyFill="1" applyAlignment="1" applyProtection="1">
      <alignment vertical="center"/>
      <protection locked="0"/>
    </xf>
    <xf numFmtId="20" fontId="24" fillId="26" borderId="0" xfId="73" applyNumberFormat="1" applyFont="1" applyFill="1" applyAlignment="1" applyProtection="1">
      <alignment horizontal="center" vertical="center"/>
      <protection locked="0"/>
    </xf>
    <xf numFmtId="165" fontId="7" fillId="26" borderId="0" xfId="73" applyFont="1" applyFill="1" applyBorder="1" applyAlignment="1">
      <alignment horizontal="left" vertical="center"/>
    </xf>
    <xf numFmtId="0" fontId="22" fillId="0" borderId="0" xfId="77" applyFont="1" applyFill="1" applyBorder="1" applyAlignment="1">
      <alignment vertical="center"/>
    </xf>
    <xf numFmtId="165" fontId="22" fillId="0" borderId="0" xfId="73" applyNumberFormat="1" applyFont="1" applyFill="1" applyAlignment="1" applyProtection="1">
      <alignment horizontal="center" vertical="center"/>
      <protection locked="0"/>
    </xf>
    <xf numFmtId="165" fontId="22" fillId="25" borderId="0" xfId="73" applyNumberFormat="1" applyFont="1" applyFill="1" applyAlignment="1" applyProtection="1">
      <alignment horizontal="center" vertical="center"/>
      <protection locked="0"/>
    </xf>
    <xf numFmtId="165" fontId="22" fillId="27" borderId="0" xfId="73" applyNumberFormat="1" applyFont="1" applyFill="1" applyAlignment="1" applyProtection="1">
      <alignment horizontal="center" vertical="center"/>
      <protection locked="0"/>
    </xf>
    <xf numFmtId="0" fontId="22" fillId="0" borderId="0" xfId="77" applyFont="1" applyFill="1" applyBorder="1" applyAlignment="1">
      <alignment horizontal="center" vertical="center"/>
    </xf>
    <xf numFmtId="0" fontId="54" fillId="44" borderId="0" xfId="77" applyFont="1" applyFill="1" applyBorder="1" applyAlignment="1">
      <alignment vertical="center"/>
    </xf>
    <xf numFmtId="165" fontId="22" fillId="25" borderId="0" xfId="73" applyNumberFormat="1" applyFont="1" applyFill="1" applyAlignment="1" applyProtection="1">
      <alignment horizontal="left" vertical="center" wrapText="1"/>
      <protection locked="0"/>
    </xf>
    <xf numFmtId="165" fontId="22" fillId="0" borderId="0" xfId="73" quotePrefix="1" applyFont="1" applyFill="1" applyAlignment="1" applyProtection="1">
      <alignment vertical="center"/>
      <protection locked="0"/>
    </xf>
    <xf numFmtId="165" fontId="23" fillId="27" borderId="0" xfId="73" quotePrefix="1" applyFont="1" applyFill="1" applyBorder="1" applyAlignment="1">
      <alignment horizontal="center" vertical="center"/>
    </xf>
    <xf numFmtId="165" fontId="7" fillId="0" borderId="0" xfId="73" applyFont="1" applyBorder="1" applyAlignment="1">
      <alignment horizontal="center" vertical="center"/>
    </xf>
    <xf numFmtId="165" fontId="9" fillId="0" borderId="0" xfId="73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/>
    </xf>
    <xf numFmtId="165" fontId="54" fillId="0" borderId="0" xfId="61" applyNumberFormat="1" applyFont="1" applyFill="1" applyBorder="1" applyAlignment="1" applyProtection="1">
      <alignment horizontal="center" vertical="center"/>
    </xf>
    <xf numFmtId="165" fontId="9" fillId="0" borderId="10" xfId="69" applyNumberFormat="1" applyFont="1" applyFill="1" applyBorder="1" applyAlignment="1" applyProtection="1">
      <alignment horizontal="center" vertical="center"/>
    </xf>
    <xf numFmtId="165" fontId="23" fillId="27" borderId="0" xfId="69" applyNumberFormat="1" applyFont="1" applyFill="1" applyBorder="1" applyAlignment="1" applyProtection="1">
      <alignment horizontal="center" vertical="center"/>
    </xf>
    <xf numFmtId="165" fontId="9" fillId="0" borderId="0" xfId="69" applyNumberFormat="1" applyFont="1" applyFill="1" applyBorder="1" applyAlignment="1" applyProtection="1">
      <alignment horizontal="center" vertical="center"/>
    </xf>
    <xf numFmtId="165" fontId="9" fillId="31" borderId="11" xfId="69" applyNumberFormat="1" applyFont="1" applyFill="1" applyBorder="1" applyAlignment="1" applyProtection="1">
      <alignment horizontal="center" vertical="center"/>
    </xf>
    <xf numFmtId="165" fontId="9" fillId="32" borderId="0" xfId="73" quotePrefix="1" applyNumberFormat="1" applyFont="1" applyFill="1" applyBorder="1" applyAlignment="1" applyProtection="1">
      <alignment horizontal="center" vertical="center"/>
    </xf>
    <xf numFmtId="165" fontId="95" fillId="0" borderId="0" xfId="61" applyNumberFormat="1" applyFont="1" applyFill="1" applyBorder="1" applyAlignment="1" applyProtection="1">
      <alignment horizontal="center" vertical="center"/>
    </xf>
    <xf numFmtId="165" fontId="55" fillId="0" borderId="0" xfId="61" applyNumberFormat="1" applyFont="1" applyFill="1" applyBorder="1" applyAlignment="1" applyProtection="1">
      <alignment horizontal="center" vertical="center"/>
    </xf>
    <xf numFmtId="165" fontId="9" fillId="32" borderId="0" xfId="73" applyNumberFormat="1" applyFont="1" applyFill="1" applyBorder="1" applyAlignment="1" applyProtection="1">
      <alignment horizontal="center" vertical="center"/>
    </xf>
    <xf numFmtId="0" fontId="9" fillId="27" borderId="0" xfId="69" applyFont="1" applyFill="1" applyBorder="1" applyAlignment="1">
      <alignment horizontal="center" vertical="center"/>
    </xf>
    <xf numFmtId="165" fontId="9" fillId="32" borderId="0" xfId="69" applyNumberFormat="1" applyFont="1" applyFill="1" applyBorder="1" applyAlignment="1" applyProtection="1">
      <alignment horizontal="center" vertical="center"/>
    </xf>
    <xf numFmtId="49" fontId="23" fillId="0" borderId="0" xfId="61" applyNumberFormat="1" applyFont="1" applyFill="1" applyBorder="1" applyAlignment="1" applyProtection="1">
      <alignment horizontal="center" vertical="center"/>
    </xf>
    <xf numFmtId="165" fontId="9" fillId="0" borderId="0" xfId="73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73" applyFont="1" applyFill="1" applyBorder="1" applyAlignment="1">
      <alignment horizontal="center" vertical="center"/>
    </xf>
    <xf numFmtId="165" fontId="22" fillId="0" borderId="0" xfId="73" applyFont="1" applyBorder="1" applyAlignment="1">
      <alignment horizontal="center" vertical="center"/>
    </xf>
    <xf numFmtId="165" fontId="23" fillId="27" borderId="0" xfId="73" applyNumberFormat="1" applyFont="1" applyFill="1" applyBorder="1" applyAlignment="1" applyProtection="1">
      <alignment horizontal="center" vertical="center"/>
    </xf>
    <xf numFmtId="165" fontId="23" fillId="30" borderId="23" xfId="76" applyNumberFormat="1" applyFont="1" applyFill="1" applyBorder="1" applyAlignment="1" applyProtection="1">
      <alignment horizontal="center" vertical="center"/>
    </xf>
    <xf numFmtId="165" fontId="7" fillId="25" borderId="0" xfId="73" applyFont="1" applyFill="1" applyBorder="1" applyAlignment="1">
      <alignment horizontal="center" vertical="center"/>
    </xf>
    <xf numFmtId="165" fontId="9" fillId="30" borderId="23" xfId="73" applyFont="1" applyFill="1" applyBorder="1" applyAlignment="1">
      <alignment horizontal="center" vertical="center"/>
    </xf>
    <xf numFmtId="165" fontId="22" fillId="25" borderId="0" xfId="73" applyFont="1" applyFill="1" applyBorder="1" applyAlignment="1">
      <alignment horizontal="center" vertical="center"/>
    </xf>
    <xf numFmtId="165" fontId="23" fillId="30" borderId="23" xfId="73" applyFont="1" applyFill="1" applyBorder="1" applyAlignment="1">
      <alignment horizontal="center" vertical="center"/>
    </xf>
    <xf numFmtId="165" fontId="25" fillId="26" borderId="11" xfId="73" applyFont="1" applyFill="1" applyBorder="1" applyAlignment="1">
      <alignment horizontal="center" vertical="center"/>
    </xf>
    <xf numFmtId="165" fontId="25" fillId="26" borderId="0" xfId="73" applyFont="1" applyFill="1" applyBorder="1" applyAlignment="1">
      <alignment horizontal="center" vertical="center"/>
    </xf>
    <xf numFmtId="165" fontId="22" fillId="26" borderId="10" xfId="73" applyFont="1" applyFill="1" applyBorder="1" applyAlignment="1">
      <alignment horizontal="center" vertical="center"/>
    </xf>
    <xf numFmtId="165" fontId="7" fillId="27" borderId="0" xfId="73" applyFont="1" applyFill="1" applyBorder="1" applyAlignment="1">
      <alignment horizontal="center" vertical="center"/>
    </xf>
    <xf numFmtId="165" fontId="9" fillId="0" borderId="10" xfId="73" applyNumberFormat="1" applyFont="1" applyFill="1" applyBorder="1" applyAlignment="1" applyProtection="1">
      <alignment horizontal="center" vertical="center"/>
    </xf>
    <xf numFmtId="165" fontId="9" fillId="0" borderId="0" xfId="76" applyNumberFormat="1" applyFont="1" applyFill="1" applyBorder="1" applyAlignment="1" applyProtection="1">
      <alignment horizontal="center" vertical="center" wrapText="1"/>
    </xf>
    <xf numFmtId="165" fontId="9" fillId="31" borderId="11" xfId="76" applyNumberFormat="1" applyFont="1" applyFill="1" applyBorder="1" applyAlignment="1" applyProtection="1">
      <alignment horizontal="center" vertical="center"/>
    </xf>
    <xf numFmtId="165" fontId="9" fillId="0" borderId="0" xfId="61" applyNumberFormat="1" applyFont="1" applyFill="1" applyBorder="1" applyAlignment="1" applyProtection="1">
      <alignment horizontal="center" vertical="center"/>
    </xf>
    <xf numFmtId="165" fontId="9" fillId="0" borderId="10" xfId="76" applyNumberFormat="1" applyFont="1" applyFill="1" applyBorder="1" applyAlignment="1" applyProtection="1">
      <alignment horizontal="center" vertical="center"/>
    </xf>
    <xf numFmtId="0" fontId="9" fillId="0" borderId="0" xfId="69" applyFont="1" applyFill="1" applyBorder="1" applyAlignment="1">
      <alignment horizontal="center" vertical="center"/>
    </xf>
    <xf numFmtId="0" fontId="82" fillId="0" borderId="0" xfId="0" applyFont="1" applyAlignment="1">
      <alignment horizontal="center"/>
    </xf>
    <xf numFmtId="0" fontId="23" fillId="0" borderId="0" xfId="69" applyFont="1" applyFill="1" applyBorder="1" applyAlignment="1">
      <alignment horizontal="center" vertical="center"/>
    </xf>
    <xf numFmtId="0" fontId="82" fillId="0" borderId="0" xfId="69" applyFont="1" applyFill="1" applyBorder="1" applyAlignment="1">
      <alignment horizontal="center" vertical="center"/>
    </xf>
    <xf numFmtId="165" fontId="22" fillId="0" borderId="10" xfId="73" applyFont="1" applyBorder="1" applyAlignment="1">
      <alignment horizontal="center" vertical="center"/>
    </xf>
    <xf numFmtId="0" fontId="9" fillId="0" borderId="0" xfId="69" applyFont="1" applyFill="1" applyAlignment="1">
      <alignment horizontal="center" vertical="center"/>
    </xf>
    <xf numFmtId="165" fontId="9" fillId="31" borderId="11" xfId="73" applyFont="1" applyFill="1" applyBorder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165" fontId="82" fillId="0" borderId="0" xfId="69" applyNumberFormat="1" applyFont="1" applyFill="1" applyBorder="1" applyAlignment="1" applyProtection="1">
      <alignment horizontal="center" vertical="center"/>
    </xf>
    <xf numFmtId="165" fontId="56" fillId="0" borderId="10" xfId="69" applyNumberFormat="1" applyFont="1" applyFill="1" applyBorder="1" applyAlignment="1" applyProtection="1">
      <alignment horizontal="center" vertical="center"/>
    </xf>
    <xf numFmtId="165" fontId="9" fillId="0" borderId="23" xfId="76" applyNumberFormat="1" applyFont="1" applyFill="1" applyBorder="1" applyAlignment="1" applyProtection="1">
      <alignment horizontal="center" vertical="center"/>
    </xf>
    <xf numFmtId="165" fontId="13" fillId="0" borderId="0" xfId="73" applyFont="1" applyFill="1" applyBorder="1" applyAlignment="1">
      <alignment horizontal="center" vertical="center"/>
    </xf>
    <xf numFmtId="165" fontId="9" fillId="0" borderId="23" xfId="73" applyFont="1" applyFill="1" applyBorder="1" applyAlignment="1">
      <alignment horizontal="center" vertical="center"/>
    </xf>
    <xf numFmtId="165" fontId="9" fillId="0" borderId="10" xfId="73" applyFont="1" applyFill="1" applyBorder="1" applyAlignment="1">
      <alignment horizontal="center" vertical="center"/>
    </xf>
    <xf numFmtId="165" fontId="22" fillId="0" borderId="0" xfId="73" applyFont="1" applyFill="1" applyBorder="1" applyAlignment="1">
      <alignment horizontal="center" vertical="center"/>
    </xf>
    <xf numFmtId="165" fontId="22" fillId="27" borderId="0" xfId="73" applyFont="1" applyFill="1" applyBorder="1" applyAlignment="1">
      <alignment horizontal="center" vertical="center"/>
    </xf>
    <xf numFmtId="0" fontId="9" fillId="31" borderId="0" xfId="0" applyFont="1" applyFill="1" applyAlignment="1">
      <alignment horizontal="center"/>
    </xf>
    <xf numFmtId="0" fontId="23" fillId="0" borderId="0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56" fillId="0" borderId="0" xfId="0" applyFont="1" applyAlignment="1">
      <alignment horizontal="center"/>
    </xf>
    <xf numFmtId="0" fontId="9" fillId="3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165" fontId="93" fillId="0" borderId="0" xfId="73" applyFont="1" applyBorder="1" applyAlignment="1">
      <alignment horizontal="center" vertical="center"/>
    </xf>
    <xf numFmtId="0" fontId="72" fillId="0" borderId="0" xfId="0" applyFont="1" applyAlignment="1">
      <alignment horizontal="center"/>
    </xf>
    <xf numFmtId="165" fontId="82" fillId="0" borderId="0" xfId="73" applyFont="1" applyBorder="1" applyAlignment="1">
      <alignment horizontal="center" vertical="center"/>
    </xf>
    <xf numFmtId="165" fontId="82" fillId="0" borderId="0" xfId="97" applyNumberFormat="1" applyFont="1" applyFill="1" applyBorder="1" applyAlignment="1" applyProtection="1">
      <alignment horizontal="center" vertical="center"/>
    </xf>
    <xf numFmtId="0" fontId="23" fillId="0" borderId="0" xfId="0" applyFont="1" applyFill="1" applyAlignment="1">
      <alignment horizontal="center"/>
    </xf>
    <xf numFmtId="165" fontId="53" fillId="0" borderId="0" xfId="73" applyFont="1" applyBorder="1" applyAlignment="1">
      <alignment horizontal="center" vertical="center"/>
    </xf>
    <xf numFmtId="165" fontId="9" fillId="0" borderId="0" xfId="97" applyNumberFormat="1" applyFont="1" applyFill="1" applyBorder="1" applyAlignment="1" applyProtection="1">
      <alignment horizontal="center" vertical="center"/>
    </xf>
    <xf numFmtId="165" fontId="86" fillId="0" borderId="0" xfId="69" applyNumberFormat="1" applyFont="1" applyFill="1" applyBorder="1" applyAlignment="1" applyProtection="1">
      <alignment horizontal="center" vertical="center"/>
    </xf>
    <xf numFmtId="165" fontId="87" fillId="0" borderId="0" xfId="69" applyNumberFormat="1" applyFont="1" applyFill="1" applyBorder="1" applyAlignment="1" applyProtection="1">
      <alignment horizontal="center" vertical="center"/>
    </xf>
    <xf numFmtId="0" fontId="92" fillId="0" borderId="0" xfId="0" applyFont="1" applyAlignment="1">
      <alignment horizontal="center" vertical="center"/>
    </xf>
    <xf numFmtId="165" fontId="9" fillId="0" borderId="0" xfId="76" applyNumberFormat="1" applyFont="1" applyFill="1" applyBorder="1" applyAlignment="1" applyProtection="1">
      <alignment horizontal="left" vertical="center" indent="2"/>
    </xf>
    <xf numFmtId="165" fontId="9" fillId="0" borderId="0" xfId="76" applyNumberFormat="1" applyFont="1" applyFill="1" applyBorder="1" applyAlignment="1" applyProtection="1">
      <alignment horizontal="center" vertical="center"/>
    </xf>
    <xf numFmtId="0" fontId="9" fillId="0" borderId="10" xfId="73" quotePrefix="1" applyNumberFormat="1" applyFont="1" applyFill="1" applyBorder="1" applyAlignment="1" applyProtection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165" fontId="9" fillId="0" borderId="10" xfId="73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8" fillId="26" borderId="20" xfId="0" applyFont="1" applyFill="1" applyBorder="1" applyAlignment="1">
      <alignment horizontal="center" vertical="center"/>
    </xf>
    <xf numFmtId="0" fontId="0" fillId="44" borderId="0" xfId="0" applyFill="1"/>
    <xf numFmtId="0" fontId="22" fillId="0" borderId="0" xfId="0" applyFont="1" applyFill="1" applyBorder="1"/>
    <xf numFmtId="0" fontId="0" fillId="0" borderId="0" xfId="0" applyFill="1" applyBorder="1"/>
    <xf numFmtId="0" fontId="23" fillId="44" borderId="24" xfId="0" quotePrefix="1" applyFont="1" applyFill="1" applyBorder="1" applyAlignment="1">
      <alignment horizontal="center" vertical="center" wrapText="1"/>
    </xf>
    <xf numFmtId="0" fontId="23" fillId="44" borderId="24" xfId="0" applyFont="1" applyFill="1" applyBorder="1" applyAlignment="1">
      <alignment horizontal="center" vertical="center" wrapText="1"/>
    </xf>
    <xf numFmtId="0" fontId="23" fillId="52" borderId="24" xfId="0" applyFont="1" applyFill="1" applyBorder="1" applyAlignment="1">
      <alignment horizontal="center" vertical="center" wrapText="1"/>
    </xf>
    <xf numFmtId="0" fontId="23" fillId="50" borderId="24" xfId="0" applyFont="1" applyFill="1" applyBorder="1" applyAlignment="1">
      <alignment horizontal="center" vertical="center"/>
    </xf>
    <xf numFmtId="0" fontId="23" fillId="50" borderId="24" xfId="0" applyFont="1" applyFill="1" applyBorder="1" applyAlignment="1">
      <alignment horizontal="center" vertical="center" wrapText="1"/>
    </xf>
    <xf numFmtId="0" fontId="22" fillId="50" borderId="0" xfId="0" applyFont="1" applyFill="1" applyBorder="1"/>
    <xf numFmtId="0" fontId="22" fillId="44" borderId="0" xfId="0" applyFont="1" applyFill="1" applyBorder="1"/>
    <xf numFmtId="0" fontId="22" fillId="52" borderId="0" xfId="0" applyFont="1" applyFill="1" applyBorder="1"/>
    <xf numFmtId="0" fontId="0" fillId="50" borderId="0" xfId="0" applyFill="1" applyBorder="1"/>
    <xf numFmtId="0" fontId="22" fillId="44" borderId="21" xfId="0" applyFont="1" applyFill="1" applyBorder="1"/>
    <xf numFmtId="0" fontId="22" fillId="44" borderId="15" xfId="0" applyFont="1" applyFill="1" applyBorder="1"/>
    <xf numFmtId="0" fontId="22" fillId="50" borderId="21" xfId="0" applyFont="1" applyFill="1" applyBorder="1"/>
    <xf numFmtId="0" fontId="22" fillId="50" borderId="15" xfId="0" applyFont="1" applyFill="1" applyBorder="1"/>
    <xf numFmtId="0" fontId="0" fillId="50" borderId="16" xfId="0" applyFill="1" applyBorder="1"/>
    <xf numFmtId="0" fontId="7" fillId="0" borderId="0" xfId="0" applyFont="1" applyAlignment="1">
      <alignment horizontal="center"/>
    </xf>
    <xf numFmtId="0" fontId="98" fillId="0" borderId="0" xfId="0" applyFont="1" applyAlignment="1">
      <alignment horizontal="center" vertical="center" wrapText="1"/>
    </xf>
    <xf numFmtId="0" fontId="98" fillId="44" borderId="0" xfId="0" applyFont="1" applyFill="1" applyAlignment="1">
      <alignment horizontal="center" vertical="center" wrapText="1"/>
    </xf>
    <xf numFmtId="0" fontId="14" fillId="44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5" fillId="0" borderId="0" xfId="0" applyFont="1" applyFill="1" applyAlignment="1">
      <alignment horizontal="left"/>
    </xf>
    <xf numFmtId="0" fontId="90" fillId="0" borderId="0" xfId="0" applyFont="1" applyFill="1" applyAlignment="1">
      <alignment horizontal="left"/>
    </xf>
    <xf numFmtId="0" fontId="35" fillId="0" borderId="0" xfId="0" applyFont="1" applyFill="1"/>
    <xf numFmtId="0" fontId="89" fillId="0" borderId="0" xfId="0" applyFont="1" applyFill="1" applyAlignment="1">
      <alignment horizontal="left"/>
    </xf>
    <xf numFmtId="49" fontId="89" fillId="0" borderId="0" xfId="0" applyNumberFormat="1" applyFont="1" applyFill="1" applyAlignment="1">
      <alignment horizontal="left"/>
    </xf>
    <xf numFmtId="49" fontId="60" fillId="0" borderId="0" xfId="0" quotePrefix="1" applyNumberFormat="1" applyFont="1" applyFill="1" applyAlignment="1">
      <alignment horizontal="left"/>
    </xf>
    <xf numFmtId="49" fontId="88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89" fillId="0" borderId="12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5" fillId="0" borderId="12" xfId="0" applyFont="1" applyFill="1" applyBorder="1"/>
    <xf numFmtId="0" fontId="89" fillId="0" borderId="0" xfId="0" applyFont="1" applyFill="1" applyBorder="1" applyAlignment="1">
      <alignment horizontal="left"/>
    </xf>
    <xf numFmtId="49" fontId="89" fillId="0" borderId="0" xfId="0" applyNumberFormat="1" applyFont="1" applyFill="1" applyBorder="1" applyAlignment="1">
      <alignment horizontal="left"/>
    </xf>
    <xf numFmtId="0" fontId="88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/>
    <xf numFmtId="0" fontId="88" fillId="0" borderId="0" xfId="0" applyFont="1" applyFill="1" applyAlignment="1">
      <alignment horizontal="left"/>
    </xf>
    <xf numFmtId="49" fontId="35" fillId="0" borderId="0" xfId="0" applyNumberFormat="1" applyFont="1" applyFill="1" applyAlignment="1">
      <alignment horizontal="left"/>
    </xf>
    <xf numFmtId="49" fontId="40" fillId="0" borderId="0" xfId="61" applyNumberFormat="1" applyFont="1" applyFill="1" applyAlignment="1" applyProtection="1">
      <alignment horizontal="left"/>
    </xf>
    <xf numFmtId="0" fontId="89" fillId="0" borderId="0" xfId="0" applyFont="1" applyFill="1" applyAlignment="1">
      <alignment horizontal="right"/>
    </xf>
    <xf numFmtId="0" fontId="35" fillId="0" borderId="0" xfId="0" applyFont="1" applyFill="1" applyBorder="1" applyAlignment="1">
      <alignment vertical="top"/>
    </xf>
    <xf numFmtId="0" fontId="36" fillId="0" borderId="0" xfId="0" applyFont="1" applyFill="1" applyBorder="1"/>
    <xf numFmtId="0" fontId="7" fillId="0" borderId="0" xfId="0" applyFont="1"/>
    <xf numFmtId="0" fontId="7" fillId="0" borderId="0" xfId="69"/>
    <xf numFmtId="0" fontId="60" fillId="35" borderId="0" xfId="69" applyFont="1" applyFill="1" applyBorder="1" applyAlignment="1">
      <alignment vertical="center"/>
    </xf>
    <xf numFmtId="20" fontId="60" fillId="35" borderId="0" xfId="69" applyNumberFormat="1" applyFont="1" applyFill="1" applyBorder="1" applyAlignment="1">
      <alignment horizontal="center" vertical="center"/>
    </xf>
    <xf numFmtId="0" fontId="60" fillId="35" borderId="0" xfId="69" applyFont="1" applyFill="1" applyBorder="1" applyAlignment="1">
      <alignment horizontal="center" vertical="center"/>
    </xf>
    <xf numFmtId="0" fontId="61" fillId="25" borderId="0" xfId="69" applyFont="1" applyFill="1" applyBorder="1" applyAlignment="1">
      <alignment horizontal="center" vertical="center"/>
    </xf>
    <xf numFmtId="0" fontId="18" fillId="36" borderId="0" xfId="69" applyFont="1" applyFill="1" applyAlignment="1">
      <alignment vertical="center"/>
    </xf>
    <xf numFmtId="0" fontId="23" fillId="36" borderId="0" xfId="69" applyFont="1" applyFill="1" applyAlignment="1">
      <alignment vertical="center"/>
    </xf>
    <xf numFmtId="0" fontId="7" fillId="29" borderId="0" xfId="69" applyFill="1" applyAlignment="1">
      <alignment vertical="center"/>
    </xf>
    <xf numFmtId="0" fontId="27" fillId="29" borderId="0" xfId="69" quotePrefix="1" applyFont="1" applyFill="1" applyAlignment="1">
      <alignment horizontal="center" vertical="center"/>
    </xf>
    <xf numFmtId="0" fontId="27" fillId="29" borderId="0" xfId="69" applyFont="1" applyFill="1" applyAlignment="1">
      <alignment horizontal="left" vertical="center"/>
    </xf>
    <xf numFmtId="0" fontId="21" fillId="29" borderId="0" xfId="69" applyFont="1" applyFill="1" applyAlignment="1">
      <alignment horizontal="left" vertical="center"/>
    </xf>
    <xf numFmtId="0" fontId="21" fillId="29" borderId="0" xfId="69" applyFont="1" applyFill="1" applyAlignment="1">
      <alignment vertical="center"/>
    </xf>
    <xf numFmtId="20" fontId="21" fillId="29" borderId="0" xfId="69" applyNumberFormat="1" applyFont="1" applyFill="1" applyAlignment="1">
      <alignment horizontal="center" vertical="center"/>
    </xf>
    <xf numFmtId="0" fontId="8" fillId="26" borderId="0" xfId="69" applyFont="1" applyFill="1" applyBorder="1" applyAlignment="1">
      <alignment vertical="center"/>
    </xf>
    <xf numFmtId="0" fontId="8" fillId="26" borderId="0" xfId="69" applyFont="1" applyFill="1" applyBorder="1" applyAlignment="1">
      <alignment horizontal="center" vertical="center"/>
    </xf>
    <xf numFmtId="20" fontId="8" fillId="26" borderId="0" xfId="69" applyNumberFormat="1" applyFont="1" applyFill="1" applyBorder="1" applyAlignment="1">
      <alignment horizontal="center" vertical="center"/>
    </xf>
    <xf numFmtId="165" fontId="7" fillId="26" borderId="21" xfId="75" applyFont="1" applyFill="1" applyBorder="1" applyAlignment="1">
      <alignment horizontal="left" vertical="center"/>
    </xf>
    <xf numFmtId="165" fontId="7" fillId="25" borderId="0" xfId="75" applyFont="1" applyFill="1" applyBorder="1" applyAlignment="1">
      <alignment horizontal="left" vertical="center"/>
    </xf>
    <xf numFmtId="165" fontId="19" fillId="25" borderId="0" xfId="75" applyFont="1" applyFill="1" applyBorder="1" applyAlignment="1">
      <alignment horizontal="center" vertical="center"/>
    </xf>
    <xf numFmtId="165" fontId="19" fillId="25" borderId="0" xfId="75" quotePrefix="1" applyFont="1" applyFill="1" applyBorder="1" applyAlignment="1">
      <alignment horizontal="center" vertical="center"/>
    </xf>
    <xf numFmtId="20" fontId="19" fillId="25" borderId="0" xfId="75" quotePrefix="1" applyNumberFormat="1" applyFont="1" applyFill="1" applyBorder="1" applyAlignment="1">
      <alignment horizontal="center" vertical="center"/>
    </xf>
    <xf numFmtId="165" fontId="22" fillId="25" borderId="0" xfId="75" applyFont="1" applyFill="1" applyBorder="1" applyAlignment="1">
      <alignment horizontal="left" vertical="center"/>
    </xf>
    <xf numFmtId="0" fontId="9" fillId="27" borderId="0" xfId="69" applyFont="1" applyFill="1" applyBorder="1" applyAlignment="1">
      <alignment vertical="center"/>
    </xf>
    <xf numFmtId="0" fontId="25" fillId="27" borderId="0" xfId="75" applyNumberFormat="1" applyFont="1" applyFill="1" applyAlignment="1" applyProtection="1">
      <alignment horizontal="left" vertical="center"/>
      <protection locked="0"/>
    </xf>
    <xf numFmtId="165" fontId="22" fillId="27" borderId="0" xfId="75" applyFont="1" applyFill="1" applyAlignment="1" applyProtection="1">
      <alignment vertical="center"/>
      <protection locked="0"/>
    </xf>
    <xf numFmtId="165" fontId="25" fillId="27" borderId="0" xfId="75" applyNumberFormat="1" applyFont="1" applyFill="1" applyAlignment="1" applyProtection="1">
      <alignment horizontal="left" vertical="center"/>
      <protection locked="0"/>
    </xf>
    <xf numFmtId="165" fontId="22" fillId="27" borderId="0" xfId="75" applyNumberFormat="1" applyFont="1" applyFill="1" applyAlignment="1" applyProtection="1">
      <alignment vertical="center"/>
      <protection locked="0"/>
    </xf>
    <xf numFmtId="20" fontId="22" fillId="27" borderId="0" xfId="75" applyNumberFormat="1" applyFont="1" applyFill="1" applyAlignment="1" applyProtection="1">
      <alignment horizontal="center" vertical="center"/>
      <protection locked="0"/>
    </xf>
    <xf numFmtId="165" fontId="7" fillId="27" borderId="0" xfId="75" applyFont="1" applyFill="1" applyAlignment="1" applyProtection="1">
      <alignment vertical="center"/>
      <protection locked="0"/>
    </xf>
    <xf numFmtId="0" fontId="9" fillId="25" borderId="0" xfId="69" applyFont="1" applyFill="1" applyBorder="1" applyAlignment="1">
      <alignment vertical="center"/>
    </xf>
    <xf numFmtId="0" fontId="25" fillId="25" borderId="0" xfId="75" quotePrefix="1" applyNumberFormat="1" applyFont="1" applyFill="1" applyAlignment="1" applyProtection="1">
      <alignment horizontal="left" vertical="center"/>
      <protection locked="0"/>
    </xf>
    <xf numFmtId="165" fontId="22" fillId="25" borderId="0" xfId="75" applyFont="1" applyFill="1" applyAlignment="1" applyProtection="1">
      <alignment vertical="center"/>
      <protection locked="0"/>
    </xf>
    <xf numFmtId="165" fontId="25" fillId="25" borderId="0" xfId="75" applyNumberFormat="1" applyFont="1" applyFill="1" applyAlignment="1" applyProtection="1">
      <alignment horizontal="left" vertical="center"/>
      <protection locked="0"/>
    </xf>
    <xf numFmtId="165" fontId="22" fillId="25" borderId="0" xfId="75" applyNumberFormat="1" applyFont="1" applyFill="1" applyAlignment="1" applyProtection="1">
      <alignment vertical="center"/>
      <protection locked="0"/>
    </xf>
    <xf numFmtId="20" fontId="22" fillId="25" borderId="0" xfId="75" applyNumberFormat="1" applyFont="1" applyFill="1" applyAlignment="1" applyProtection="1">
      <alignment horizontal="center" vertical="center"/>
      <protection locked="0"/>
    </xf>
    <xf numFmtId="165" fontId="7" fillId="25" borderId="0" xfId="75" applyFont="1" applyFill="1" applyAlignment="1" applyProtection="1">
      <alignment vertical="center"/>
      <protection locked="0"/>
    </xf>
    <xf numFmtId="0" fontId="9" fillId="0" borderId="0" xfId="69" applyFont="1" applyFill="1" applyBorder="1" applyAlignment="1">
      <alignment vertical="center"/>
    </xf>
    <xf numFmtId="0" fontId="25" fillId="0" borderId="0" xfId="75" quotePrefix="1" applyNumberFormat="1" applyFont="1" applyFill="1" applyAlignment="1" applyProtection="1">
      <alignment horizontal="left" vertical="center"/>
      <protection locked="0"/>
    </xf>
    <xf numFmtId="165" fontId="22" fillId="0" borderId="0" xfId="75" applyFont="1" applyFill="1" applyAlignment="1" applyProtection="1">
      <alignment vertical="center"/>
      <protection locked="0"/>
    </xf>
    <xf numFmtId="165" fontId="22" fillId="0" borderId="0" xfId="75" applyNumberFormat="1" applyFont="1" applyFill="1" applyAlignment="1" applyProtection="1">
      <alignment horizontal="left" vertical="center"/>
      <protection locked="0"/>
    </xf>
    <xf numFmtId="165" fontId="25" fillId="0" borderId="0" xfId="75" applyNumberFormat="1" applyFont="1" applyFill="1" applyAlignment="1" applyProtection="1">
      <alignment horizontal="left" vertical="center"/>
      <protection locked="0"/>
    </xf>
    <xf numFmtId="165" fontId="22" fillId="0" borderId="0" xfId="75" applyNumberFormat="1" applyFont="1" applyFill="1" applyAlignment="1" applyProtection="1">
      <alignment vertical="center"/>
      <protection locked="0"/>
    </xf>
    <xf numFmtId="20" fontId="22" fillId="0" borderId="0" xfId="75" applyNumberFormat="1" applyFont="1" applyFill="1" applyAlignment="1" applyProtection="1">
      <alignment horizontal="center" vertical="center"/>
      <protection locked="0"/>
    </xf>
    <xf numFmtId="165" fontId="7" fillId="0" borderId="0" xfId="75" applyFont="1" applyFill="1" applyAlignment="1" applyProtection="1">
      <alignment vertical="center"/>
      <protection locked="0"/>
    </xf>
    <xf numFmtId="165" fontId="25" fillId="25" borderId="0" xfId="75" quotePrefix="1" applyNumberFormat="1" applyFont="1" applyFill="1" applyAlignment="1" applyProtection="1">
      <alignment horizontal="left" vertical="center"/>
      <protection locked="0"/>
    </xf>
    <xf numFmtId="165" fontId="22" fillId="25" borderId="0" xfId="75" applyNumberFormat="1" applyFont="1" applyFill="1" applyAlignment="1" applyProtection="1">
      <alignment horizontal="left" vertical="center"/>
      <protection locked="0"/>
    </xf>
    <xf numFmtId="165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22" fillId="25" borderId="0" xfId="75" applyFont="1" applyFill="1" applyAlignment="1" applyProtection="1">
      <alignment horizontal="left" vertical="center"/>
      <protection locked="0"/>
    </xf>
    <xf numFmtId="165" fontId="22" fillId="0" borderId="0" xfId="75" applyFont="1" applyFill="1" applyAlignment="1" applyProtection="1">
      <alignment horizontal="left" vertical="center"/>
      <protection locked="0"/>
    </xf>
    <xf numFmtId="0" fontId="22" fillId="25" borderId="0" xfId="69" applyFont="1" applyFill="1" applyAlignment="1" applyProtection="1">
      <alignment vertical="center" wrapText="1"/>
      <protection locked="0"/>
    </xf>
    <xf numFmtId="0" fontId="7" fillId="27" borderId="13" xfId="69" applyFill="1" applyBorder="1" applyAlignment="1">
      <alignment vertical="center"/>
    </xf>
    <xf numFmtId="165" fontId="7" fillId="27" borderId="0" xfId="74" applyFont="1" applyFill="1" applyAlignment="1" applyProtection="1">
      <alignment vertical="center"/>
      <protection locked="0"/>
    </xf>
    <xf numFmtId="0" fontId="25" fillId="25" borderId="0" xfId="74" applyNumberFormat="1" applyFont="1" applyFill="1" applyAlignment="1" applyProtection="1">
      <alignment horizontal="left" vertical="center"/>
      <protection locked="0"/>
    </xf>
    <xf numFmtId="165" fontId="25" fillId="25" borderId="0" xfId="74" applyNumberFormat="1" applyFont="1" applyFill="1" applyAlignment="1" applyProtection="1">
      <alignment horizontal="left" vertical="center"/>
      <protection locked="0"/>
    </xf>
    <xf numFmtId="165" fontId="22" fillId="25" borderId="0" xfId="74" applyNumberFormat="1" applyFont="1" applyFill="1" applyAlignment="1" applyProtection="1">
      <alignment vertical="center"/>
      <protection locked="0"/>
    </xf>
    <xf numFmtId="165" fontId="7" fillId="25" borderId="0" xfId="74" applyFont="1" applyFill="1" applyAlignment="1" applyProtection="1">
      <alignment vertical="center"/>
      <protection locked="0"/>
    </xf>
    <xf numFmtId="0" fontId="46" fillId="28" borderId="0" xfId="0" applyFont="1" applyFill="1"/>
    <xf numFmtId="167" fontId="60" fillId="35" borderId="0" xfId="97" applyFont="1" applyFill="1" applyBorder="1" applyAlignment="1">
      <alignment vertical="center"/>
    </xf>
    <xf numFmtId="20" fontId="60" fillId="35" borderId="0" xfId="97" applyNumberFormat="1" applyFont="1" applyFill="1" applyBorder="1" applyAlignment="1">
      <alignment horizontal="center" vertical="center"/>
    </xf>
    <xf numFmtId="0" fontId="0" fillId="28" borderId="0" xfId="0" applyFill="1"/>
    <xf numFmtId="167" fontId="60" fillId="35" borderId="0" xfId="97" applyFont="1" applyFill="1" applyBorder="1" applyAlignment="1">
      <alignment horizontal="center" vertical="center"/>
    </xf>
    <xf numFmtId="167" fontId="23" fillId="36" borderId="0" xfId="97" applyFont="1" applyFill="1" applyAlignment="1">
      <alignment vertical="center"/>
    </xf>
    <xf numFmtId="0" fontId="0" fillId="28" borderId="0" xfId="0" applyFill="1" applyAlignment="1">
      <alignment horizontal="center"/>
    </xf>
    <xf numFmtId="0" fontId="0" fillId="28" borderId="29" xfId="0" applyFill="1" applyBorder="1" applyAlignment="1">
      <alignment vertical="center"/>
    </xf>
    <xf numFmtId="0" fontId="31" fillId="37" borderId="0" xfId="77" applyFont="1" applyFill="1" applyBorder="1" applyAlignment="1">
      <alignment vertical="center"/>
    </xf>
    <xf numFmtId="0" fontId="61" fillId="37" borderId="0" xfId="77" applyFont="1" applyFill="1" applyBorder="1" applyAlignment="1">
      <alignment horizontal="center" vertical="center"/>
    </xf>
    <xf numFmtId="0" fontId="23" fillId="37" borderId="0" xfId="77" applyFont="1" applyFill="1" applyBorder="1" applyAlignment="1">
      <alignment vertical="center"/>
    </xf>
    <xf numFmtId="0" fontId="60" fillId="0" borderId="0" xfId="77" applyFont="1" applyFill="1" applyBorder="1" applyAlignment="1">
      <alignment vertical="center"/>
    </xf>
    <xf numFmtId="20" fontId="60" fillId="0" borderId="0" xfId="77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169" fontId="7" fillId="0" borderId="14" xfId="0" applyNumberFormat="1" applyFont="1" applyFill="1" applyBorder="1" applyAlignment="1">
      <alignment horizontal="left" vertical="center"/>
    </xf>
    <xf numFmtId="169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22" fillId="52" borderId="0" xfId="0" applyFont="1" applyFill="1"/>
    <xf numFmtId="0" fontId="7" fillId="52" borderId="0" xfId="0" applyFont="1" applyFill="1"/>
    <xf numFmtId="0" fontId="10" fillId="52" borderId="0" xfId="61" applyFill="1" applyAlignment="1" applyProtection="1"/>
    <xf numFmtId="0" fontId="0" fillId="52" borderId="0" xfId="0" applyFill="1"/>
    <xf numFmtId="0" fontId="0" fillId="45" borderId="0" xfId="0" applyFill="1"/>
    <xf numFmtId="165" fontId="95" fillId="45" borderId="0" xfId="61" applyNumberFormat="1" applyFont="1" applyFill="1" applyBorder="1" applyAlignment="1" applyProtection="1">
      <alignment horizontal="left" vertical="center" indent="3"/>
    </xf>
    <xf numFmtId="0" fontId="7" fillId="54" borderId="0" xfId="0" applyFont="1" applyFill="1"/>
    <xf numFmtId="0" fontId="0" fillId="54" borderId="0" xfId="0" applyFill="1"/>
    <xf numFmtId="0" fontId="10" fillId="54" borderId="0" xfId="61" applyFill="1" applyAlignment="1" applyProtection="1"/>
    <xf numFmtId="0" fontId="22" fillId="45" borderId="0" xfId="0" applyFont="1" applyFill="1"/>
    <xf numFmtId="0" fontId="22" fillId="54" borderId="0" xfId="0" applyFont="1" applyFill="1"/>
    <xf numFmtId="165" fontId="54" fillId="54" borderId="0" xfId="61" applyNumberFormat="1" applyFont="1" applyFill="1" applyBorder="1" applyAlignment="1" applyProtection="1">
      <alignment horizontal="left" vertical="center" indent="3"/>
    </xf>
    <xf numFmtId="0" fontId="0" fillId="55" borderId="0" xfId="0" applyFill="1"/>
    <xf numFmtId="0" fontId="107" fillId="55" borderId="0" xfId="0" applyFont="1" applyFill="1"/>
    <xf numFmtId="0" fontId="10" fillId="55" borderId="0" xfId="61" applyFill="1" applyAlignment="1" applyProtection="1"/>
    <xf numFmtId="0" fontId="22" fillId="55" borderId="0" xfId="0" applyFont="1" applyFill="1"/>
    <xf numFmtId="0" fontId="10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50" borderId="21" xfId="0" applyFill="1" applyBorder="1"/>
    <xf numFmtId="0" fontId="0" fillId="50" borderId="15" xfId="0" applyFill="1" applyBorder="1"/>
    <xf numFmtId="0" fontId="98" fillId="0" borderId="0" xfId="0" applyFont="1" applyBorder="1"/>
    <xf numFmtId="0" fontId="98" fillId="0" borderId="0" xfId="0" applyFont="1" applyBorder="1" applyAlignment="1">
      <alignment vertical="center" wrapText="1"/>
    </xf>
    <xf numFmtId="0" fontId="98" fillId="0" borderId="15" xfId="0" applyFont="1" applyBorder="1" applyAlignment="1">
      <alignment vertical="center" wrapText="1"/>
    </xf>
    <xf numFmtId="0" fontId="98" fillId="0" borderId="0" xfId="0" applyFont="1" applyAlignment="1">
      <alignment vertical="center" wrapText="1"/>
    </xf>
    <xf numFmtId="0" fontId="10" fillId="45" borderId="0" xfId="61" applyFill="1" applyAlignment="1" applyProtection="1"/>
    <xf numFmtId="170" fontId="88" fillId="0" borderId="0" xfId="0" applyNumberFormat="1" applyFont="1" applyFill="1" applyAlignment="1">
      <alignment horizontal="left"/>
    </xf>
    <xf numFmtId="49" fontId="111" fillId="0" borderId="0" xfId="0" applyNumberFormat="1" applyFont="1" applyFill="1" applyAlignment="1">
      <alignment horizontal="left"/>
    </xf>
    <xf numFmtId="0" fontId="51" fillId="0" borderId="0" xfId="61" applyFont="1" applyBorder="1" applyAlignment="1" applyProtection="1">
      <alignment horizontal="left"/>
    </xf>
    <xf numFmtId="0" fontId="0" fillId="27" borderId="0" xfId="0" applyFill="1" applyAlignment="1">
      <alignment horizontal="left" vertical="center"/>
    </xf>
    <xf numFmtId="0" fontId="23" fillId="52" borderId="24" xfId="0" quotePrefix="1" applyFont="1" applyFill="1" applyBorder="1" applyAlignment="1">
      <alignment horizontal="center" vertical="center" wrapText="1"/>
    </xf>
    <xf numFmtId="0" fontId="9" fillId="52" borderId="24" xfId="0" applyFont="1" applyFill="1" applyBorder="1" applyAlignment="1">
      <alignment horizontal="center" vertical="center" wrapText="1"/>
    </xf>
    <xf numFmtId="0" fontId="112" fillId="0" borderId="0" xfId="0" applyFont="1"/>
    <xf numFmtId="0" fontId="112" fillId="0" borderId="0" xfId="0" applyFont="1" applyFill="1"/>
    <xf numFmtId="165" fontId="9" fillId="51" borderId="0" xfId="69" applyNumberFormat="1" applyFont="1" applyFill="1" applyBorder="1" applyAlignment="1" applyProtection="1">
      <alignment horizontal="left" vertical="center"/>
    </xf>
    <xf numFmtId="0" fontId="7" fillId="0" borderId="0" xfId="69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5" fontId="19" fillId="0" borderId="0" xfId="73" applyFont="1" applyFill="1" applyBorder="1" applyAlignment="1">
      <alignment horizontal="center" vertical="center"/>
    </xf>
    <xf numFmtId="20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65" fontId="22" fillId="0" borderId="0" xfId="73" applyFont="1" applyFill="1" applyBorder="1" applyAlignment="1">
      <alignment vertical="center"/>
    </xf>
    <xf numFmtId="20" fontId="22" fillId="0" borderId="0" xfId="73" applyNumberFormat="1" applyFont="1" applyFill="1" applyBorder="1" applyAlignment="1" applyProtection="1">
      <alignment horizontal="center" vertical="center"/>
    </xf>
    <xf numFmtId="165" fontId="22" fillId="0" borderId="0" xfId="73" applyNumberFormat="1" applyFont="1" applyFill="1" applyBorder="1" applyAlignment="1" applyProtection="1">
      <alignment horizontal="right" vertical="center"/>
    </xf>
    <xf numFmtId="165" fontId="25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>
      <alignment horizontal="left" vertical="center"/>
    </xf>
    <xf numFmtId="0" fontId="28" fillId="58" borderId="0" xfId="0" applyFont="1" applyFill="1" applyBorder="1" applyAlignment="1">
      <alignment vertical="center" wrapText="1"/>
    </xf>
    <xf numFmtId="0" fontId="15" fillId="58" borderId="17" xfId="0" applyFont="1" applyFill="1" applyBorder="1"/>
    <xf numFmtId="0" fontId="15" fillId="58" borderId="0" xfId="0" applyFont="1" applyFill="1" applyBorder="1"/>
    <xf numFmtId="0" fontId="110" fillId="58" borderId="0" xfId="0" applyFont="1" applyFill="1" applyBorder="1"/>
    <xf numFmtId="0" fontId="7" fillId="58" borderId="0" xfId="69" applyFill="1" applyBorder="1" applyAlignment="1">
      <alignment vertical="center"/>
    </xf>
    <xf numFmtId="0" fontId="9" fillId="58" borderId="22" xfId="69" applyFont="1" applyFill="1" applyBorder="1" applyAlignment="1">
      <alignment vertical="center"/>
    </xf>
    <xf numFmtId="0" fontId="9" fillId="58" borderId="10" xfId="69" applyFont="1" applyFill="1" applyBorder="1" applyAlignment="1">
      <alignment vertical="center"/>
    </xf>
    <xf numFmtId="0" fontId="7" fillId="58" borderId="10" xfId="69" applyFill="1" applyBorder="1" applyAlignment="1">
      <alignment vertical="center"/>
    </xf>
    <xf numFmtId="0" fontId="13" fillId="58" borderId="10" xfId="69" applyFont="1" applyFill="1" applyBorder="1" applyAlignment="1"/>
    <xf numFmtId="0" fontId="13" fillId="58" borderId="10" xfId="69" applyFont="1" applyFill="1" applyBorder="1" applyAlignment="1">
      <alignment horizontal="center"/>
    </xf>
    <xf numFmtId="0" fontId="13" fillId="58" borderId="10" xfId="69" applyFont="1" applyFill="1" applyBorder="1" applyAlignment="1">
      <alignment horizontal="right"/>
    </xf>
    <xf numFmtId="20" fontId="13" fillId="58" borderId="16" xfId="69" applyNumberFormat="1" applyFont="1" applyFill="1" applyBorder="1" applyAlignment="1"/>
    <xf numFmtId="0" fontId="109" fillId="0" borderId="0" xfId="0" applyFont="1" applyFill="1"/>
    <xf numFmtId="0" fontId="8" fillId="59" borderId="28" xfId="0" applyFont="1" applyFill="1" applyBorder="1" applyAlignment="1">
      <alignment horizontal="center" vertical="center"/>
    </xf>
    <xf numFmtId="169" fontId="8" fillId="59" borderId="14" xfId="0" applyNumberFormat="1" applyFont="1" applyFill="1" applyBorder="1" applyAlignment="1">
      <alignment horizontal="center" vertical="center"/>
    </xf>
    <xf numFmtId="165" fontId="9" fillId="0" borderId="0" xfId="73" applyFont="1" applyBorder="1" applyAlignment="1">
      <alignment horizontal="left" vertical="center" wrapText="1"/>
    </xf>
    <xf numFmtId="0" fontId="28" fillId="58" borderId="0" xfId="0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0" fontId="0" fillId="0" borderId="0" xfId="0"/>
    <xf numFmtId="165" fontId="10" fillId="0" borderId="0" xfId="61" applyNumberFormat="1" applyFill="1" applyBorder="1" applyAlignment="1" applyProtection="1">
      <alignment horizontal="left" vertical="center" indent="2"/>
    </xf>
    <xf numFmtId="0" fontId="0" fillId="0" borderId="0" xfId="0"/>
    <xf numFmtId="0" fontId="0" fillId="0" borderId="0" xfId="0" applyAlignment="1"/>
    <xf numFmtId="165" fontId="10" fillId="0" borderId="23" xfId="61" applyNumberFormat="1" applyFill="1" applyBorder="1" applyAlignment="1" applyProtection="1">
      <alignment horizontal="center" vertical="center"/>
    </xf>
    <xf numFmtId="0" fontId="15" fillId="58" borderId="19" xfId="0" applyFont="1" applyFill="1" applyBorder="1"/>
    <xf numFmtId="0" fontId="22" fillId="44" borderId="25" xfId="0" applyFont="1" applyFill="1" applyBorder="1"/>
    <xf numFmtId="0" fontId="22" fillId="44" borderId="11" xfId="0" applyFont="1" applyFill="1" applyBorder="1"/>
    <xf numFmtId="0" fontId="22" fillId="44" borderId="26" xfId="0" applyFont="1" applyFill="1" applyBorder="1"/>
    <xf numFmtId="0" fontId="58" fillId="26" borderId="12" xfId="0" applyFont="1" applyFill="1" applyBorder="1" applyAlignment="1">
      <alignment horizontal="left" vertical="center" indent="13"/>
    </xf>
    <xf numFmtId="0" fontId="101" fillId="26" borderId="30" xfId="0" applyFont="1" applyFill="1" applyBorder="1" applyAlignment="1">
      <alignment horizontal="left"/>
    </xf>
    <xf numFmtId="0" fontId="101" fillId="26" borderId="15" xfId="0" applyFont="1" applyFill="1" applyBorder="1" applyAlignment="1">
      <alignment horizontal="left"/>
    </xf>
    <xf numFmtId="0" fontId="23" fillId="50" borderId="2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2" fillId="44" borderId="22" xfId="0" applyFont="1" applyFill="1" applyBorder="1"/>
    <xf numFmtId="0" fontId="9" fillId="0" borderId="0" xfId="0" applyFont="1" applyAlignment="1"/>
    <xf numFmtId="0" fontId="36" fillId="0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justify" vertical="top" wrapText="1"/>
    </xf>
    <xf numFmtId="0" fontId="106" fillId="0" borderId="11" xfId="0" applyFont="1" applyFill="1" applyBorder="1" applyAlignment="1">
      <alignment horizontal="left" vertical="center" wrapText="1" readingOrder="1"/>
    </xf>
    <xf numFmtId="0" fontId="98" fillId="0" borderId="11" xfId="0" applyFont="1" applyFill="1" applyBorder="1" applyAlignment="1">
      <alignment horizontal="left" vertical="center" wrapText="1" readingOrder="1"/>
    </xf>
    <xf numFmtId="0" fontId="98" fillId="0" borderId="0" xfId="0" applyFont="1" applyFill="1" applyBorder="1" applyAlignment="1">
      <alignment horizontal="left" vertical="center" wrapText="1" readingOrder="1"/>
    </xf>
    <xf numFmtId="0" fontId="98" fillId="0" borderId="0" xfId="0" applyFont="1" applyFill="1" applyAlignment="1">
      <alignment vertical="center" wrapText="1" readingOrder="1"/>
    </xf>
    <xf numFmtId="49" fontId="8" fillId="27" borderId="0" xfId="0" applyNumberFormat="1" applyFont="1" applyFill="1" applyAlignment="1">
      <alignment horizontal="left" vertical="center"/>
    </xf>
    <xf numFmtId="0" fontId="8" fillId="27" borderId="0" xfId="0" applyFont="1" applyFill="1" applyAlignment="1">
      <alignment horizontal="left" vertical="center"/>
    </xf>
    <xf numFmtId="0" fontId="91" fillId="0" borderId="0" xfId="0" applyFont="1" applyAlignment="1">
      <alignment horizontal="left" vertical="center"/>
    </xf>
    <xf numFmtId="0" fontId="8" fillId="2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1" fillId="0" borderId="0" xfId="0" applyFont="1" applyAlignment="1">
      <alignment horizontal="center" vertical="center"/>
    </xf>
    <xf numFmtId="164" fontId="38" fillId="28" borderId="25" xfId="52" applyFont="1" applyFill="1" applyBorder="1" applyAlignment="1">
      <alignment horizontal="center" vertical="center"/>
    </xf>
    <xf numFmtId="164" fontId="38" fillId="28" borderId="11" xfId="52" applyFont="1" applyFill="1" applyBorder="1" applyAlignment="1">
      <alignment horizontal="center" vertical="center"/>
    </xf>
    <xf numFmtId="164" fontId="38" fillId="28" borderId="26" xfId="52" applyFont="1" applyFill="1" applyBorder="1" applyAlignment="1">
      <alignment horizontal="center" vertical="center"/>
    </xf>
    <xf numFmtId="164" fontId="38" fillId="28" borderId="21" xfId="52" applyFont="1" applyFill="1" applyBorder="1" applyAlignment="1">
      <alignment horizontal="center" vertical="center"/>
    </xf>
    <xf numFmtId="164" fontId="38" fillId="28" borderId="0" xfId="52" applyFont="1" applyFill="1" applyBorder="1" applyAlignment="1">
      <alignment horizontal="center" vertical="center"/>
    </xf>
    <xf numFmtId="164" fontId="38" fillId="28" borderId="15" xfId="52" applyFont="1" applyFill="1" applyBorder="1" applyAlignment="1">
      <alignment horizontal="center" vertical="center"/>
    </xf>
    <xf numFmtId="164" fontId="38" fillId="28" borderId="22" xfId="52" applyFont="1" applyFill="1" applyBorder="1" applyAlignment="1">
      <alignment horizontal="center" vertical="center"/>
    </xf>
    <xf numFmtId="164" fontId="38" fillId="28" borderId="10" xfId="52" applyFont="1" applyFill="1" applyBorder="1" applyAlignment="1">
      <alignment horizontal="center" vertical="center"/>
    </xf>
    <xf numFmtId="164" fontId="38" fillId="28" borderId="16" xfId="52" applyFont="1" applyFill="1" applyBorder="1" applyAlignment="1">
      <alignment horizontal="center" vertical="center"/>
    </xf>
    <xf numFmtId="0" fontId="8" fillId="27" borderId="0" xfId="0" applyFont="1" applyFill="1" applyAlignment="1">
      <alignment horizontal="center" vertical="center" wrapText="1"/>
    </xf>
    <xf numFmtId="0" fontId="39" fillId="27" borderId="0" xfId="61" applyFont="1" applyFill="1" applyAlignment="1" applyProtection="1">
      <alignment horizontal="center" vertical="center"/>
    </xf>
    <xf numFmtId="0" fontId="37" fillId="27" borderId="0" xfId="0" applyFont="1" applyFill="1" applyAlignment="1">
      <alignment horizontal="center" vertical="center"/>
    </xf>
    <xf numFmtId="0" fontId="0" fillId="0" borderId="0" xfId="0"/>
    <xf numFmtId="0" fontId="22" fillId="52" borderId="0" xfId="0" applyFont="1" applyFill="1" applyAlignment="1">
      <alignment horizontal="left"/>
    </xf>
    <xf numFmtId="0" fontId="113" fillId="58" borderId="0" xfId="0" applyFont="1" applyFill="1" applyBorder="1" applyAlignment="1">
      <alignment horizontal="left" wrapText="1"/>
    </xf>
    <xf numFmtId="0" fontId="112" fillId="0" borderId="0" xfId="0" applyFont="1" applyBorder="1" applyAlignment="1">
      <alignment horizontal="center"/>
    </xf>
    <xf numFmtId="0" fontId="28" fillId="58" borderId="11" xfId="0" applyFont="1" applyFill="1" applyBorder="1" applyAlignment="1">
      <alignment horizontal="center" vertical="center" wrapText="1"/>
    </xf>
    <xf numFmtId="0" fontId="28" fillId="58" borderId="0" xfId="0" applyFont="1" applyFill="1" applyBorder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0" fontId="37" fillId="58" borderId="19" xfId="0" applyFont="1" applyFill="1" applyBorder="1" applyAlignment="1">
      <alignment horizontal="center" vertical="center"/>
    </xf>
    <xf numFmtId="0" fontId="37" fillId="58" borderId="30" xfId="0" applyFont="1" applyFill="1" applyBorder="1" applyAlignment="1">
      <alignment horizontal="center" vertical="center"/>
    </xf>
    <xf numFmtId="0" fontId="37" fillId="58" borderId="31" xfId="0" applyFont="1" applyFill="1" applyBorder="1" applyAlignment="1">
      <alignment horizontal="center" vertical="center"/>
    </xf>
    <xf numFmtId="0" fontId="15" fillId="56" borderId="25" xfId="0" applyFont="1" applyFill="1" applyBorder="1" applyAlignment="1">
      <alignment horizontal="center" vertical="center" wrapText="1"/>
    </xf>
    <xf numFmtId="0" fontId="15" fillId="56" borderId="22" xfId="0" applyFont="1" applyFill="1" applyBorder="1" applyAlignment="1">
      <alignment horizontal="center" vertical="center" wrapText="1"/>
    </xf>
    <xf numFmtId="0" fontId="99" fillId="57" borderId="17" xfId="0" applyFont="1" applyFill="1" applyBorder="1" applyAlignment="1">
      <alignment horizontal="center" vertical="center"/>
    </xf>
    <xf numFmtId="0" fontId="58" fillId="37" borderId="19" xfId="61" applyFont="1" applyFill="1" applyBorder="1" applyAlignment="1" applyProtection="1">
      <alignment horizontal="center" vertical="center" wrapText="1"/>
    </xf>
    <xf numFmtId="0" fontId="58" fillId="37" borderId="30" xfId="61" applyFont="1" applyFill="1" applyBorder="1" applyAlignment="1" applyProtection="1">
      <alignment horizontal="center" vertical="center" wrapText="1"/>
    </xf>
    <xf numFmtId="0" fontId="58" fillId="35" borderId="19" xfId="61" applyFont="1" applyFill="1" applyBorder="1" applyAlignment="1" applyProtection="1">
      <alignment horizontal="center" vertical="center" wrapText="1"/>
    </xf>
    <xf numFmtId="0" fontId="58" fillId="35" borderId="30" xfId="61" applyFont="1" applyFill="1" applyBorder="1" applyAlignment="1" applyProtection="1">
      <alignment horizontal="center" vertical="center" wrapText="1"/>
    </xf>
    <xf numFmtId="0" fontId="58" fillId="35" borderId="31" xfId="61" applyFont="1" applyFill="1" applyBorder="1" applyAlignment="1" applyProtection="1">
      <alignment horizontal="center" vertical="center" wrapText="1"/>
    </xf>
    <xf numFmtId="0" fontId="99" fillId="40" borderId="19" xfId="61" applyFont="1" applyFill="1" applyBorder="1" applyAlignment="1" applyProtection="1">
      <alignment horizontal="center" vertical="center" wrapText="1"/>
    </xf>
    <xf numFmtId="0" fontId="99" fillId="40" borderId="30" xfId="61" applyFont="1" applyFill="1" applyBorder="1" applyAlignment="1" applyProtection="1">
      <alignment horizontal="center" vertical="center" wrapText="1"/>
    </xf>
    <xf numFmtId="0" fontId="99" fillId="40" borderId="31" xfId="61" applyFont="1" applyFill="1" applyBorder="1" applyAlignment="1" applyProtection="1">
      <alignment horizontal="center" vertical="center" wrapText="1"/>
    </xf>
    <xf numFmtId="167" fontId="105" fillId="38" borderId="30" xfId="61" applyNumberFormat="1" applyFont="1" applyFill="1" applyBorder="1" applyAlignment="1" applyProtection="1">
      <alignment horizontal="center" vertical="center" wrapText="1"/>
    </xf>
    <xf numFmtId="167" fontId="105" fillId="38" borderId="31" xfId="61" applyNumberFormat="1" applyFont="1" applyFill="1" applyBorder="1" applyAlignment="1" applyProtection="1">
      <alignment horizontal="center" vertical="center" wrapText="1"/>
    </xf>
    <xf numFmtId="167" fontId="105" fillId="38" borderId="19" xfId="61" applyNumberFormat="1" applyFont="1" applyFill="1" applyBorder="1" applyAlignment="1" applyProtection="1">
      <alignment horizontal="center" vertical="center" wrapText="1"/>
    </xf>
    <xf numFmtId="0" fontId="105" fillId="39" borderId="19" xfId="61" applyFont="1" applyFill="1" applyBorder="1" applyAlignment="1" applyProtection="1">
      <alignment horizontal="center" vertical="center" wrapText="1"/>
    </xf>
    <xf numFmtId="0" fontId="105" fillId="39" borderId="30" xfId="61" applyFont="1" applyFill="1" applyBorder="1" applyAlignment="1" applyProtection="1">
      <alignment horizontal="center" vertical="center" wrapText="1"/>
    </xf>
    <xf numFmtId="0" fontId="105" fillId="39" borderId="31" xfId="61" applyFont="1" applyFill="1" applyBorder="1" applyAlignment="1" applyProtection="1">
      <alignment horizontal="center" vertical="center" wrapText="1"/>
    </xf>
    <xf numFmtId="0" fontId="103" fillId="49" borderId="19" xfId="61" applyFont="1" applyFill="1" applyBorder="1" applyAlignment="1" applyProtection="1">
      <alignment horizontal="center" vertical="center" wrapText="1"/>
    </xf>
    <xf numFmtId="0" fontId="103" fillId="49" borderId="30" xfId="61" applyFont="1" applyFill="1" applyBorder="1" applyAlignment="1" applyProtection="1">
      <alignment horizontal="center" vertical="center" wrapText="1"/>
    </xf>
    <xf numFmtId="0" fontId="103" fillId="49" borderId="31" xfId="61" applyFont="1" applyFill="1" applyBorder="1" applyAlignment="1" applyProtection="1">
      <alignment horizontal="center" vertical="center" wrapText="1"/>
    </xf>
    <xf numFmtId="0" fontId="37" fillId="58" borderId="25" xfId="0" applyFont="1" applyFill="1" applyBorder="1" applyAlignment="1">
      <alignment horizontal="center" vertical="center" wrapText="1"/>
    </xf>
    <xf numFmtId="0" fontId="37" fillId="58" borderId="11" xfId="0" applyFont="1" applyFill="1" applyBorder="1" applyAlignment="1">
      <alignment horizontal="center" vertical="center" wrapText="1"/>
    </xf>
    <xf numFmtId="0" fontId="37" fillId="58" borderId="26" xfId="0" applyFont="1" applyFill="1" applyBorder="1" applyAlignment="1">
      <alignment horizontal="center" vertical="center" wrapText="1"/>
    </xf>
    <xf numFmtId="0" fontId="37" fillId="58" borderId="21" xfId="0" applyFont="1" applyFill="1" applyBorder="1" applyAlignment="1">
      <alignment horizontal="center" vertical="center" wrapText="1"/>
    </xf>
    <xf numFmtId="0" fontId="37" fillId="58" borderId="0" xfId="0" applyFont="1" applyFill="1" applyBorder="1" applyAlignment="1">
      <alignment horizontal="center" vertical="center" wrapText="1"/>
    </xf>
    <xf numFmtId="0" fontId="37" fillId="58" borderId="15" xfId="0" applyFont="1" applyFill="1" applyBorder="1" applyAlignment="1">
      <alignment horizontal="center" vertical="center" wrapText="1"/>
    </xf>
    <xf numFmtId="0" fontId="37" fillId="58" borderId="22" xfId="0" applyFont="1" applyFill="1" applyBorder="1" applyAlignment="1">
      <alignment horizontal="center" vertical="center" wrapText="1"/>
    </xf>
    <xf numFmtId="0" fontId="37" fillId="58" borderId="10" xfId="0" applyFont="1" applyFill="1" applyBorder="1" applyAlignment="1">
      <alignment horizontal="center" vertical="center" wrapText="1"/>
    </xf>
    <xf numFmtId="0" fontId="37" fillId="58" borderId="16" xfId="0" applyFont="1" applyFill="1" applyBorder="1" applyAlignment="1">
      <alignment horizontal="center" vertical="center" wrapText="1"/>
    </xf>
    <xf numFmtId="0" fontId="100" fillId="60" borderId="30" xfId="61" applyFont="1" applyFill="1" applyBorder="1" applyAlignment="1" applyProtection="1">
      <alignment horizontal="center" vertical="center" wrapText="1"/>
    </xf>
    <xf numFmtId="0" fontId="100" fillId="60" borderId="31" xfId="61" applyFont="1" applyFill="1" applyBorder="1" applyAlignment="1" applyProtection="1">
      <alignment horizontal="center" vertical="center" wrapText="1"/>
    </xf>
    <xf numFmtId="0" fontId="102" fillId="52" borderId="17" xfId="0" applyFont="1" applyFill="1" applyBorder="1" applyAlignment="1">
      <alignment horizontal="center" vertical="center" wrapText="1"/>
    </xf>
    <xf numFmtId="0" fontId="102" fillId="52" borderId="21" xfId="0" applyFont="1" applyFill="1" applyBorder="1" applyAlignment="1">
      <alignment horizontal="center" vertical="center" wrapText="1"/>
    </xf>
    <xf numFmtId="0" fontId="102" fillId="52" borderId="0" xfId="0" applyFont="1" applyFill="1" applyBorder="1" applyAlignment="1">
      <alignment horizontal="center" vertical="center" wrapText="1"/>
    </xf>
    <xf numFmtId="0" fontId="102" fillId="52" borderId="26" xfId="0" applyFont="1" applyFill="1" applyBorder="1" applyAlignment="1">
      <alignment horizontal="center" vertical="center" wrapText="1"/>
    </xf>
    <xf numFmtId="0" fontId="102" fillId="52" borderId="15" xfId="0" applyFont="1" applyFill="1" applyBorder="1" applyAlignment="1">
      <alignment horizontal="center" vertical="center" wrapText="1"/>
    </xf>
    <xf numFmtId="0" fontId="102" fillId="52" borderId="22" xfId="0" applyFont="1" applyFill="1" applyBorder="1" applyAlignment="1">
      <alignment horizontal="center" vertical="center" wrapText="1"/>
    </xf>
    <xf numFmtId="0" fontId="102" fillId="52" borderId="10" xfId="0" applyFont="1" applyFill="1" applyBorder="1" applyAlignment="1">
      <alignment horizontal="center" vertical="center" wrapText="1"/>
    </xf>
    <xf numFmtId="0" fontId="102" fillId="52" borderId="16" xfId="0" applyFont="1" applyFill="1" applyBorder="1" applyAlignment="1">
      <alignment horizontal="center" vertical="center" wrapText="1"/>
    </xf>
    <xf numFmtId="0" fontId="99" fillId="47" borderId="30" xfId="61" applyFont="1" applyFill="1" applyBorder="1" applyAlignment="1" applyProtection="1">
      <alignment horizontal="center" vertical="center" wrapText="1"/>
    </xf>
    <xf numFmtId="0" fontId="99" fillId="47" borderId="31" xfId="61" applyFont="1" applyFill="1" applyBorder="1" applyAlignment="1" applyProtection="1">
      <alignment horizontal="center" vertical="center" wrapText="1"/>
    </xf>
    <xf numFmtId="0" fontId="102" fillId="52" borderId="18" xfId="0" applyFont="1" applyFill="1" applyBorder="1" applyAlignment="1">
      <alignment horizontal="center" vertical="center" wrapText="1"/>
    </xf>
    <xf numFmtId="0" fontId="99" fillId="47" borderId="19" xfId="61" applyFont="1" applyFill="1" applyBorder="1" applyAlignment="1" applyProtection="1">
      <alignment horizontal="center" vertical="center" wrapText="1"/>
    </xf>
    <xf numFmtId="0" fontId="99" fillId="53" borderId="30" xfId="0" applyFont="1" applyFill="1" applyBorder="1" applyAlignment="1">
      <alignment horizontal="center" vertical="center"/>
    </xf>
    <xf numFmtId="0" fontId="99" fillId="53" borderId="31" xfId="0" applyFont="1" applyFill="1" applyBorder="1" applyAlignment="1">
      <alignment horizontal="center" vertical="center"/>
    </xf>
    <xf numFmtId="0" fontId="37" fillId="57" borderId="30" xfId="0" applyFont="1" applyFill="1" applyBorder="1" applyAlignment="1">
      <alignment horizontal="center" vertical="center"/>
    </xf>
    <xf numFmtId="0" fontId="37" fillId="57" borderId="31" xfId="0" applyFont="1" applyFill="1" applyBorder="1" applyAlignment="1">
      <alignment horizontal="center" vertical="center"/>
    </xf>
    <xf numFmtId="0" fontId="84" fillId="46" borderId="30" xfId="61" applyFont="1" applyFill="1" applyBorder="1" applyAlignment="1" applyProtection="1">
      <alignment horizontal="center" vertical="center" wrapText="1"/>
    </xf>
    <xf numFmtId="0" fontId="84" fillId="46" borderId="31" xfId="61" applyFont="1" applyFill="1" applyBorder="1" applyAlignment="1" applyProtection="1">
      <alignment horizontal="center" vertical="center" wrapText="1"/>
    </xf>
    <xf numFmtId="0" fontId="104" fillId="48" borderId="19" xfId="61" applyFont="1" applyFill="1" applyBorder="1" applyAlignment="1" applyProtection="1">
      <alignment horizontal="center" vertical="center" wrapText="1"/>
    </xf>
    <xf numFmtId="0" fontId="104" fillId="48" borderId="30" xfId="61" applyFont="1" applyFill="1" applyBorder="1" applyAlignment="1" applyProtection="1">
      <alignment horizontal="center" vertical="center" wrapText="1"/>
    </xf>
    <xf numFmtId="0" fontId="100" fillId="60" borderId="19" xfId="61" applyFont="1" applyFill="1" applyBorder="1" applyAlignment="1" applyProtection="1">
      <alignment horizontal="center" vertical="center" wrapText="1"/>
    </xf>
    <xf numFmtId="0" fontId="99" fillId="53" borderId="19" xfId="0" applyFont="1" applyFill="1" applyBorder="1" applyAlignment="1">
      <alignment horizontal="center" vertical="center"/>
    </xf>
    <xf numFmtId="0" fontId="37" fillId="57" borderId="19" xfId="0" applyFont="1" applyFill="1" applyBorder="1" applyAlignment="1">
      <alignment horizontal="center" vertical="center"/>
    </xf>
    <xf numFmtId="0" fontId="29" fillId="58" borderId="0" xfId="0" applyFont="1" applyFill="1" applyBorder="1" applyAlignment="1">
      <alignment horizontal="center" vertical="center"/>
    </xf>
    <xf numFmtId="0" fontId="14" fillId="58" borderId="25" xfId="0" applyFont="1" applyFill="1" applyBorder="1" applyAlignment="1">
      <alignment horizontal="center" vertical="center" wrapText="1"/>
    </xf>
    <xf numFmtId="0" fontId="14" fillId="58" borderId="11" xfId="0" applyFont="1" applyFill="1" applyBorder="1" applyAlignment="1">
      <alignment horizontal="center" vertical="center" wrapText="1"/>
    </xf>
    <xf numFmtId="0" fontId="14" fillId="58" borderId="26" xfId="0" applyFont="1" applyFill="1" applyBorder="1" applyAlignment="1">
      <alignment horizontal="center" vertical="center" wrapText="1"/>
    </xf>
    <xf numFmtId="0" fontId="14" fillId="58" borderId="21" xfId="0" applyFont="1" applyFill="1" applyBorder="1" applyAlignment="1">
      <alignment horizontal="center" vertical="center" wrapText="1"/>
    </xf>
    <xf numFmtId="0" fontId="14" fillId="58" borderId="0" xfId="0" applyFont="1" applyFill="1" applyBorder="1" applyAlignment="1">
      <alignment horizontal="center" vertical="center" wrapText="1"/>
    </xf>
    <xf numFmtId="0" fontId="14" fillId="58" borderId="15" xfId="0" applyFont="1" applyFill="1" applyBorder="1" applyAlignment="1">
      <alignment horizontal="center" vertical="center" wrapText="1"/>
    </xf>
    <xf numFmtId="0" fontId="14" fillId="58" borderId="22" xfId="0" applyFont="1" applyFill="1" applyBorder="1" applyAlignment="1">
      <alignment horizontal="center" vertical="center" wrapText="1"/>
    </xf>
    <xf numFmtId="0" fontId="14" fillId="58" borderId="10" xfId="0" applyFont="1" applyFill="1" applyBorder="1" applyAlignment="1">
      <alignment horizontal="center" vertical="center" wrapText="1"/>
    </xf>
    <xf numFmtId="0" fontId="14" fillId="58" borderId="16" xfId="0" applyFont="1" applyFill="1" applyBorder="1" applyAlignment="1">
      <alignment horizontal="center" vertical="center" wrapText="1"/>
    </xf>
    <xf numFmtId="169" fontId="8" fillId="59" borderId="25" xfId="0" applyNumberFormat="1" applyFont="1" applyFill="1" applyBorder="1" applyAlignment="1">
      <alignment horizontal="center" vertical="center"/>
    </xf>
    <xf numFmtId="169" fontId="8" fillId="59" borderId="11" xfId="0" applyNumberFormat="1" applyFont="1" applyFill="1" applyBorder="1" applyAlignment="1">
      <alignment horizontal="center" vertical="center"/>
    </xf>
    <xf numFmtId="169" fontId="8" fillId="59" borderId="26" xfId="0" applyNumberFormat="1" applyFont="1" applyFill="1" applyBorder="1" applyAlignment="1">
      <alignment horizontal="center" vertical="center"/>
    </xf>
    <xf numFmtId="0" fontId="14" fillId="56" borderId="25" xfId="0" applyFont="1" applyFill="1" applyBorder="1" applyAlignment="1">
      <alignment horizontal="center" vertical="center" wrapText="1"/>
    </xf>
    <xf numFmtId="0" fontId="14" fillId="56" borderId="11" xfId="0" applyFont="1" applyFill="1" applyBorder="1" applyAlignment="1">
      <alignment horizontal="center" vertical="center" wrapText="1"/>
    </xf>
    <xf numFmtId="0" fontId="14" fillId="56" borderId="0" xfId="0" applyFont="1" applyFill="1" applyBorder="1" applyAlignment="1">
      <alignment horizontal="center" vertical="center" wrapText="1"/>
    </xf>
    <xf numFmtId="0" fontId="14" fillId="56" borderId="26" xfId="0" applyFont="1" applyFill="1" applyBorder="1" applyAlignment="1">
      <alignment horizontal="center" vertical="center" wrapText="1"/>
    </xf>
    <xf numFmtId="0" fontId="14" fillId="56" borderId="22" xfId="0" applyFont="1" applyFill="1" applyBorder="1" applyAlignment="1">
      <alignment horizontal="center" vertical="center" wrapText="1"/>
    </xf>
    <xf numFmtId="0" fontId="14" fillId="56" borderId="10" xfId="0" applyFont="1" applyFill="1" applyBorder="1" applyAlignment="1">
      <alignment horizontal="center" vertical="center" wrapText="1"/>
    </xf>
    <xf numFmtId="0" fontId="14" fillId="56" borderId="16" xfId="0" applyFont="1" applyFill="1" applyBorder="1" applyAlignment="1">
      <alignment horizontal="center" vertical="center" wrapText="1"/>
    </xf>
    <xf numFmtId="0" fontId="84" fillId="46" borderId="21" xfId="61" applyFont="1" applyFill="1" applyBorder="1" applyAlignment="1" applyProtection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0" fontId="58" fillId="37" borderId="31" xfId="61" applyFont="1" applyFill="1" applyBorder="1" applyAlignment="1" applyProtection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99" fillId="53" borderId="17" xfId="0" applyFont="1" applyFill="1" applyBorder="1" applyAlignment="1">
      <alignment horizontal="center" vertical="center"/>
    </xf>
    <xf numFmtId="167" fontId="105" fillId="38" borderId="17" xfId="61" applyNumberFormat="1" applyFont="1" applyFill="1" applyBorder="1" applyAlignment="1" applyProtection="1">
      <alignment horizontal="center" vertical="center" wrapText="1"/>
    </xf>
    <xf numFmtId="0" fontId="58" fillId="35" borderId="17" xfId="61" applyFont="1" applyFill="1" applyBorder="1" applyAlignment="1" applyProtection="1">
      <alignment horizontal="center" vertical="center" wrapText="1"/>
    </xf>
    <xf numFmtId="0" fontId="37" fillId="58" borderId="17" xfId="0" applyFont="1" applyFill="1" applyBorder="1" applyAlignment="1">
      <alignment horizontal="center" vertical="center"/>
    </xf>
    <xf numFmtId="0" fontId="105" fillId="39" borderId="17" xfId="61" applyFont="1" applyFill="1" applyBorder="1" applyAlignment="1" applyProtection="1">
      <alignment horizontal="center" vertical="center" wrapText="1"/>
    </xf>
    <xf numFmtId="0" fontId="41" fillId="51" borderId="11" xfId="69" applyFont="1" applyFill="1" applyBorder="1" applyAlignment="1">
      <alignment horizontal="left" vertical="center" wrapText="1"/>
    </xf>
    <xf numFmtId="165" fontId="41" fillId="24" borderId="11" xfId="73" applyFont="1" applyFill="1" applyBorder="1" applyAlignment="1">
      <alignment horizontal="center" vertical="center" wrapText="1"/>
    </xf>
    <xf numFmtId="165" fontId="33" fillId="24" borderId="10" xfId="73" applyFont="1" applyFill="1" applyBorder="1" applyAlignment="1">
      <alignment horizontal="center" vertical="center" wrapText="1"/>
    </xf>
    <xf numFmtId="165" fontId="9" fillId="31" borderId="11" xfId="73" applyNumberFormat="1" applyFont="1" applyFill="1" applyBorder="1" applyAlignment="1" applyProtection="1">
      <alignment horizontal="center" vertical="center"/>
    </xf>
    <xf numFmtId="165" fontId="14" fillId="27" borderId="0" xfId="73" quotePrefix="1" applyFont="1" applyFill="1" applyBorder="1" applyAlignment="1">
      <alignment horizontal="center" vertical="center"/>
    </xf>
    <xf numFmtId="165" fontId="14" fillId="27" borderId="10" xfId="73" quotePrefix="1" applyFont="1" applyFill="1" applyBorder="1" applyAlignment="1">
      <alignment horizontal="center" vertical="center"/>
    </xf>
    <xf numFmtId="165" fontId="23" fillId="25" borderId="25" xfId="76" applyFont="1" applyFill="1" applyBorder="1" applyAlignment="1">
      <alignment horizontal="center" vertical="center"/>
    </xf>
    <xf numFmtId="165" fontId="23" fillId="25" borderId="11" xfId="76" applyFont="1" applyFill="1" applyBorder="1" applyAlignment="1">
      <alignment horizontal="center" vertical="center"/>
    </xf>
    <xf numFmtId="165" fontId="23" fillId="25" borderId="26" xfId="76" applyFont="1" applyFill="1" applyBorder="1" applyAlignment="1">
      <alignment horizontal="center" vertical="center"/>
    </xf>
    <xf numFmtId="165" fontId="33" fillId="24" borderId="0" xfId="73" applyFont="1" applyFill="1" applyBorder="1" applyAlignment="1">
      <alignment horizontal="center" vertical="center" wrapText="1"/>
    </xf>
    <xf numFmtId="165" fontId="21" fillId="38" borderId="21" xfId="73" applyNumberFormat="1" applyFont="1" applyFill="1" applyBorder="1" applyAlignment="1" applyProtection="1">
      <alignment horizontal="center" vertical="center" wrapText="1"/>
    </xf>
    <xf numFmtId="165" fontId="21" fillId="38" borderId="0" xfId="73" applyNumberFormat="1" applyFont="1" applyFill="1" applyBorder="1" applyAlignment="1" applyProtection="1">
      <alignment horizontal="center" vertical="center" wrapText="1"/>
    </xf>
    <xf numFmtId="165" fontId="21" fillId="38" borderId="15" xfId="73" applyNumberFormat="1" applyFont="1" applyFill="1" applyBorder="1" applyAlignment="1" applyProtection="1">
      <alignment horizontal="center" vertical="center" wrapText="1"/>
    </xf>
    <xf numFmtId="165" fontId="21" fillId="41" borderId="21" xfId="73" applyNumberFormat="1" applyFont="1" applyFill="1" applyBorder="1" applyAlignment="1" applyProtection="1">
      <alignment horizontal="center" vertical="center" wrapText="1"/>
    </xf>
    <xf numFmtId="165" fontId="21" fillId="41" borderId="0" xfId="73" applyNumberFormat="1" applyFont="1" applyFill="1" applyBorder="1" applyAlignment="1" applyProtection="1">
      <alignment horizontal="center" vertical="center" wrapText="1"/>
    </xf>
    <xf numFmtId="165" fontId="21" fillId="41" borderId="15" xfId="73" applyNumberFormat="1" applyFont="1" applyFill="1" applyBorder="1" applyAlignment="1" applyProtection="1">
      <alignment horizontal="center" vertical="center" wrapText="1"/>
    </xf>
    <xf numFmtId="165" fontId="23" fillId="29" borderId="24" xfId="69" applyNumberFormat="1" applyFont="1" applyFill="1" applyBorder="1" applyAlignment="1" applyProtection="1">
      <alignment horizontal="center" vertical="center"/>
    </xf>
    <xf numFmtId="165" fontId="23" fillId="29" borderId="23" xfId="69" applyNumberFormat="1" applyFont="1" applyFill="1" applyBorder="1" applyAlignment="1" applyProtection="1">
      <alignment horizontal="center" vertical="center"/>
    </xf>
    <xf numFmtId="165" fontId="23" fillId="29" borderId="18" xfId="69" applyNumberFormat="1" applyFont="1" applyFill="1" applyBorder="1" applyAlignment="1" applyProtection="1">
      <alignment horizontal="center" vertical="center"/>
    </xf>
    <xf numFmtId="165" fontId="21" fillId="26" borderId="21" xfId="76" applyFont="1" applyFill="1" applyBorder="1" applyAlignment="1">
      <alignment horizontal="center" vertical="center"/>
    </xf>
    <xf numFmtId="165" fontId="21" fillId="26" borderId="0" xfId="76" applyFont="1" applyFill="1" applyBorder="1" applyAlignment="1">
      <alignment horizontal="center" vertical="center"/>
    </xf>
    <xf numFmtId="165" fontId="21" fillId="26" borderId="15" xfId="76" applyFont="1" applyFill="1" applyBorder="1" applyAlignment="1">
      <alignment horizontal="center" vertical="center"/>
    </xf>
    <xf numFmtId="165" fontId="21" fillId="26" borderId="22" xfId="76" applyFont="1" applyFill="1" applyBorder="1" applyAlignment="1">
      <alignment horizontal="center" vertical="center"/>
    </xf>
    <xf numFmtId="165" fontId="21" fillId="26" borderId="10" xfId="76" applyFont="1" applyFill="1" applyBorder="1" applyAlignment="1">
      <alignment horizontal="center" vertical="center"/>
    </xf>
    <xf numFmtId="165" fontId="21" fillId="26" borderId="16" xfId="76" applyFont="1" applyFill="1" applyBorder="1" applyAlignment="1">
      <alignment horizontal="center" vertical="center"/>
    </xf>
    <xf numFmtId="165" fontId="17" fillId="58" borderId="21" xfId="73" quotePrefix="1" applyNumberFormat="1" applyFont="1" applyFill="1" applyBorder="1" applyAlignment="1" applyProtection="1">
      <alignment horizontal="center" vertical="center"/>
    </xf>
    <xf numFmtId="165" fontId="17" fillId="58" borderId="0" xfId="73" quotePrefix="1" applyNumberFormat="1" applyFont="1" applyFill="1" applyBorder="1" applyAlignment="1" applyProtection="1">
      <alignment horizontal="center" vertical="center"/>
    </xf>
    <xf numFmtId="165" fontId="17" fillId="58" borderId="15" xfId="73" quotePrefix="1" applyNumberFormat="1" applyFont="1" applyFill="1" applyBorder="1" applyAlignment="1" applyProtection="1">
      <alignment horizontal="center" vertical="center"/>
    </xf>
    <xf numFmtId="0" fontId="41" fillId="58" borderId="0" xfId="69" applyFont="1" applyFill="1" applyBorder="1" applyAlignment="1">
      <alignment horizontal="center" vertical="center"/>
    </xf>
    <xf numFmtId="0" fontId="41" fillId="58" borderId="22" xfId="69" applyFont="1" applyFill="1" applyBorder="1" applyAlignment="1">
      <alignment horizontal="center" vertical="center"/>
    </xf>
    <xf numFmtId="0" fontId="41" fillId="58" borderId="10" xfId="69" applyFont="1" applyFill="1" applyBorder="1" applyAlignment="1">
      <alignment horizontal="center" vertical="center"/>
    </xf>
    <xf numFmtId="0" fontId="41" fillId="58" borderId="16" xfId="69" applyFont="1" applyFill="1" applyBorder="1" applyAlignment="1">
      <alignment horizontal="center" vertical="center"/>
    </xf>
    <xf numFmtId="165" fontId="19" fillId="26" borderId="21" xfId="73" applyFont="1" applyFill="1" applyBorder="1" applyAlignment="1">
      <alignment horizontal="center" vertical="center"/>
    </xf>
    <xf numFmtId="165" fontId="19" fillId="26" borderId="0" xfId="73" applyFont="1" applyFill="1" applyBorder="1" applyAlignment="1">
      <alignment horizontal="center" vertical="center"/>
    </xf>
    <xf numFmtId="165" fontId="19" fillId="26" borderId="0" xfId="73" quotePrefix="1" applyFont="1" applyFill="1" applyBorder="1" applyAlignment="1">
      <alignment horizontal="center" vertical="center"/>
    </xf>
    <xf numFmtId="165" fontId="19" fillId="26" borderId="15" xfId="73" quotePrefix="1" applyFont="1" applyFill="1" applyBorder="1" applyAlignment="1">
      <alignment horizontal="center" vertical="center"/>
    </xf>
    <xf numFmtId="165" fontId="17" fillId="58" borderId="21" xfId="73" applyNumberFormat="1" applyFont="1" applyFill="1" applyBorder="1" applyAlignment="1" applyProtection="1">
      <alignment horizontal="center" vertical="center"/>
    </xf>
    <xf numFmtId="165" fontId="17" fillId="58" borderId="0" xfId="73" applyNumberFormat="1" applyFont="1" applyFill="1" applyBorder="1" applyAlignment="1" applyProtection="1">
      <alignment horizontal="center" vertical="center"/>
    </xf>
    <xf numFmtId="165" fontId="17" fillId="58" borderId="21" xfId="73" applyFont="1" applyFill="1" applyBorder="1" applyAlignment="1">
      <alignment horizontal="center" vertical="center"/>
    </xf>
    <xf numFmtId="165" fontId="17" fillId="58" borderId="0" xfId="73" applyFont="1" applyFill="1" applyBorder="1" applyAlignment="1">
      <alignment horizontal="center" vertical="center"/>
    </xf>
    <xf numFmtId="165" fontId="17" fillId="58" borderId="15" xfId="73" applyFont="1" applyFill="1" applyBorder="1" applyAlignment="1">
      <alignment horizontal="center" vertical="center"/>
    </xf>
    <xf numFmtId="165" fontId="18" fillId="58" borderId="25" xfId="73" applyFont="1" applyFill="1" applyBorder="1" applyAlignment="1">
      <alignment horizontal="center" vertical="center"/>
    </xf>
    <xf numFmtId="165" fontId="18" fillId="58" borderId="11" xfId="73" applyFont="1" applyFill="1" applyBorder="1" applyAlignment="1">
      <alignment horizontal="center" vertical="center"/>
    </xf>
    <xf numFmtId="165" fontId="18" fillId="58" borderId="26" xfId="73" applyFont="1" applyFill="1" applyBorder="1" applyAlignment="1">
      <alignment horizontal="center" vertical="center"/>
    </xf>
    <xf numFmtId="0" fontId="41" fillId="58" borderId="21" xfId="69" applyFont="1" applyFill="1" applyBorder="1" applyAlignment="1">
      <alignment horizontal="center" vertical="center"/>
    </xf>
    <xf numFmtId="0" fontId="41" fillId="58" borderId="15" xfId="69" applyFont="1" applyFill="1" applyBorder="1" applyAlignment="1">
      <alignment horizontal="center" vertical="center"/>
    </xf>
    <xf numFmtId="0" fontId="23" fillId="58" borderId="21" xfId="69" applyFont="1" applyFill="1" applyBorder="1" applyAlignment="1">
      <alignment horizontal="center" vertical="center"/>
    </xf>
    <xf numFmtId="0" fontId="23" fillId="58" borderId="0" xfId="69" applyFont="1" applyFill="1" applyBorder="1" applyAlignment="1">
      <alignment horizontal="center" vertical="center"/>
    </xf>
    <xf numFmtId="0" fontId="23" fillId="58" borderId="15" xfId="69" applyFont="1" applyFill="1" applyBorder="1" applyAlignment="1">
      <alignment horizontal="center" vertical="center"/>
    </xf>
    <xf numFmtId="165" fontId="14" fillId="27" borderId="11" xfId="73" quotePrefix="1" applyFont="1" applyFill="1" applyBorder="1" applyAlignment="1">
      <alignment horizontal="center" vertical="center"/>
    </xf>
    <xf numFmtId="165" fontId="23" fillId="58" borderId="21" xfId="73" applyFont="1" applyFill="1" applyBorder="1" applyAlignment="1">
      <alignment horizontal="center" vertical="center"/>
    </xf>
    <xf numFmtId="165" fontId="23" fillId="58" borderId="0" xfId="73" applyFont="1" applyFill="1" applyBorder="1" applyAlignment="1">
      <alignment horizontal="center" vertical="center"/>
    </xf>
    <xf numFmtId="165" fontId="23" fillId="58" borderId="15" xfId="73" applyFont="1" applyFill="1" applyBorder="1" applyAlignment="1">
      <alignment horizontal="center" vertical="center"/>
    </xf>
    <xf numFmtId="165" fontId="23" fillId="58" borderId="21" xfId="69" applyNumberFormat="1" applyFont="1" applyFill="1" applyBorder="1" applyAlignment="1">
      <alignment horizontal="center" vertical="center"/>
    </xf>
    <xf numFmtId="165" fontId="23" fillId="58" borderId="0" xfId="69" applyNumberFormat="1" applyFont="1" applyFill="1" applyBorder="1" applyAlignment="1">
      <alignment horizontal="center" vertical="center"/>
    </xf>
    <xf numFmtId="0" fontId="41" fillId="58" borderId="25" xfId="69" applyFont="1" applyFill="1" applyBorder="1" applyAlignment="1">
      <alignment horizontal="center" vertical="center"/>
    </xf>
    <xf numFmtId="0" fontId="41" fillId="58" borderId="11" xfId="69" applyFont="1" applyFill="1" applyBorder="1" applyAlignment="1">
      <alignment horizontal="center" vertical="center"/>
    </xf>
    <xf numFmtId="0" fontId="41" fillId="58" borderId="26" xfId="69" applyFont="1" applyFill="1" applyBorder="1" applyAlignment="1">
      <alignment horizontal="center" vertical="center"/>
    </xf>
    <xf numFmtId="165" fontId="23" fillId="24" borderId="11" xfId="73" applyFont="1" applyFill="1" applyBorder="1" applyAlignment="1">
      <alignment horizontal="center" vertical="center" wrapText="1"/>
    </xf>
    <xf numFmtId="165" fontId="23" fillId="24" borderId="10" xfId="73" applyFont="1" applyFill="1" applyBorder="1" applyAlignment="1">
      <alignment horizontal="center" vertical="center" wrapText="1"/>
    </xf>
    <xf numFmtId="165" fontId="19" fillId="26" borderId="0" xfId="75" applyFont="1" applyFill="1" applyBorder="1" applyAlignment="1">
      <alignment horizontal="center" vertical="center"/>
    </xf>
    <xf numFmtId="0" fontId="19" fillId="35" borderId="0" xfId="69" applyFont="1" applyFill="1" applyBorder="1" applyAlignment="1">
      <alignment horizontal="center" vertical="center"/>
    </xf>
    <xf numFmtId="0" fontId="23" fillId="25" borderId="0" xfId="69" applyFont="1" applyFill="1" applyBorder="1" applyAlignment="1">
      <alignment horizontal="center" vertical="center"/>
    </xf>
    <xf numFmtId="0" fontId="23" fillId="36" borderId="0" xfId="69" applyFont="1" applyFill="1" applyAlignment="1">
      <alignment horizontal="center" vertical="center"/>
    </xf>
    <xf numFmtId="0" fontId="19" fillId="37" borderId="0" xfId="77" applyFont="1" applyFill="1" applyBorder="1" applyAlignment="1">
      <alignment horizontal="center" vertical="center"/>
    </xf>
    <xf numFmtId="0" fontId="23" fillId="37" borderId="0" xfId="77" applyFont="1" applyFill="1" applyAlignment="1">
      <alignment horizontal="center" vertical="center"/>
    </xf>
    <xf numFmtId="0" fontId="21" fillId="26" borderId="0" xfId="77" applyFont="1" applyFill="1" applyBorder="1" applyAlignment="1">
      <alignment horizontal="center" vertical="center"/>
    </xf>
    <xf numFmtId="167" fontId="23" fillId="25" borderId="0" xfId="97" applyFont="1" applyFill="1" applyBorder="1" applyAlignment="1">
      <alignment horizontal="center" vertical="center"/>
    </xf>
    <xf numFmtId="167" fontId="23" fillId="36" borderId="0" xfId="97" applyFont="1" applyFill="1" applyAlignment="1">
      <alignment horizontal="center" vertical="center"/>
    </xf>
    <xf numFmtId="167" fontId="84" fillId="26" borderId="0" xfId="97" applyFont="1" applyFill="1" applyAlignment="1">
      <alignment horizontal="center"/>
    </xf>
    <xf numFmtId="167" fontId="19" fillId="35" borderId="0" xfId="97" applyFont="1" applyFill="1" applyBorder="1" applyAlignment="1">
      <alignment horizontal="center" vertical="center"/>
    </xf>
    <xf numFmtId="0" fontId="57" fillId="33" borderId="0" xfId="0" applyFont="1" applyFill="1" applyBorder="1" applyAlignment="1">
      <alignment horizontal="center" vertical="center"/>
    </xf>
    <xf numFmtId="0" fontId="19" fillId="26" borderId="0" xfId="0" applyFont="1" applyFill="1" applyAlignment="1">
      <alignment horizontal="center"/>
    </xf>
    <xf numFmtId="0" fontId="0" fillId="0" borderId="0" xfId="0" applyAlignment="1"/>
    <xf numFmtId="0" fontId="19" fillId="33" borderId="0" xfId="0" applyFont="1" applyFill="1" applyBorder="1" applyAlignment="1">
      <alignment horizontal="center" vertical="center"/>
    </xf>
    <xf numFmtId="0" fontId="7" fillId="27" borderId="0" xfId="69" applyFill="1" applyBorder="1" applyAlignment="1"/>
    <xf numFmtId="0" fontId="9" fillId="0" borderId="21" xfId="69" applyNumberFormat="1" applyFont="1" applyFill="1" applyBorder="1" applyAlignment="1" applyProtection="1">
      <alignment horizontal="left"/>
    </xf>
    <xf numFmtId="0" fontId="9" fillId="0" borderId="0" xfId="69" applyNumberFormat="1" applyFont="1" applyFill="1" applyBorder="1" applyAlignment="1" applyProtection="1">
      <alignment horizontal="left"/>
    </xf>
    <xf numFmtId="0" fontId="9" fillId="0" borderId="0" xfId="69" applyFont="1" applyFill="1" applyBorder="1" applyAlignment="1">
      <alignment horizontal="left"/>
    </xf>
    <xf numFmtId="165" fontId="23" fillId="0" borderId="0" xfId="69" applyNumberFormat="1" applyFont="1" applyFill="1" applyBorder="1" applyAlignment="1" applyProtection="1"/>
    <xf numFmtId="165" fontId="9" fillId="0" borderId="0" xfId="69" applyNumberFormat="1" applyFont="1" applyFill="1" applyBorder="1" applyAlignment="1" applyProtection="1">
      <alignment horizontal="center"/>
    </xf>
    <xf numFmtId="165" fontId="9" fillId="0" borderId="0" xfId="69" applyNumberFormat="1" applyFont="1" applyFill="1" applyBorder="1" applyAlignment="1" applyProtection="1">
      <alignment horizontal="left"/>
    </xf>
    <xf numFmtId="165" fontId="9" fillId="0" borderId="0" xfId="76" applyFont="1" applyFill="1" applyBorder="1" applyAlignment="1">
      <alignment horizontal="right"/>
    </xf>
    <xf numFmtId="1" fontId="43" fillId="27" borderId="0" xfId="69" applyNumberFormat="1" applyFont="1" applyFill="1" applyBorder="1" applyAlignment="1">
      <alignment horizontal="center"/>
    </xf>
    <xf numFmtId="0" fontId="10" fillId="61" borderId="0" xfId="61" applyFill="1" applyAlignment="1" applyProtection="1"/>
    <xf numFmtId="0" fontId="0" fillId="61" borderId="0" xfId="0" applyFill="1"/>
    <xf numFmtId="0" fontId="114" fillId="61" borderId="0" xfId="0" applyFont="1" applyFill="1"/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3" builtinId="27"/>
    <cellStyle name="Bad 2" xfId="49"/>
    <cellStyle name="Bad 3" xfId="102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9"/>
    <cellStyle name="Hyperlink 2 3" xfId="96"/>
    <cellStyle name="Hyperlink 2_11-07-2485-00-0000-wg-tentative-agenda-november-2007 (2)" xfId="64"/>
    <cellStyle name="Hyperlink 3" xfId="95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7"/>
    <cellStyle name="Normal 2 3" xfId="92"/>
    <cellStyle name="Normal 2_11-07-2211-00-0000-wg-tentative-agenda-september-2007" xfId="70"/>
    <cellStyle name="Normal 3" xfId="71"/>
    <cellStyle name="Normal 3 2" xfId="72"/>
    <cellStyle name="Normal 3 3" xfId="94"/>
    <cellStyle name="Normal 3 4" xfId="98"/>
    <cellStyle name="Normal 3 5" xfId="104"/>
    <cellStyle name="Normal 3 6" xfId="105"/>
    <cellStyle name="Normal 3 7" xfId="106"/>
    <cellStyle name="Normal 3 8" xfId="108"/>
    <cellStyle name="Normal 3 9" xfId="109"/>
    <cellStyle name="Normal 4" xfId="93"/>
    <cellStyle name="Normal 5" xfId="107"/>
    <cellStyle name="Normal_00250r0P802-15_WG-Sep00 Meeting Objectives and Agenda" xfId="73"/>
    <cellStyle name="Normal_00250r0P802-15_WG-Sep00 Meeting Objectives and Agenda 4 2" xfId="74"/>
    <cellStyle name="Normal_00250r0P802-15_WG-Sep00 Meeting Objectives and Agenda 5 3" xfId="75"/>
    <cellStyle name="Normal_00250r0P802-15_WG-Sep00 Meeting Objectives and Agenda1" xfId="76"/>
    <cellStyle name="Normal_00250r0P802-15_WG-Sep00 Meeting Objectives and Agenda1 2" xfId="101"/>
    <cellStyle name="Normal_JTC1-DRAFT-CAC-0_11-05-XXX-00-0000-802.11-JTC1 2" xfId="77"/>
    <cellStyle name="Note 2" xfId="78"/>
    <cellStyle name="Note 3" xfId="100"/>
    <cellStyle name="Notiz" xfId="79"/>
    <cellStyle name="Output 2" xfId="80"/>
    <cellStyle name="Schlecht" xfId="81"/>
    <cellStyle name="Title 2" xfId="82"/>
    <cellStyle name="Total 2" xfId="83"/>
    <cellStyle name="Überschrift" xfId="84"/>
    <cellStyle name="Überschrift 1" xfId="85"/>
    <cellStyle name="Überschrift 2" xfId="86"/>
    <cellStyle name="Überschrift 3" xfId="87"/>
    <cellStyle name="Überschrift 4" xfId="88"/>
    <cellStyle name="Verknüpfte Zelle" xfId="89"/>
    <cellStyle name="Warning Text 2" xfId="90"/>
    <cellStyle name="Zelle überprüfen" xfId="9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FFFF"/>
      <color rgb="FFFF99FF"/>
      <color rgb="FFFFCC99"/>
      <color rgb="FF80FFFF"/>
      <color rgb="FF99CCFF"/>
      <color rgb="FF99FF99"/>
      <color rgb="FFFFCCCC"/>
      <color rgb="FFFFFF99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46" Type="http://schemas.openxmlformats.org/officeDocument/2006/relationships/image" Target="../media/image45.png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png"/><Relationship Id="rId3" Type="http://schemas.openxmlformats.org/officeDocument/2006/relationships/image" Target="../media/image47.emf"/><Relationship Id="rId7" Type="http://schemas.openxmlformats.org/officeDocument/2006/relationships/image" Target="../media/image51.jpeg"/><Relationship Id="rId2" Type="http://schemas.openxmlformats.org/officeDocument/2006/relationships/image" Target="../media/image46.wmf"/><Relationship Id="rId1" Type="http://schemas.openxmlformats.org/officeDocument/2006/relationships/hyperlink" Target="#'Anti-Trust'!A1"/><Relationship Id="rId6" Type="http://schemas.openxmlformats.org/officeDocument/2006/relationships/image" Target="../media/image50.emf"/><Relationship Id="rId5" Type="http://schemas.openxmlformats.org/officeDocument/2006/relationships/image" Target="../media/image49.emf"/><Relationship Id="rId4" Type="http://schemas.openxmlformats.org/officeDocument/2006/relationships/image" Target="../media/image4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561974</xdr:colOff>
      <xdr:row>9</xdr:row>
      <xdr:rowOff>57150</xdr:rowOff>
    </xdr:from>
    <xdr:to>
      <xdr:col>8</xdr:col>
      <xdr:colOff>82886</xdr:colOff>
      <xdr:row>22</xdr:row>
      <xdr:rowOff>104775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57224" y="1924050"/>
          <a:ext cx="4978737" cy="2647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1211035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26</xdr:col>
      <xdr:colOff>27215</xdr:colOff>
      <xdr:row>14</xdr:row>
      <xdr:rowOff>13608</xdr:rowOff>
    </xdr:from>
    <xdr:to>
      <xdr:col>32</xdr:col>
      <xdr:colOff>13607</xdr:colOff>
      <xdr:row>14</xdr:row>
      <xdr:rowOff>27214</xdr:rowOff>
    </xdr:to>
    <xdr:cxnSp macro="">
      <xdr:nvCxnSpPr>
        <xdr:cNvPr id="10" name="Straight Connector 9"/>
        <xdr:cNvCxnSpPr/>
      </xdr:nvCxnSpPr>
      <xdr:spPr bwMode="auto">
        <a:xfrm flipH="1">
          <a:off x="18247179" y="3646715"/>
          <a:ext cx="3660321" cy="13606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326572</xdr:rowOff>
    </xdr:from>
    <xdr:to>
      <xdr:col>32</xdr:col>
      <xdr:colOff>40823</xdr:colOff>
      <xdr:row>6</xdr:row>
      <xdr:rowOff>13607</xdr:rowOff>
    </xdr:to>
    <xdr:cxnSp macro="">
      <xdr:nvCxnSpPr>
        <xdr:cNvPr id="13" name="Straight Connector 12"/>
        <xdr:cNvCxnSpPr/>
      </xdr:nvCxnSpPr>
      <xdr:spPr bwMode="auto">
        <a:xfrm flipH="1">
          <a:off x="3415393" y="1850572"/>
          <a:ext cx="18519323" cy="2721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442607" y="6232072"/>
          <a:ext cx="14818178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</xdr:rowOff>
    </xdr:from>
    <xdr:to>
      <xdr:col>2</xdr:col>
      <xdr:colOff>13607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3415393" y="1864180"/>
          <a:ext cx="13607" cy="4408713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3688786" y="7075714"/>
          <a:ext cx="1238250" cy="1006929"/>
        </a:xfrm>
        <a:prstGeom prst="wedgeRectCallout">
          <a:avLst>
            <a:gd name="adj1" fmla="val -176422"/>
            <a:gd name="adj2" fmla="val -522672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AK / ARC 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4/11-14-0491-00ai-tgai-agenda-waikoloa-may-2014.pptx" TargetMode="External"/><Relationship Id="rId13" Type="http://schemas.openxmlformats.org/officeDocument/2006/relationships/hyperlink" Target="http://www.ieee802.org/11/private/index.shtml" TargetMode="External"/><Relationship Id="rId18" Type="http://schemas.openxmlformats.org/officeDocument/2006/relationships/hyperlink" Target="https://mentor.ieee.org/802.11/dcn/14/11-14-0471-0000" TargetMode="External"/><Relationship Id="rId3" Type="http://schemas.openxmlformats.org/officeDocument/2006/relationships/hyperlink" Target="https://mentor.ieee.org/802.11/dcn/14/11-14-0475-000m-may-2014-agenda.ppt" TargetMode="External"/><Relationship Id="rId21" Type="http://schemas.openxmlformats.org/officeDocument/2006/relationships/hyperlink" Target="https://mentor.ieee.org/802.11/dcn/14/11-14-0493-0000" TargetMode="External"/><Relationship Id="rId7" Type="http://schemas.openxmlformats.org/officeDocument/2006/relationships/hyperlink" Target="https://mentor.ieee.org/802.11/dcn/14/11-14-0488-0arc-arc-sc-agenda-may-2014.ppt" TargetMode="External"/><Relationship Id="rId12" Type="http://schemas.openxmlformats.org/officeDocument/2006/relationships/hyperlink" Target="http://www.ieee802.org/11/Meetings/Meeting_Plan.html" TargetMode="External"/><Relationship Id="rId17" Type="http://schemas.openxmlformats.org/officeDocument/2006/relationships/hyperlink" Target="https://mentor.ieee.org/802.11/dcn/14/11-14-0472-0000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cn/14/11-14-0469-00ak-may-2014-802-11ak-agenda.pptx" TargetMode="External"/><Relationship Id="rId16" Type="http://schemas.openxmlformats.org/officeDocument/2006/relationships/hyperlink" Target="https://mentor.ieee.org/802.11/dcn/14/11-14-0473-0000" TargetMode="External"/><Relationship Id="rId20" Type="http://schemas.openxmlformats.org/officeDocument/2006/relationships/hyperlink" Target="https://mentor.ieee.org/802.11/dcn/14/11-14-0495-0000" TargetMode="External"/><Relationship Id="rId1" Type="http://schemas.openxmlformats.org/officeDocument/2006/relationships/hyperlink" Target="https://mentor.ieee.org/802.11/dcn/14/11-14-0478-00ax-tgax-may-2014-meeting-agenda.ppt" TargetMode="External"/><Relationship Id="rId6" Type="http://schemas.openxmlformats.org/officeDocument/2006/relationships/hyperlink" Target="https://mentor.ieee.org/802.11/dcn/14/11-14-0487-00ah-may-2014-agenda.pptx" TargetMode="External"/><Relationship Id="rId11" Type="http://schemas.openxmlformats.org/officeDocument/2006/relationships/hyperlink" Target="http://grouper.ieee.org/groups/802/11/Reflector.html" TargetMode="External"/><Relationship Id="rId24" Type="http://schemas.openxmlformats.org/officeDocument/2006/relationships/hyperlink" Target="http://802world.org/attendee" TargetMode="External"/><Relationship Id="rId5" Type="http://schemas.openxmlformats.org/officeDocument/2006/relationships/hyperlink" Target="https://mentor.ieee.org/802.11/dcn/14/11-14-0482-0000-publicity-agenda.ppt" TargetMode="External"/><Relationship Id="rId15" Type="http://schemas.openxmlformats.org/officeDocument/2006/relationships/hyperlink" Target="https://mentor.ieee.org/802.11/dcn/14/11-14-0474-0000" TargetMode="External"/><Relationship Id="rId23" Type="http://schemas.openxmlformats.org/officeDocument/2006/relationships/hyperlink" Target="https://mentor.ieee.org/802.11/dcn/14/11-14-0510-0000" TargetMode="External"/><Relationship Id="rId10" Type="http://schemas.openxmlformats.org/officeDocument/2006/relationships/hyperlink" Target="https://mentor.ieee.org/802.11/documents" TargetMode="External"/><Relationship Id="rId19" Type="http://schemas.openxmlformats.org/officeDocument/2006/relationships/hyperlink" Target="https://mentor.ieee.org/802.11/dcn/14/11-14-0470-0000" TargetMode="External"/><Relationship Id="rId4" Type="http://schemas.openxmlformats.org/officeDocument/2006/relationships/hyperlink" Target="https://mentor.ieee.org/802.11/dcn/14/11-14-0480-00aq-agenda-may-2014.ppt" TargetMode="External"/><Relationship Id="rId9" Type="http://schemas.openxmlformats.org/officeDocument/2006/relationships/hyperlink" Target="http://www.ieee802.org/11/" TargetMode="External"/><Relationship Id="rId14" Type="http://schemas.openxmlformats.org/officeDocument/2006/relationships/hyperlink" Target="http://www.ieee802.org/11/Photographs/officers.htm" TargetMode="External"/><Relationship Id="rId22" Type="http://schemas.openxmlformats.org/officeDocument/2006/relationships/hyperlink" Target="https://mentor.ieee.org/802.11/dcn/14/11-14-0499-000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tandards.ieee.org/faqs/affiliationFAQ.html" TargetMode="External"/><Relationship Id="rId3" Type="http://schemas.openxmlformats.org/officeDocument/2006/relationships/hyperlink" Target="http://standards.ieee.org/board/aud/LMSC.pdf" TargetMode="External"/><Relationship Id="rId7" Type="http://schemas.openxmlformats.org/officeDocument/2006/relationships/hyperlink" Target="http://standards.ieee.org/resources/antitrust-guidelines.pdf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http://grouper.ieee.org/groups/802/PNP/approved/IEEE_802_WG_PandP_v12.pdf" TargetMode="External"/><Relationship Id="rId1" Type="http://schemas.openxmlformats.org/officeDocument/2006/relationships/hyperlink" Target="http://www.ieee.org/web/membership/ethics/code_ethics.html" TargetMode="External"/><Relationship Id="rId6" Type="http://schemas.openxmlformats.org/officeDocument/2006/relationships/hyperlink" Target="http://standards.ieee.org/board/pat/loa.pdf" TargetMode="External"/><Relationship Id="rId11" Type="http://schemas.openxmlformats.org/officeDocument/2006/relationships/hyperlink" Target="https://mentor.ieee.org/802.11/dcn/14/11-14-495-0000" TargetMode="External"/><Relationship Id="rId5" Type="http://schemas.openxmlformats.org/officeDocument/2006/relationships/hyperlink" Target="http://standards.ieee.org/about/sasb/patcom/materials.html" TargetMode="External"/><Relationship Id="rId10" Type="http://schemas.openxmlformats.org/officeDocument/2006/relationships/hyperlink" Target="http://grouper.ieee.org/groups/802/11/Reports/802.11_Timelines.htm" TargetMode="External"/><Relationship Id="rId4" Type="http://schemas.openxmlformats.org/officeDocument/2006/relationships/hyperlink" Target="http://standards.ieee.org/board/pat/faq.pdf" TargetMode="External"/><Relationship Id="rId9" Type="http://schemas.openxmlformats.org/officeDocument/2006/relationships/hyperlink" Target="http://standards.ieee.org/board/pat/index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O37"/>
  <sheetViews>
    <sheetView tabSelected="1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584" customWidth="1"/>
    <col min="2" max="2" width="19.7109375" style="590" customWidth="1"/>
    <col min="3" max="3" width="18.7109375" style="590" customWidth="1"/>
    <col min="4" max="5" width="9.140625" style="590"/>
    <col min="6" max="6" width="14.140625" style="590" customWidth="1"/>
    <col min="7" max="7" width="9.140625" style="590"/>
    <col min="8" max="8" width="22" style="590" customWidth="1"/>
    <col min="9" max="9" width="15.140625" style="590" customWidth="1"/>
    <col min="10" max="16384" width="9.140625" style="590"/>
  </cols>
  <sheetData>
    <row r="1" spans="1:15" s="587" customFormat="1" ht="20.100000000000001" customHeight="1" x14ac:dyDescent="0.2">
      <c r="A1" s="585"/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</row>
    <row r="2" spans="1:15" ht="20.100000000000001" customHeight="1" x14ac:dyDescent="0.3">
      <c r="B2" s="588"/>
      <c r="C2" s="589" t="s">
        <v>98</v>
      </c>
      <c r="D2" s="588"/>
      <c r="E2" s="588"/>
      <c r="F2" s="588"/>
      <c r="G2" s="588"/>
      <c r="H2" s="588"/>
      <c r="I2" s="588"/>
      <c r="J2" s="588"/>
      <c r="K2" s="588"/>
      <c r="L2" s="588"/>
      <c r="M2" s="588"/>
    </row>
    <row r="3" spans="1:15" ht="20.100000000000001" customHeight="1" x14ac:dyDescent="0.3">
      <c r="B3" s="588"/>
      <c r="C3" s="591" t="s">
        <v>99</v>
      </c>
      <c r="D3" s="588"/>
      <c r="E3" s="588"/>
      <c r="F3" s="588"/>
      <c r="G3" s="588"/>
      <c r="H3" s="588"/>
      <c r="I3" s="588"/>
      <c r="J3" s="588"/>
      <c r="K3" s="588"/>
      <c r="L3" s="588"/>
      <c r="M3" s="588"/>
    </row>
    <row r="4" spans="1:15" ht="20.100000000000001" customHeight="1" x14ac:dyDescent="0.3">
      <c r="B4" s="591" t="s">
        <v>100</v>
      </c>
      <c r="C4" s="591" t="s">
        <v>304</v>
      </c>
      <c r="D4" s="588"/>
      <c r="E4" s="588"/>
      <c r="F4" s="588"/>
      <c r="G4" s="588"/>
      <c r="H4" s="588"/>
      <c r="I4" s="588"/>
      <c r="J4" s="588"/>
      <c r="K4" s="588"/>
      <c r="L4" s="588"/>
      <c r="M4" s="588"/>
    </row>
    <row r="5" spans="1:15" ht="20.100000000000001" customHeight="1" x14ac:dyDescent="0.3">
      <c r="B5" s="591" t="s">
        <v>101</v>
      </c>
      <c r="C5" s="592" t="s">
        <v>305</v>
      </c>
      <c r="D5" s="588"/>
      <c r="E5" s="588"/>
      <c r="F5" s="588"/>
      <c r="G5" s="593"/>
      <c r="H5" s="588"/>
      <c r="I5" s="588"/>
      <c r="J5" s="588"/>
      <c r="K5" s="588"/>
      <c r="L5" s="588"/>
      <c r="M5" s="588"/>
    </row>
    <row r="6" spans="1:15" ht="20.100000000000001" customHeight="1" x14ac:dyDescent="0.3">
      <c r="B6" s="591" t="s">
        <v>102</v>
      </c>
      <c r="C6" s="594" t="s">
        <v>342</v>
      </c>
      <c r="D6" s="588"/>
      <c r="E6" s="588"/>
      <c r="F6" s="588"/>
      <c r="G6" s="588"/>
      <c r="H6" s="588"/>
      <c r="I6" s="588"/>
      <c r="J6" s="588"/>
      <c r="K6" s="588"/>
      <c r="L6" s="588"/>
      <c r="M6" s="588"/>
    </row>
    <row r="7" spans="1:15" s="598" customFormat="1" ht="20.100000000000001" customHeight="1" thickBot="1" x14ac:dyDescent="0.35">
      <c r="A7" s="595"/>
      <c r="B7" s="596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</row>
    <row r="8" spans="1:15" s="603" customFormat="1" ht="20.100000000000001" customHeight="1" x14ac:dyDescent="0.3">
      <c r="A8" s="584"/>
      <c r="B8" s="599" t="s">
        <v>103</v>
      </c>
      <c r="C8" s="600" t="s">
        <v>306</v>
      </c>
      <c r="D8" s="601"/>
      <c r="E8" s="601"/>
      <c r="F8" s="601"/>
      <c r="G8" s="601"/>
      <c r="H8" s="602"/>
      <c r="I8" s="602"/>
      <c r="J8" s="602"/>
      <c r="K8" s="602"/>
      <c r="L8" s="602"/>
      <c r="M8" s="602"/>
    </row>
    <row r="9" spans="1:15" ht="20.100000000000001" customHeight="1" x14ac:dyDescent="0.3">
      <c r="B9" s="591" t="s">
        <v>104</v>
      </c>
      <c r="C9" s="713">
        <v>41739</v>
      </c>
      <c r="D9" s="604"/>
      <c r="E9" s="604"/>
      <c r="F9" s="604"/>
      <c r="G9" s="604"/>
      <c r="H9" s="588"/>
      <c r="I9" s="588"/>
      <c r="J9" s="588"/>
      <c r="K9" s="588"/>
      <c r="L9" s="588"/>
      <c r="M9" s="588"/>
    </row>
    <row r="10" spans="1:15" ht="20.100000000000001" customHeight="1" x14ac:dyDescent="0.3">
      <c r="B10" s="591" t="s">
        <v>105</v>
      </c>
      <c r="C10" s="714" t="s">
        <v>307</v>
      </c>
      <c r="D10" s="594"/>
      <c r="E10" s="594"/>
      <c r="F10" s="594"/>
      <c r="G10" s="594"/>
      <c r="H10" s="605"/>
      <c r="I10" s="714" t="s">
        <v>38</v>
      </c>
      <c r="J10" s="594"/>
      <c r="K10" s="604"/>
      <c r="L10" s="604"/>
      <c r="M10" s="604"/>
    </row>
    <row r="11" spans="1:15" ht="20.100000000000001" customHeight="1" x14ac:dyDescent="0.3">
      <c r="B11" s="604"/>
      <c r="C11" s="594" t="s">
        <v>106</v>
      </c>
      <c r="D11" s="594"/>
      <c r="E11" s="594"/>
      <c r="F11" s="594"/>
      <c r="G11" s="594"/>
      <c r="H11" s="605"/>
      <c r="I11" s="594" t="s">
        <v>390</v>
      </c>
      <c r="J11" s="594"/>
      <c r="K11" s="604"/>
      <c r="L11" s="604"/>
      <c r="M11" s="604"/>
    </row>
    <row r="12" spans="1:15" ht="20.100000000000001" customHeight="1" x14ac:dyDescent="0.3">
      <c r="B12" s="604"/>
      <c r="C12" s="594" t="s">
        <v>109</v>
      </c>
      <c r="D12" s="594" t="s">
        <v>308</v>
      </c>
      <c r="E12" s="594"/>
      <c r="F12" s="594"/>
      <c r="G12" s="594"/>
      <c r="H12" s="605"/>
      <c r="I12" s="594" t="s">
        <v>394</v>
      </c>
      <c r="J12" s="594"/>
      <c r="K12" s="604"/>
      <c r="L12" s="604"/>
      <c r="M12" s="604"/>
    </row>
    <row r="13" spans="1:15" ht="20.100000000000001" customHeight="1" x14ac:dyDescent="0.3">
      <c r="B13" s="604"/>
      <c r="C13" s="594" t="s">
        <v>110</v>
      </c>
      <c r="D13" s="594" t="s">
        <v>309</v>
      </c>
      <c r="E13" s="594"/>
      <c r="F13" s="594"/>
      <c r="G13" s="594"/>
      <c r="H13" s="605"/>
      <c r="I13" s="604" t="s">
        <v>221</v>
      </c>
      <c r="J13" s="594"/>
      <c r="K13" s="604"/>
      <c r="L13" s="604"/>
      <c r="M13" s="604"/>
    </row>
    <row r="14" spans="1:15" ht="20.100000000000001" customHeight="1" x14ac:dyDescent="0.3">
      <c r="B14" s="604"/>
      <c r="C14" s="606" t="s">
        <v>314</v>
      </c>
      <c r="D14" s="594"/>
      <c r="E14" s="594"/>
      <c r="F14" s="594"/>
      <c r="G14" s="594"/>
      <c r="H14" s="605"/>
      <c r="I14" s="606" t="s">
        <v>230</v>
      </c>
      <c r="J14" s="594"/>
      <c r="K14" s="604"/>
      <c r="L14" s="604"/>
      <c r="M14" s="604"/>
    </row>
    <row r="15" spans="1:15" ht="20.100000000000001" customHeight="1" x14ac:dyDescent="0.3">
      <c r="B15" s="604"/>
      <c r="C15" s="594"/>
      <c r="D15" s="594"/>
      <c r="E15" s="594"/>
      <c r="F15" s="594"/>
      <c r="G15" s="594"/>
      <c r="H15" s="605"/>
      <c r="I15" s="605"/>
      <c r="J15" s="605"/>
      <c r="K15" s="588"/>
      <c r="L15" s="588"/>
      <c r="M15" s="588"/>
    </row>
    <row r="16" spans="1:15" ht="20.100000000000001" customHeight="1" x14ac:dyDescent="0.3">
      <c r="C16" s="588"/>
      <c r="D16" s="588"/>
      <c r="E16" s="588"/>
      <c r="F16" s="588"/>
      <c r="G16" s="588"/>
      <c r="H16" s="588"/>
      <c r="I16" s="714" t="s">
        <v>389</v>
      </c>
      <c r="J16" s="588"/>
      <c r="K16" s="588"/>
      <c r="L16" s="588"/>
      <c r="M16" s="588"/>
    </row>
    <row r="17" spans="1:14" ht="20.100000000000001" customHeight="1" x14ac:dyDescent="0.3">
      <c r="A17" s="680"/>
      <c r="C17" s="588"/>
      <c r="D17" s="588"/>
      <c r="E17" s="588"/>
      <c r="F17" s="588"/>
      <c r="G17" s="588"/>
      <c r="H17" s="588"/>
      <c r="I17" s="594" t="s">
        <v>391</v>
      </c>
      <c r="J17" s="588"/>
      <c r="K17" s="588"/>
      <c r="L17" s="588"/>
      <c r="M17" s="588"/>
    </row>
    <row r="18" spans="1:14" ht="20.100000000000001" customHeight="1" x14ac:dyDescent="0.3">
      <c r="A18" s="680"/>
      <c r="C18" s="588"/>
      <c r="D18" s="588"/>
      <c r="E18" s="588"/>
      <c r="F18" s="588"/>
      <c r="G18" s="588"/>
      <c r="H18" s="588"/>
      <c r="I18" s="594" t="s">
        <v>393</v>
      </c>
      <c r="J18" s="588"/>
      <c r="K18" s="588"/>
      <c r="L18" s="588"/>
      <c r="M18" s="588"/>
    </row>
    <row r="19" spans="1:14" ht="20.100000000000001" customHeight="1" x14ac:dyDescent="0.3">
      <c r="A19" s="680"/>
      <c r="C19" s="588"/>
      <c r="D19" s="588"/>
      <c r="E19" s="588"/>
      <c r="F19" s="588"/>
      <c r="G19" s="588"/>
      <c r="H19" s="588"/>
      <c r="I19" s="604" t="s">
        <v>392</v>
      </c>
      <c r="J19" s="588"/>
      <c r="K19" s="588"/>
      <c r="L19" s="588"/>
      <c r="M19" s="588"/>
    </row>
    <row r="20" spans="1:14" ht="20.100000000000001" customHeight="1" x14ac:dyDescent="0.25">
      <c r="A20" s="680"/>
      <c r="C20" s="588"/>
      <c r="D20" s="588"/>
      <c r="E20" s="588"/>
      <c r="F20" s="588"/>
      <c r="G20" s="588"/>
      <c r="H20" s="588"/>
      <c r="I20" s="606" t="s">
        <v>427</v>
      </c>
      <c r="J20" s="588"/>
      <c r="K20" s="588"/>
      <c r="L20" s="588"/>
      <c r="M20" s="588"/>
    </row>
    <row r="21" spans="1:14" ht="20.100000000000001" customHeight="1" x14ac:dyDescent="0.3">
      <c r="A21" s="680"/>
      <c r="C21" s="588"/>
      <c r="D21" s="588"/>
      <c r="E21" s="588"/>
      <c r="F21" s="588"/>
      <c r="G21" s="588"/>
      <c r="H21" s="588"/>
      <c r="I21" s="594"/>
      <c r="J21" s="588"/>
      <c r="K21" s="588"/>
      <c r="L21" s="588"/>
      <c r="M21" s="588"/>
    </row>
    <row r="22" spans="1:14" ht="20.100000000000001" customHeight="1" x14ac:dyDescent="0.3">
      <c r="B22" s="607" t="s">
        <v>111</v>
      </c>
      <c r="C22" s="768" t="s">
        <v>310</v>
      </c>
      <c r="D22" s="769"/>
      <c r="E22" s="769"/>
      <c r="F22" s="769"/>
      <c r="G22" s="769"/>
      <c r="H22" s="769"/>
      <c r="I22" s="769"/>
      <c r="J22" s="769"/>
      <c r="K22" s="769"/>
      <c r="L22" s="769"/>
      <c r="M22" s="769"/>
      <c r="N22" s="769"/>
    </row>
    <row r="23" spans="1:14" ht="20.100000000000001" customHeight="1" x14ac:dyDescent="0.25">
      <c r="C23" s="770"/>
      <c r="D23" s="770"/>
      <c r="E23" s="770"/>
      <c r="F23" s="770"/>
      <c r="G23" s="770"/>
      <c r="H23" s="770"/>
      <c r="I23" s="770"/>
      <c r="J23" s="770"/>
      <c r="K23" s="770"/>
      <c r="L23" s="770"/>
      <c r="M23" s="770"/>
      <c r="N23" s="770"/>
    </row>
    <row r="24" spans="1:14" ht="20.100000000000001" customHeight="1" x14ac:dyDescent="0.25">
      <c r="C24" s="771"/>
      <c r="D24" s="771"/>
      <c r="E24" s="771"/>
      <c r="F24" s="771"/>
      <c r="G24" s="771"/>
      <c r="H24" s="771"/>
      <c r="I24" s="771"/>
      <c r="J24" s="771"/>
      <c r="K24" s="771"/>
      <c r="L24" s="771"/>
      <c r="M24" s="771"/>
      <c r="N24" s="771"/>
    </row>
    <row r="32" spans="1:14" ht="20.100000000000001" customHeight="1" x14ac:dyDescent="0.25">
      <c r="B32" s="608"/>
      <c r="C32" s="767"/>
      <c r="D32" s="767"/>
      <c r="E32" s="767"/>
      <c r="F32" s="767"/>
    </row>
    <row r="33" spans="2:6" ht="20.100000000000001" customHeight="1" x14ac:dyDescent="0.25">
      <c r="B33" s="603"/>
      <c r="C33" s="609"/>
      <c r="D33" s="609"/>
      <c r="E33" s="609"/>
      <c r="F33" s="609"/>
    </row>
    <row r="34" spans="2:6" ht="20.100000000000001" customHeight="1" x14ac:dyDescent="0.25">
      <c r="B34" s="603"/>
      <c r="C34" s="766"/>
      <c r="D34" s="766"/>
      <c r="E34" s="766"/>
      <c r="F34" s="766"/>
    </row>
    <row r="35" spans="2:6" ht="20.100000000000001" customHeight="1" x14ac:dyDescent="0.25">
      <c r="B35" s="603"/>
      <c r="C35" s="609"/>
      <c r="D35" s="609"/>
      <c r="E35" s="609"/>
      <c r="F35" s="609"/>
    </row>
    <row r="36" spans="2:6" ht="20.100000000000001" customHeight="1" x14ac:dyDescent="0.25">
      <c r="B36" s="603"/>
      <c r="C36" s="766"/>
      <c r="D36" s="766"/>
      <c r="E36" s="766"/>
      <c r="F36" s="766"/>
    </row>
    <row r="37" spans="2:6" ht="20.100000000000001" customHeight="1" x14ac:dyDescent="0.25">
      <c r="C37" s="766"/>
      <c r="D37" s="766"/>
      <c r="E37" s="766"/>
      <c r="F37" s="766"/>
    </row>
  </sheetData>
  <mergeCells count="4">
    <mergeCell ref="C34:F34"/>
    <mergeCell ref="C32:F32"/>
    <mergeCell ref="C36:F37"/>
    <mergeCell ref="C22:N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A18" sqref="A18:I18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60"/>
      <c r="B1" s="955" t="s">
        <v>35</v>
      </c>
      <c r="C1" s="955"/>
      <c r="D1" s="955"/>
      <c r="E1" s="955"/>
      <c r="F1" s="955"/>
      <c r="G1" s="955"/>
      <c r="H1" s="955"/>
      <c r="I1" s="261"/>
    </row>
    <row r="2" spans="1:10" ht="18" x14ac:dyDescent="0.2">
      <c r="A2" s="262"/>
      <c r="B2" s="958" t="s">
        <v>34</v>
      </c>
      <c r="C2" s="958"/>
      <c r="D2" s="958"/>
      <c r="E2" s="958"/>
      <c r="F2" s="958"/>
      <c r="G2" s="958"/>
      <c r="H2" s="958"/>
      <c r="I2" s="261"/>
    </row>
    <row r="3" spans="1:10" ht="15.75" x14ac:dyDescent="0.2">
      <c r="A3" s="50" t="s">
        <v>89</v>
      </c>
      <c r="B3" s="51" t="s">
        <v>85</v>
      </c>
      <c r="C3" s="190"/>
      <c r="D3" s="192"/>
      <c r="E3" s="237"/>
      <c r="F3" s="52"/>
      <c r="G3" s="52"/>
      <c r="H3" s="138"/>
      <c r="I3" s="240"/>
    </row>
    <row r="4" spans="1:10" ht="15.75" customHeight="1" x14ac:dyDescent="0.2">
      <c r="A4" s="50" t="s">
        <v>89</v>
      </c>
      <c r="B4" s="51" t="s">
        <v>42</v>
      </c>
      <c r="C4" s="190"/>
      <c r="D4" s="192"/>
      <c r="E4" s="237"/>
      <c r="F4" s="52"/>
      <c r="G4" s="52"/>
      <c r="H4" s="138"/>
      <c r="I4" s="240"/>
    </row>
    <row r="5" spans="1:10" ht="15.75" customHeight="1" x14ac:dyDescent="0.2">
      <c r="A5" s="53" t="s">
        <v>89</v>
      </c>
      <c r="B5" s="54" t="s">
        <v>44</v>
      </c>
      <c r="C5" s="191"/>
      <c r="D5" s="192"/>
      <c r="E5" s="237"/>
      <c r="F5" s="55"/>
      <c r="G5" s="55"/>
      <c r="H5" s="139"/>
      <c r="I5" s="241"/>
      <c r="J5" s="32"/>
    </row>
    <row r="6" spans="1:10" ht="15.75" customHeight="1" x14ac:dyDescent="0.2">
      <c r="J6" s="49"/>
    </row>
    <row r="7" spans="1:10" ht="18" x14ac:dyDescent="0.25">
      <c r="A7" s="956" t="str">
        <f>"CAC AGENDA -  " &amp; TEXT(Parameters!B4,"dddd yyyy-mm-dd") &amp; " 18:00 - 19:30"</f>
        <v>CAC AGENDA -  Sunday 2014-05-11 18:00 - 19:30</v>
      </c>
      <c r="B7" s="956"/>
      <c r="C7" s="956"/>
      <c r="D7" s="956"/>
      <c r="E7" s="956"/>
      <c r="F7" s="956"/>
      <c r="G7" s="956"/>
      <c r="H7" s="956"/>
      <c r="I7" s="956"/>
      <c r="J7" s="49"/>
    </row>
    <row r="8" spans="1:10" ht="20.25" x14ac:dyDescent="0.2">
      <c r="A8" s="723"/>
      <c r="B8" s="724"/>
      <c r="C8" s="724"/>
      <c r="D8" s="724"/>
      <c r="E8" s="724"/>
      <c r="F8" s="724"/>
      <c r="G8" s="62"/>
      <c r="H8" s="725" t="s">
        <v>145</v>
      </c>
      <c r="I8" s="155" t="s">
        <v>39</v>
      </c>
    </row>
    <row r="9" spans="1:10" ht="20.25" x14ac:dyDescent="0.2">
      <c r="A9" s="723"/>
      <c r="B9" s="726"/>
      <c r="C9" s="66">
        <v>1</v>
      </c>
      <c r="D9" s="727"/>
      <c r="E9" s="727" t="s">
        <v>43</v>
      </c>
      <c r="F9" s="7" t="s">
        <v>59</v>
      </c>
      <c r="G9" s="62"/>
      <c r="H9" s="728">
        <f>TIME(18,30,0)</f>
        <v>0.77083333333333337</v>
      </c>
      <c r="I9" s="729">
        <v>5</v>
      </c>
    </row>
    <row r="10" spans="1:10" ht="15" customHeight="1" x14ac:dyDescent="0.2">
      <c r="A10" s="723"/>
      <c r="B10" s="726"/>
      <c r="C10" s="7">
        <f t="shared" ref="C10:C15" si="0">C9+1</f>
        <v>2</v>
      </c>
      <c r="D10" s="7" t="s">
        <v>92</v>
      </c>
      <c r="E10" s="730" t="s">
        <v>37</v>
      </c>
      <c r="F10" s="7" t="s">
        <v>59</v>
      </c>
      <c r="G10" s="62"/>
      <c r="H10" s="64">
        <f t="shared" ref="H10:H15" si="1">H9+TIME(0,I9,0)</f>
        <v>0.77430555555555558</v>
      </c>
      <c r="I10" s="729">
        <v>10</v>
      </c>
    </row>
    <row r="11" spans="1:10" ht="20.25" x14ac:dyDescent="0.2">
      <c r="A11" s="723"/>
      <c r="B11" s="726"/>
      <c r="C11" s="7">
        <f t="shared" si="0"/>
        <v>3</v>
      </c>
      <c r="D11" s="7" t="s">
        <v>92</v>
      </c>
      <c r="E11" s="727" t="s">
        <v>36</v>
      </c>
      <c r="F11" s="7" t="s">
        <v>96</v>
      </c>
      <c r="G11" s="62"/>
      <c r="H11" s="64">
        <f t="shared" si="1"/>
        <v>0.78125</v>
      </c>
      <c r="I11" s="729">
        <v>80</v>
      </c>
    </row>
    <row r="12" spans="1:10" ht="20.25" x14ac:dyDescent="0.2">
      <c r="A12" s="723"/>
      <c r="B12" s="726"/>
      <c r="C12" s="7">
        <f t="shared" si="0"/>
        <v>4</v>
      </c>
      <c r="D12" s="7" t="s">
        <v>92</v>
      </c>
      <c r="E12" s="727" t="s">
        <v>170</v>
      </c>
      <c r="F12" s="7" t="s">
        <v>134</v>
      </c>
      <c r="G12" s="62"/>
      <c r="H12" s="64">
        <f t="shared" si="1"/>
        <v>0.83680555555555558</v>
      </c>
      <c r="I12" s="729">
        <v>15</v>
      </c>
    </row>
    <row r="13" spans="1:10" ht="20.25" x14ac:dyDescent="0.2">
      <c r="A13" s="723"/>
      <c r="B13" s="726"/>
      <c r="C13" s="7">
        <f t="shared" si="0"/>
        <v>5</v>
      </c>
      <c r="D13" s="7" t="s">
        <v>92</v>
      </c>
      <c r="E13" s="727" t="s">
        <v>168</v>
      </c>
      <c r="F13" s="7" t="s">
        <v>59</v>
      </c>
      <c r="G13" s="62"/>
      <c r="H13" s="64">
        <f t="shared" si="1"/>
        <v>0.84722222222222221</v>
      </c>
      <c r="I13" s="729">
        <v>10</v>
      </c>
    </row>
    <row r="14" spans="1:10" s="561" customFormat="1" ht="20.25" x14ac:dyDescent="0.2">
      <c r="A14" s="723"/>
      <c r="B14" s="726"/>
      <c r="C14" s="7">
        <f t="shared" si="0"/>
        <v>6</v>
      </c>
      <c r="D14" s="7" t="s">
        <v>19</v>
      </c>
      <c r="E14" s="727" t="s">
        <v>438</v>
      </c>
      <c r="F14" s="7" t="s">
        <v>59</v>
      </c>
      <c r="G14" s="62"/>
      <c r="H14" s="64">
        <f t="shared" si="1"/>
        <v>0.85416666666666663</v>
      </c>
      <c r="I14" s="729">
        <v>30</v>
      </c>
    </row>
    <row r="15" spans="1:10" ht="20.25" x14ac:dyDescent="0.2">
      <c r="A15" s="723"/>
      <c r="B15" s="726"/>
      <c r="C15" s="731">
        <f t="shared" si="0"/>
        <v>7</v>
      </c>
      <c r="D15" s="7" t="s">
        <v>91</v>
      </c>
      <c r="E15" s="727" t="s">
        <v>90</v>
      </c>
      <c r="F15" s="7"/>
      <c r="G15" s="62"/>
      <c r="H15" s="64">
        <f t="shared" si="1"/>
        <v>0.875</v>
      </c>
      <c r="I15" s="729" t="s">
        <v>87</v>
      </c>
    </row>
    <row r="18" spans="1:9" ht="18" x14ac:dyDescent="0.25">
      <c r="A18" s="956" t="str">
        <f>"CAC AGENDA -  " &amp; TEXT(Parameters!B4+4,"dddd yyyy-mm-dd") &amp; " 19:30 - 21:30"</f>
        <v>CAC AGENDA -  Thursday 2014-05-15 19:30 - 21:30</v>
      </c>
      <c r="B18" s="957"/>
      <c r="C18" s="957"/>
      <c r="D18" s="957"/>
      <c r="E18" s="957"/>
      <c r="F18" s="957"/>
      <c r="G18" s="957"/>
      <c r="H18" s="957"/>
      <c r="I18" s="957"/>
    </row>
    <row r="19" spans="1:9" ht="20.25" x14ac:dyDescent="0.2">
      <c r="A19" s="723"/>
      <c r="B19" s="724"/>
      <c r="C19" s="724"/>
      <c r="D19" s="724"/>
      <c r="E19" s="724"/>
      <c r="F19" s="724"/>
      <c r="G19" s="62"/>
      <c r="H19" s="725" t="s">
        <v>145</v>
      </c>
      <c r="I19" s="155" t="s">
        <v>39</v>
      </c>
    </row>
    <row r="20" spans="1:9" ht="20.25" x14ac:dyDescent="0.2">
      <c r="A20" s="723"/>
      <c r="B20" s="726"/>
      <c r="C20" s="66">
        <v>1</v>
      </c>
      <c r="D20" s="727"/>
      <c r="E20" s="727" t="s">
        <v>43</v>
      </c>
      <c r="F20" s="7" t="s">
        <v>59</v>
      </c>
      <c r="G20" s="62"/>
      <c r="H20" s="728">
        <f>TIME(19,30,0)</f>
        <v>0.8125</v>
      </c>
      <c r="I20" s="729">
        <v>5</v>
      </c>
    </row>
    <row r="21" spans="1:9" ht="20.25" x14ac:dyDescent="0.2">
      <c r="A21" s="723"/>
      <c r="B21" s="726"/>
      <c r="C21" s="7">
        <f>C20+1</f>
        <v>2</v>
      </c>
      <c r="D21" s="7" t="s">
        <v>92</v>
      </c>
      <c r="E21" s="730" t="s">
        <v>26</v>
      </c>
      <c r="F21" s="7" t="s">
        <v>59</v>
      </c>
      <c r="G21" s="62"/>
      <c r="H21" s="64">
        <f>H20+TIME(0,I20,0)</f>
        <v>0.81597222222222221</v>
      </c>
      <c r="I21" s="729">
        <v>20</v>
      </c>
    </row>
    <row r="22" spans="1:9" ht="20.25" x14ac:dyDescent="0.2">
      <c r="A22" s="723"/>
      <c r="B22" s="726"/>
      <c r="C22" s="7">
        <f>C21+1</f>
        <v>3</v>
      </c>
      <c r="D22" s="7" t="s">
        <v>92</v>
      </c>
      <c r="E22" s="727" t="s">
        <v>30</v>
      </c>
      <c r="F22" s="7" t="s">
        <v>59</v>
      </c>
      <c r="G22" s="62"/>
      <c r="H22" s="64">
        <f>H21+TIME(0,I21,0)</f>
        <v>0.82986111111111105</v>
      </c>
      <c r="I22" s="729">
        <v>20</v>
      </c>
    </row>
    <row r="23" spans="1:9" ht="20.25" x14ac:dyDescent="0.2">
      <c r="A23" s="723"/>
      <c r="B23" s="726"/>
      <c r="C23" s="7">
        <f>C22+1</f>
        <v>4</v>
      </c>
      <c r="D23" s="7" t="s">
        <v>92</v>
      </c>
      <c r="E23" s="727" t="s">
        <v>27</v>
      </c>
      <c r="F23" s="7" t="s">
        <v>251</v>
      </c>
      <c r="G23" s="62"/>
      <c r="H23" s="64">
        <f>H22+TIME(0,I22,0)</f>
        <v>0.84374999999999989</v>
      </c>
      <c r="I23" s="729">
        <v>40</v>
      </c>
    </row>
    <row r="24" spans="1:9" ht="20.25" x14ac:dyDescent="0.2">
      <c r="A24" s="723"/>
      <c r="B24" s="726"/>
      <c r="C24" s="7">
        <f>C23+1</f>
        <v>5</v>
      </c>
      <c r="D24" s="7" t="s">
        <v>92</v>
      </c>
      <c r="E24" s="727" t="s">
        <v>25</v>
      </c>
      <c r="F24" s="7" t="s">
        <v>59</v>
      </c>
      <c r="G24" s="62"/>
      <c r="H24" s="64">
        <f>H23+TIME(0,I23,0)</f>
        <v>0.87152777777777768</v>
      </c>
      <c r="I24" s="729">
        <v>0</v>
      </c>
    </row>
    <row r="25" spans="1:9" ht="20.25" x14ac:dyDescent="0.2">
      <c r="A25" s="723"/>
      <c r="B25" s="726"/>
      <c r="C25" s="7">
        <f>C24+1</f>
        <v>6</v>
      </c>
      <c r="D25" s="7" t="s">
        <v>31</v>
      </c>
      <c r="E25" s="727" t="s">
        <v>90</v>
      </c>
      <c r="F25" s="7" t="s">
        <v>59</v>
      </c>
      <c r="G25" s="62"/>
      <c r="H25" s="64">
        <f>H24+TIME(0,I24,0)</f>
        <v>0.87152777777777768</v>
      </c>
      <c r="I25" s="729" t="s">
        <v>87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50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561" customFormat="1" x14ac:dyDescent="0.2">
      <c r="A1" s="610" t="s">
        <v>402</v>
      </c>
      <c r="B1" s="610" t="s">
        <v>311</v>
      </c>
    </row>
    <row r="2" spans="1:2" x14ac:dyDescent="0.2">
      <c r="A2" s="610" t="s">
        <v>400</v>
      </c>
      <c r="B2" t="s">
        <v>312</v>
      </c>
    </row>
    <row r="3" spans="1:2" ht="13.5" thickBot="1" x14ac:dyDescent="0.25">
      <c r="A3" s="610" t="s">
        <v>401</v>
      </c>
      <c r="B3" t="s">
        <v>313</v>
      </c>
    </row>
    <row r="4" spans="1:2" s="561" customFormat="1" x14ac:dyDescent="0.2">
      <c r="A4" s="561" t="s">
        <v>396</v>
      </c>
      <c r="B4" s="681">
        <v>41770</v>
      </c>
    </row>
    <row r="5" spans="1:2" s="561" customFormat="1" x14ac:dyDescent="0.2">
      <c r="A5" s="685" t="s">
        <v>399</v>
      </c>
      <c r="B5" s="682">
        <f>B4+1</f>
        <v>41771</v>
      </c>
    </row>
    <row r="6" spans="1:2" s="561" customFormat="1" ht="13.5" thickBot="1" x14ac:dyDescent="0.25">
      <c r="A6" s="683" t="s">
        <v>397</v>
      </c>
      <c r="B6" s="684">
        <v>6</v>
      </c>
    </row>
    <row r="7" spans="1:2" s="561" customFormat="1" x14ac:dyDescent="0.2">
      <c r="A7" s="683" t="s">
        <v>398</v>
      </c>
      <c r="B7" s="681">
        <f>B4+B6-1</f>
        <v>41775</v>
      </c>
    </row>
    <row r="8" spans="1:2" x14ac:dyDescent="0.2">
      <c r="A8" t="s">
        <v>395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" sqref="B2:P4"/>
    </sheetView>
  </sheetViews>
  <sheetFormatPr defaultColWidth="9.140625" defaultRowHeight="15.75" customHeight="1" x14ac:dyDescent="0.2"/>
  <cols>
    <col min="1" max="1" width="1.42578125" customWidth="1"/>
    <col min="2" max="2" width="11.28515625" style="19" customWidth="1"/>
    <col min="3" max="6" width="9.140625" style="19"/>
    <col min="7" max="7" width="24.85546875" style="19" customWidth="1"/>
    <col min="8" max="8" width="9.140625" style="19" customWidth="1"/>
    <col min="9" max="15" width="9.140625" style="19"/>
    <col min="16" max="16" width="8.42578125" style="19" customWidth="1"/>
    <col min="17" max="16384" width="9.140625" style="19"/>
  </cols>
  <sheetData>
    <row r="2" spans="2:253" ht="15.75" customHeight="1" x14ac:dyDescent="0.2">
      <c r="B2" s="778" t="str">
        <f>Parameters!B1</f>
        <v>145th IEEE 802.11 WIRELESS LOCAL AREA NETWORKS SESSION</v>
      </c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  <c r="O2" s="779"/>
      <c r="P2" s="780"/>
      <c r="IS2" s="19" t="s">
        <v>68</v>
      </c>
    </row>
    <row r="3" spans="2:253" ht="15.75" customHeight="1" x14ac:dyDescent="0.2">
      <c r="B3" s="781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83"/>
    </row>
    <row r="4" spans="2:253" ht="15.75" customHeight="1" x14ac:dyDescent="0.2">
      <c r="B4" s="784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6"/>
    </row>
    <row r="5" spans="2:253" ht="21" customHeight="1" x14ac:dyDescent="0.2">
      <c r="B5" s="787" t="str">
        <f>Parameters!B2</f>
        <v>Hilton Waikoloa Village - Waikoloa - Hawaii, USA</v>
      </c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775"/>
      <c r="N5" s="775"/>
      <c r="O5" s="775"/>
      <c r="P5" s="775"/>
    </row>
    <row r="6" spans="2:253" ht="15.75" customHeight="1" x14ac:dyDescent="0.2">
      <c r="B6" s="775"/>
      <c r="C6" s="775"/>
      <c r="D6" s="775"/>
      <c r="E6" s="775"/>
      <c r="F6" s="775"/>
      <c r="G6" s="775"/>
      <c r="H6" s="775"/>
      <c r="I6" s="775"/>
      <c r="J6" s="775"/>
      <c r="K6" s="775"/>
      <c r="L6" s="775"/>
      <c r="M6" s="775"/>
      <c r="N6" s="775"/>
      <c r="O6" s="775"/>
      <c r="P6" s="775"/>
    </row>
    <row r="7" spans="2:253" ht="15.75" customHeight="1" x14ac:dyDescent="0.2">
      <c r="B7" s="789" t="str">
        <f>Parameters!B3</f>
        <v>May 11-16, 2014</v>
      </c>
      <c r="C7" s="789"/>
      <c r="D7" s="789"/>
      <c r="E7" s="789"/>
      <c r="F7" s="789"/>
      <c r="G7" s="789"/>
      <c r="H7" s="789"/>
      <c r="I7" s="789"/>
      <c r="J7" s="789"/>
      <c r="K7" s="789"/>
      <c r="L7" s="789"/>
      <c r="M7" s="789"/>
      <c r="N7" s="789"/>
      <c r="O7" s="789"/>
      <c r="P7" s="789"/>
    </row>
    <row r="8" spans="2:253" ht="15.75" customHeight="1" x14ac:dyDescent="0.2">
      <c r="B8" s="789"/>
      <c r="C8" s="789"/>
      <c r="D8" s="789"/>
      <c r="E8" s="789"/>
      <c r="F8" s="789"/>
      <c r="G8" s="789"/>
      <c r="H8" s="789"/>
      <c r="I8" s="789"/>
      <c r="J8" s="789"/>
      <c r="K8" s="789"/>
      <c r="L8" s="789"/>
      <c r="M8" s="789"/>
      <c r="N8" s="789"/>
      <c r="O8" s="789"/>
      <c r="P8" s="789"/>
    </row>
    <row r="9" spans="2:253" ht="15.75" customHeight="1" x14ac:dyDescent="0.2">
      <c r="D9" s="25"/>
      <c r="E9" s="25"/>
    </row>
    <row r="12" spans="2:253" ht="15.75" customHeight="1" x14ac:dyDescent="0.2">
      <c r="E12" s="28"/>
    </row>
    <row r="14" spans="2:253" ht="15.75" customHeight="1" x14ac:dyDescent="0.2">
      <c r="S14"/>
    </row>
    <row r="15" spans="2:253" ht="15.75" customHeight="1" x14ac:dyDescent="0.2">
      <c r="D15" s="23"/>
    </row>
    <row r="16" spans="2:253" ht="15.75" customHeight="1" x14ac:dyDescent="0.2">
      <c r="D16" s="24"/>
    </row>
    <row r="17" spans="2:21" ht="15.75" customHeight="1" x14ac:dyDescent="0.2">
      <c r="D17" s="24"/>
      <c r="U17"/>
    </row>
    <row r="18" spans="2:21" ht="15.75" customHeight="1" x14ac:dyDescent="0.2">
      <c r="D18" s="24"/>
    </row>
    <row r="23" spans="2:21" ht="15.75" customHeight="1" x14ac:dyDescent="0.2">
      <c r="D23" s="24"/>
      <c r="L23" s="23"/>
    </row>
    <row r="24" spans="2:21" ht="15.75" customHeight="1" x14ac:dyDescent="0.2">
      <c r="D24" s="24"/>
      <c r="L24" s="24"/>
    </row>
    <row r="25" spans="2:21" ht="15.75" customHeight="1" x14ac:dyDescent="0.2">
      <c r="B25" s="788" t="s">
        <v>40</v>
      </c>
      <c r="C25" s="788"/>
      <c r="D25" s="788"/>
      <c r="E25" s="788"/>
      <c r="F25" s="788"/>
      <c r="G25" s="788"/>
      <c r="H25" s="788"/>
      <c r="I25" s="788"/>
      <c r="J25" s="788"/>
      <c r="K25" s="788"/>
      <c r="L25" s="788"/>
      <c r="M25" s="788"/>
      <c r="N25" s="788"/>
      <c r="O25" s="788"/>
      <c r="P25" s="788"/>
    </row>
    <row r="26" spans="2:21" ht="15.75" customHeight="1" x14ac:dyDescent="0.2">
      <c r="B26" s="788"/>
      <c r="C26" s="788"/>
      <c r="D26" s="788"/>
      <c r="E26" s="788"/>
      <c r="F26" s="788"/>
      <c r="G26" s="788"/>
      <c r="H26" s="788"/>
      <c r="I26" s="788"/>
      <c r="J26" s="788"/>
      <c r="K26" s="788"/>
      <c r="L26" s="788"/>
      <c r="M26" s="788"/>
      <c r="N26" s="788"/>
      <c r="O26" s="788"/>
      <c r="P26" s="788"/>
    </row>
    <row r="27" spans="2:21" ht="15.75" customHeight="1" x14ac:dyDescent="0.2">
      <c r="B27" s="775" t="s">
        <v>231</v>
      </c>
      <c r="C27" s="775"/>
      <c r="D27" s="775"/>
      <c r="E27" s="775"/>
      <c r="F27" s="775"/>
      <c r="G27" s="775"/>
      <c r="H27" s="775"/>
      <c r="I27" s="775"/>
      <c r="J27" s="776"/>
      <c r="K27" s="776"/>
      <c r="L27" s="772" t="str">
        <f>Title!C14</f>
        <v>adrian.p.stephens@ieee.org</v>
      </c>
      <c r="M27" s="773"/>
      <c r="N27" s="773"/>
      <c r="O27" s="773"/>
      <c r="P27" s="773"/>
      <c r="Q27" s="773"/>
      <c r="R27" s="773"/>
    </row>
    <row r="28" spans="2:21" ht="15.75" customHeight="1" x14ac:dyDescent="0.2">
      <c r="B28" s="777"/>
      <c r="C28" s="777"/>
      <c r="D28" s="777"/>
      <c r="E28" s="777"/>
      <c r="F28" s="777"/>
      <c r="G28" s="777"/>
      <c r="H28" s="777"/>
      <c r="I28" s="777"/>
      <c r="J28" s="776"/>
      <c r="K28" s="776"/>
      <c r="L28" s="774"/>
      <c r="M28" s="774"/>
      <c r="N28" s="774"/>
      <c r="O28" s="774"/>
      <c r="P28" s="774"/>
      <c r="Q28" s="774"/>
      <c r="R28" s="774"/>
    </row>
    <row r="29" spans="2:21" ht="15.75" customHeight="1" x14ac:dyDescent="0.2">
      <c r="B29" s="775" t="s">
        <v>229</v>
      </c>
      <c r="C29" s="775"/>
      <c r="D29" s="775"/>
      <c r="E29" s="775"/>
      <c r="F29" s="775"/>
      <c r="G29" s="775"/>
      <c r="H29" s="775"/>
      <c r="I29" s="775"/>
      <c r="J29" s="776"/>
      <c r="K29" s="776"/>
      <c r="L29" s="772" t="str">
        <f>Title!I14</f>
        <v>jrosdahl@ieee.org</v>
      </c>
      <c r="M29" s="773"/>
      <c r="N29" s="773"/>
      <c r="O29" s="773"/>
      <c r="P29" s="773"/>
      <c r="Q29" s="773"/>
      <c r="R29" s="773"/>
    </row>
    <row r="30" spans="2:21" ht="15.75" customHeight="1" x14ac:dyDescent="0.2">
      <c r="B30" s="777"/>
      <c r="C30" s="777"/>
      <c r="D30" s="777"/>
      <c r="E30" s="777"/>
      <c r="F30" s="777"/>
      <c r="G30" s="777"/>
      <c r="H30" s="777"/>
      <c r="I30" s="777"/>
      <c r="J30" s="776"/>
      <c r="K30" s="776"/>
      <c r="L30" s="774"/>
      <c r="M30" s="774"/>
      <c r="N30" s="774"/>
      <c r="O30" s="774"/>
      <c r="P30" s="774"/>
      <c r="Q30" s="774"/>
      <c r="R30" s="774"/>
    </row>
    <row r="31" spans="2:21" ht="15.75" customHeight="1" x14ac:dyDescent="0.2">
      <c r="B31" s="775" t="s">
        <v>315</v>
      </c>
      <c r="C31" s="775"/>
      <c r="D31" s="775"/>
      <c r="E31" s="775"/>
      <c r="F31" s="775"/>
      <c r="G31" s="775"/>
      <c r="H31" s="775"/>
      <c r="I31" s="775"/>
      <c r="J31" s="776"/>
      <c r="K31" s="776"/>
      <c r="L31" s="772" t="str">
        <f>Title!I20</f>
        <v>dstanley@arubanetworks.com</v>
      </c>
      <c r="M31" s="773"/>
      <c r="N31" s="773"/>
      <c r="O31" s="773"/>
      <c r="P31" s="773"/>
      <c r="Q31" s="773"/>
      <c r="R31" s="773"/>
    </row>
    <row r="32" spans="2:21" ht="15.75" customHeight="1" x14ac:dyDescent="0.2">
      <c r="B32" s="777"/>
      <c r="C32" s="777"/>
      <c r="D32" s="777"/>
      <c r="E32" s="777"/>
      <c r="F32" s="777"/>
      <c r="G32" s="777"/>
      <c r="H32" s="777"/>
      <c r="I32" s="777"/>
      <c r="J32" s="776"/>
      <c r="K32" s="776"/>
      <c r="L32" s="774"/>
      <c r="M32" s="774"/>
      <c r="N32" s="774"/>
      <c r="O32" s="774"/>
      <c r="P32" s="774"/>
      <c r="Q32" s="774"/>
      <c r="R32" s="774"/>
    </row>
    <row r="33" spans="10:18" ht="15.75" customHeight="1" x14ac:dyDescent="0.35">
      <c r="J33" s="354"/>
      <c r="K33" s="354"/>
      <c r="L33" s="715"/>
      <c r="M33" s="715"/>
      <c r="N33" s="715"/>
      <c r="O33" s="715"/>
      <c r="P33" s="716"/>
      <c r="Q33" s="716"/>
      <c r="R33" s="716"/>
    </row>
    <row r="34" spans="10:18" ht="15.75" customHeight="1" x14ac:dyDescent="0.2">
      <c r="L34" s="716"/>
      <c r="M34" s="716"/>
      <c r="N34" s="716"/>
      <c r="O34" s="716"/>
      <c r="P34" s="716"/>
      <c r="Q34" s="716"/>
      <c r="R34" s="71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80" zoomScaleNormal="80" workbookViewId="0"/>
  </sheetViews>
  <sheetFormatPr defaultRowHeight="12.75" x14ac:dyDescent="0.2"/>
  <cols>
    <col min="1" max="16384" width="9.140625" style="561"/>
  </cols>
  <sheetData>
    <row r="1" spans="2:15" s="19" customFormat="1" x14ac:dyDescent="0.2"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</row>
    <row r="4" spans="2:15" ht="13.15" customHeight="1" x14ac:dyDescent="0.2"/>
    <row r="6" spans="2:15" x14ac:dyDescent="0.2">
      <c r="M6" s="790"/>
    </row>
    <row r="7" spans="2:15" x14ac:dyDescent="0.2">
      <c r="M7" s="790"/>
    </row>
    <row r="8" spans="2:15" x14ac:dyDescent="0.2">
      <c r="M8" s="790"/>
    </row>
    <row r="9" spans="2:15" x14ac:dyDescent="0.2">
      <c r="M9" s="790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3" workbookViewId="0">
      <selection activeCell="A37" sqref="A37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62"/>
  </cols>
  <sheetData>
    <row r="1" spans="1:4" s="744" customFormat="1" ht="35.25" x14ac:dyDescent="0.5">
      <c r="A1" s="702" t="s">
        <v>403</v>
      </c>
      <c r="B1" s="702"/>
      <c r="C1" s="702"/>
      <c r="D1" s="702"/>
    </row>
    <row r="2" spans="1:4" s="269" customFormat="1" x14ac:dyDescent="0.2">
      <c r="A2" s="70"/>
      <c r="B2" s="70"/>
      <c r="C2" s="70"/>
      <c r="D2" s="70"/>
    </row>
    <row r="3" spans="1:4" s="269" customFormat="1" x14ac:dyDescent="0.2">
      <c r="A3" s="791" t="s">
        <v>404</v>
      </c>
      <c r="B3" s="791"/>
      <c r="C3" s="686"/>
      <c r="D3" s="686"/>
    </row>
    <row r="4" spans="1:4" s="269" customFormat="1" x14ac:dyDescent="0.2">
      <c r="A4" s="686" t="s">
        <v>343</v>
      </c>
      <c r="B4" s="686" t="s">
        <v>344</v>
      </c>
      <c r="C4" s="686" t="s">
        <v>1</v>
      </c>
      <c r="D4" s="686" t="s">
        <v>345</v>
      </c>
    </row>
    <row r="5" spans="1:4" x14ac:dyDescent="0.2">
      <c r="A5" s="687" t="s">
        <v>346</v>
      </c>
      <c r="B5" s="687" t="s">
        <v>347</v>
      </c>
      <c r="C5" s="687" t="s">
        <v>348</v>
      </c>
      <c r="D5" s="688" t="s">
        <v>364</v>
      </c>
    </row>
    <row r="6" spans="1:4" x14ac:dyDescent="0.2">
      <c r="A6" s="689" t="s">
        <v>369</v>
      </c>
      <c r="B6" s="689" t="s">
        <v>362</v>
      </c>
      <c r="C6" s="689" t="s">
        <v>363</v>
      </c>
      <c r="D6" s="688" t="s">
        <v>365</v>
      </c>
    </row>
    <row r="7" spans="1:4" x14ac:dyDescent="0.2">
      <c r="A7" s="689" t="s">
        <v>366</v>
      </c>
      <c r="B7" s="689" t="s">
        <v>335</v>
      </c>
      <c r="C7" s="689" t="s">
        <v>367</v>
      </c>
      <c r="D7" s="688" t="s">
        <v>368</v>
      </c>
    </row>
    <row r="8" spans="1:4" x14ac:dyDescent="0.2">
      <c r="A8" s="689" t="s">
        <v>370</v>
      </c>
      <c r="B8" s="689" t="s">
        <v>371</v>
      </c>
      <c r="C8" s="689" t="s">
        <v>372</v>
      </c>
      <c r="D8" s="688" t="s">
        <v>373</v>
      </c>
    </row>
    <row r="9" spans="1:4" x14ac:dyDescent="0.2">
      <c r="A9" s="689" t="s">
        <v>374</v>
      </c>
      <c r="B9" s="689" t="s">
        <v>375</v>
      </c>
      <c r="C9" s="689" t="s">
        <v>372</v>
      </c>
      <c r="D9" s="688" t="s">
        <v>376</v>
      </c>
    </row>
    <row r="10" spans="1:4" x14ac:dyDescent="0.2">
      <c r="A10" s="689" t="s">
        <v>379</v>
      </c>
      <c r="B10" s="689" t="s">
        <v>378</v>
      </c>
      <c r="C10" s="689" t="s">
        <v>380</v>
      </c>
      <c r="D10" s="688" t="s">
        <v>381</v>
      </c>
    </row>
    <row r="11" spans="1:4" x14ac:dyDescent="0.2">
      <c r="A11" s="689" t="s">
        <v>174</v>
      </c>
      <c r="B11" s="689" t="s">
        <v>382</v>
      </c>
      <c r="C11" s="689" t="s">
        <v>383</v>
      </c>
      <c r="D11" s="688" t="s">
        <v>384</v>
      </c>
    </row>
    <row r="12" spans="1:4" x14ac:dyDescent="0.2">
      <c r="A12" s="689" t="s">
        <v>385</v>
      </c>
      <c r="B12" s="689" t="s">
        <v>386</v>
      </c>
      <c r="C12" s="689" t="s">
        <v>387</v>
      </c>
      <c r="D12" s="688" t="s">
        <v>388</v>
      </c>
    </row>
    <row r="14" spans="1:4" s="269" customFormat="1" x14ac:dyDescent="0.2">
      <c r="A14" s="695" t="s">
        <v>405</v>
      </c>
      <c r="B14" s="695"/>
      <c r="C14" s="695"/>
      <c r="D14" s="695"/>
    </row>
    <row r="15" spans="1:4" ht="15" x14ac:dyDescent="0.2">
      <c r="A15" s="712" t="s">
        <v>426</v>
      </c>
      <c r="B15" s="691"/>
      <c r="C15" s="690"/>
      <c r="D15" s="690"/>
    </row>
    <row r="16" spans="1:4" ht="15" x14ac:dyDescent="0.2">
      <c r="B16" s="325"/>
    </row>
    <row r="17" spans="1:4" s="269" customFormat="1" ht="15.75" x14ac:dyDescent="0.2">
      <c r="A17" s="696" t="s">
        <v>410</v>
      </c>
      <c r="B17" s="697"/>
      <c r="C17" s="696"/>
      <c r="D17" s="696"/>
    </row>
    <row r="18" spans="1:4" x14ac:dyDescent="0.2">
      <c r="A18" s="692" t="s">
        <v>406</v>
      </c>
      <c r="B18" s="694" t="s">
        <v>407</v>
      </c>
      <c r="C18" s="693"/>
      <c r="D18" s="693"/>
    </row>
    <row r="19" spans="1:4" x14ac:dyDescent="0.2">
      <c r="A19" s="692" t="s">
        <v>408</v>
      </c>
      <c r="B19" s="694" t="s">
        <v>409</v>
      </c>
      <c r="C19" s="693"/>
      <c r="D19" s="693"/>
    </row>
    <row r="20" spans="1:4" x14ac:dyDescent="0.2">
      <c r="A20" s="692" t="s">
        <v>411</v>
      </c>
      <c r="B20" s="694" t="s">
        <v>412</v>
      </c>
      <c r="C20" s="693"/>
      <c r="D20" s="693"/>
    </row>
    <row r="21" spans="1:4" x14ac:dyDescent="0.2">
      <c r="A21" s="692" t="s">
        <v>413</v>
      </c>
      <c r="B21" s="694" t="s">
        <v>414</v>
      </c>
      <c r="C21" s="693"/>
      <c r="D21" s="693"/>
    </row>
    <row r="22" spans="1:4" x14ac:dyDescent="0.2">
      <c r="A22" s="692" t="s">
        <v>415</v>
      </c>
      <c r="B22" s="694" t="s">
        <v>416</v>
      </c>
      <c r="C22" s="693"/>
      <c r="D22" s="693"/>
    </row>
    <row r="23" spans="1:4" x14ac:dyDescent="0.2">
      <c r="A23" s="692" t="s">
        <v>417</v>
      </c>
      <c r="B23" s="694" t="s">
        <v>418</v>
      </c>
      <c r="C23" s="693"/>
      <c r="D23" s="693"/>
    </row>
    <row r="24" spans="1:4" x14ac:dyDescent="0.2">
      <c r="B24" s="561"/>
    </row>
    <row r="25" spans="1:4" s="269" customFormat="1" x14ac:dyDescent="0.2">
      <c r="A25" s="701" t="s">
        <v>419</v>
      </c>
      <c r="B25" s="701"/>
      <c r="C25" s="701"/>
      <c r="D25" s="701"/>
    </row>
    <row r="26" spans="1:4" x14ac:dyDescent="0.2">
      <c r="A26" s="699" t="s">
        <v>486</v>
      </c>
      <c r="B26" s="700" t="s">
        <v>478</v>
      </c>
      <c r="C26" s="698"/>
      <c r="D26" s="698"/>
    </row>
    <row r="27" spans="1:4" x14ac:dyDescent="0.2">
      <c r="A27" s="699" t="s">
        <v>487</v>
      </c>
      <c r="B27" s="700" t="s">
        <v>477</v>
      </c>
      <c r="C27" s="698"/>
      <c r="D27" s="698"/>
    </row>
    <row r="28" spans="1:4" x14ac:dyDescent="0.2">
      <c r="A28" s="699" t="s">
        <v>488</v>
      </c>
      <c r="B28" s="700" t="s">
        <v>479</v>
      </c>
      <c r="C28" s="698"/>
      <c r="D28" s="698"/>
    </row>
    <row r="29" spans="1:4" x14ac:dyDescent="0.2">
      <c r="A29" s="699" t="s">
        <v>489</v>
      </c>
      <c r="B29" s="700" t="s">
        <v>480</v>
      </c>
      <c r="C29" s="698"/>
      <c r="D29" s="698"/>
    </row>
    <row r="30" spans="1:4" x14ac:dyDescent="0.2">
      <c r="A30" s="699" t="s">
        <v>30</v>
      </c>
      <c r="B30" s="700" t="s">
        <v>481</v>
      </c>
      <c r="C30" s="698"/>
      <c r="D30" s="698"/>
    </row>
    <row r="31" spans="1:4" x14ac:dyDescent="0.2">
      <c r="A31" s="699" t="s">
        <v>490</v>
      </c>
      <c r="B31" s="700" t="s">
        <v>482</v>
      </c>
      <c r="C31" s="698"/>
      <c r="D31" s="698"/>
    </row>
    <row r="32" spans="1:4" ht="14.25" x14ac:dyDescent="0.2">
      <c r="A32" s="699" t="s">
        <v>491</v>
      </c>
      <c r="B32" s="700" t="s">
        <v>483</v>
      </c>
      <c r="C32" s="698"/>
      <c r="D32" s="698"/>
    </row>
    <row r="33" spans="1:4" x14ac:dyDescent="0.2">
      <c r="A33" s="699" t="s">
        <v>492</v>
      </c>
      <c r="B33" s="700" t="s">
        <v>484</v>
      </c>
      <c r="C33" s="698"/>
      <c r="D33" s="698"/>
    </row>
    <row r="34" spans="1:4" ht="14.25" x14ac:dyDescent="0.2">
      <c r="A34" s="699" t="s">
        <v>493</v>
      </c>
      <c r="B34" s="700" t="s">
        <v>485</v>
      </c>
      <c r="C34" s="698"/>
      <c r="D34" s="698"/>
    </row>
    <row r="35" spans="1:4" x14ac:dyDescent="0.2">
      <c r="B35" s="752"/>
    </row>
    <row r="36" spans="1:4" s="969" customFormat="1" x14ac:dyDescent="0.2">
      <c r="A36" s="970" t="s">
        <v>497</v>
      </c>
      <c r="B36" s="968" t="s">
        <v>498</v>
      </c>
    </row>
  </sheetData>
  <sortState ref="A26:D33">
    <sortCondition ref="B26:B33"/>
  </sortState>
  <mergeCells count="1">
    <mergeCell ref="A3:B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B18" r:id="rId9"/>
    <hyperlink ref="B19" r:id="rId10"/>
    <hyperlink ref="B20" r:id="rId11"/>
    <hyperlink ref="B21" r:id="rId12"/>
    <hyperlink ref="B22" r:id="rId13"/>
    <hyperlink ref="B23" r:id="rId14"/>
    <hyperlink ref="B31" r:id="rId15"/>
    <hyperlink ref="B30" r:id="rId16"/>
    <hyperlink ref="B29" r:id="rId17"/>
    <hyperlink ref="B28" r:id="rId18"/>
    <hyperlink ref="B26" r:id="rId19"/>
    <hyperlink ref="B33" r:id="rId20"/>
    <hyperlink ref="B32" r:id="rId21"/>
    <hyperlink ref="B34" r:id="rId22"/>
    <hyperlink ref="A15" location="'802.11 WG Agenda'!A1" display="Refer to the 802.11 WG Agenda for links to policy documents under which the session operates."/>
    <hyperlink ref="B27" r:id="rId23"/>
    <hyperlink ref="B36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F98"/>
  <sheetViews>
    <sheetView topLeftCell="A4" zoomScale="70" zoomScaleNormal="70" workbookViewId="0">
      <selection activeCell="A16" sqref="A16"/>
    </sheetView>
  </sheetViews>
  <sheetFormatPr defaultRowHeight="12.75" outlineLevelCol="1" x14ac:dyDescent="0.2"/>
  <cols>
    <col min="1" max="1" width="18.140625" style="415" customWidth="1"/>
    <col min="2" max="2" width="33" customWidth="1" outlineLevel="1"/>
    <col min="3" max="3" width="9.140625" style="703"/>
    <col min="4" max="6" width="9.140625" style="704"/>
    <col min="7" max="7" width="9.140625" style="70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560" customWidth="1"/>
    <col min="32" max="32" width="9.140625" customWidth="1" outlineLevel="1"/>
    <col min="33" max="16384" width="9.140625" style="62"/>
  </cols>
  <sheetData>
    <row r="1" spans="1:32" ht="27.75" customHeight="1" x14ac:dyDescent="0.2">
      <c r="A1" s="794" t="str">
        <f>"Agenda R" &amp;Parameters!B8</f>
        <v>Agenda R0</v>
      </c>
      <c r="B1" s="795" t="str">
        <f>Parameters!B2</f>
        <v>Hilton Waikoloa Village - Waikoloa - Hawaii, USA</v>
      </c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5"/>
      <c r="S1" s="795"/>
      <c r="T1" s="795"/>
      <c r="U1" s="795"/>
      <c r="V1" s="795"/>
      <c r="W1" s="795"/>
      <c r="X1" s="795"/>
      <c r="Y1" s="795"/>
      <c r="Z1" s="795"/>
      <c r="AA1" s="795"/>
      <c r="AB1" s="795"/>
      <c r="AC1" s="795"/>
      <c r="AD1" s="795"/>
      <c r="AE1" s="795"/>
      <c r="AF1" s="795"/>
    </row>
    <row r="2" spans="1:32" ht="20.25" customHeight="1" x14ac:dyDescent="0.2">
      <c r="A2" s="795"/>
      <c r="B2" s="748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2"/>
      <c r="AE2" s="732"/>
      <c r="AF2" s="732"/>
    </row>
    <row r="3" spans="1:32" ht="30" x14ac:dyDescent="0.2">
      <c r="A3" s="795"/>
      <c r="B3" s="855" t="str">
        <f>Parameters!B3</f>
        <v>May 11-16, 2014</v>
      </c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O3" s="855"/>
      <c r="P3" s="855"/>
      <c r="Q3" s="855"/>
      <c r="R3" s="855"/>
      <c r="S3" s="855"/>
      <c r="T3" s="855"/>
      <c r="U3" s="855"/>
      <c r="V3" s="855"/>
      <c r="W3" s="855"/>
      <c r="X3" s="855"/>
      <c r="Y3" s="855"/>
      <c r="Z3" s="855"/>
      <c r="AA3" s="855"/>
      <c r="AB3" s="855"/>
      <c r="AC3" s="855"/>
      <c r="AD3" s="855"/>
      <c r="AE3" s="855"/>
      <c r="AF3" s="855"/>
    </row>
    <row r="4" spans="1:32" ht="21" thickBot="1" x14ac:dyDescent="0.35">
      <c r="A4" s="562"/>
      <c r="B4" s="759" t="s">
        <v>152</v>
      </c>
      <c r="C4" s="760"/>
      <c r="D4" s="760"/>
      <c r="E4" s="760"/>
      <c r="F4" s="760"/>
      <c r="G4" s="760"/>
      <c r="H4" s="761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W4" s="760"/>
      <c r="X4" s="760"/>
      <c r="Y4" s="760"/>
      <c r="Z4" s="760"/>
      <c r="AA4" s="760"/>
      <c r="AB4" s="760"/>
      <c r="AC4" s="760"/>
      <c r="AD4" s="760"/>
      <c r="AE4" s="760"/>
      <c r="AF4" s="760"/>
    </row>
    <row r="5" spans="1:32" ht="20.25" x14ac:dyDescent="0.2">
      <c r="A5" s="745" t="s">
        <v>151</v>
      </c>
      <c r="B5" s="746">
        <f>Parameters!B4</f>
        <v>41770</v>
      </c>
      <c r="C5" s="865">
        <f>B5+1</f>
        <v>41771</v>
      </c>
      <c r="D5" s="866"/>
      <c r="E5" s="866"/>
      <c r="F5" s="866"/>
      <c r="G5" s="866"/>
      <c r="H5" s="867"/>
      <c r="I5" s="865">
        <f>B5+2</f>
        <v>41772</v>
      </c>
      <c r="J5" s="866"/>
      <c r="K5" s="866"/>
      <c r="L5" s="866"/>
      <c r="M5" s="866"/>
      <c r="N5" s="867"/>
      <c r="O5" s="865">
        <f>B5+3</f>
        <v>41773</v>
      </c>
      <c r="P5" s="866"/>
      <c r="Q5" s="866"/>
      <c r="R5" s="866"/>
      <c r="S5" s="866"/>
      <c r="T5" s="867"/>
      <c r="U5" s="865">
        <f>B5+4</f>
        <v>41774</v>
      </c>
      <c r="V5" s="866"/>
      <c r="W5" s="866"/>
      <c r="X5" s="866"/>
      <c r="Y5" s="866"/>
      <c r="Z5" s="867"/>
      <c r="AA5" s="865">
        <f>B5+5</f>
        <v>41775</v>
      </c>
      <c r="AB5" s="866"/>
      <c r="AC5" s="866"/>
      <c r="AD5" s="866"/>
      <c r="AE5" s="866"/>
      <c r="AF5" s="867"/>
    </row>
    <row r="6" spans="1:32" ht="27" customHeight="1" x14ac:dyDescent="0.25">
      <c r="A6" s="569" t="s">
        <v>73</v>
      </c>
      <c r="B6" s="571"/>
      <c r="C6" s="577"/>
      <c r="D6" s="571"/>
      <c r="E6" s="571"/>
      <c r="F6" s="571"/>
      <c r="G6" s="571"/>
      <c r="H6" s="578"/>
      <c r="I6" s="755" t="s">
        <v>323</v>
      </c>
      <c r="J6" s="571"/>
      <c r="K6" s="571"/>
      <c r="L6" s="571"/>
      <c r="M6" s="571"/>
      <c r="N6" s="571"/>
      <c r="O6" s="571"/>
      <c r="P6" s="571"/>
      <c r="Q6" s="571"/>
      <c r="R6" s="571"/>
      <c r="S6" s="571"/>
      <c r="T6" s="571"/>
      <c r="U6" s="571"/>
      <c r="V6" s="571"/>
      <c r="W6" s="571"/>
      <c r="X6" s="571"/>
      <c r="Y6" s="571"/>
      <c r="Z6" s="571"/>
      <c r="AA6" s="571"/>
      <c r="AB6" s="571"/>
      <c r="AC6" s="571"/>
      <c r="AD6" s="571"/>
      <c r="AE6" s="571"/>
      <c r="AF6" s="571"/>
    </row>
    <row r="7" spans="1:32" ht="15.75" customHeight="1" x14ac:dyDescent="0.2">
      <c r="A7" s="566" t="s">
        <v>139</v>
      </c>
      <c r="B7" s="564"/>
      <c r="C7" s="868" t="s">
        <v>420</v>
      </c>
      <c r="D7" s="869"/>
      <c r="E7" s="869"/>
      <c r="F7" s="869"/>
      <c r="G7" s="870"/>
      <c r="H7" s="871"/>
      <c r="I7" s="756"/>
      <c r="J7" s="806" t="s">
        <v>75</v>
      </c>
      <c r="K7" s="809" t="s">
        <v>11</v>
      </c>
      <c r="L7" s="757"/>
      <c r="M7" s="757"/>
      <c r="N7" s="758"/>
      <c r="O7" s="815" t="s">
        <v>154</v>
      </c>
      <c r="P7" s="853" t="s">
        <v>316</v>
      </c>
      <c r="Q7" s="809" t="s">
        <v>11</v>
      </c>
      <c r="R7" s="852" t="s">
        <v>10</v>
      </c>
      <c r="S7" s="572"/>
      <c r="T7" s="572"/>
      <c r="U7" s="814" t="s">
        <v>193</v>
      </c>
      <c r="V7" s="853" t="s">
        <v>316</v>
      </c>
      <c r="W7" s="818" t="s">
        <v>241</v>
      </c>
      <c r="X7" s="852" t="s">
        <v>10</v>
      </c>
      <c r="Y7" s="572"/>
      <c r="Z7" s="572"/>
      <c r="AA7" s="821" t="s">
        <v>318</v>
      </c>
      <c r="AB7" s="822"/>
      <c r="AC7" s="822"/>
      <c r="AD7" s="822"/>
      <c r="AE7" s="822"/>
      <c r="AF7" s="823"/>
    </row>
    <row r="8" spans="1:32" ht="15.75" customHeight="1" x14ac:dyDescent="0.2">
      <c r="A8" s="566" t="s">
        <v>138</v>
      </c>
      <c r="B8" s="564"/>
      <c r="C8" s="872"/>
      <c r="D8" s="873"/>
      <c r="E8" s="873"/>
      <c r="F8" s="873"/>
      <c r="G8" s="873"/>
      <c r="H8" s="874"/>
      <c r="I8" s="575"/>
      <c r="J8" s="807"/>
      <c r="K8" s="810"/>
      <c r="L8" s="572"/>
      <c r="M8" s="572"/>
      <c r="N8" s="576"/>
      <c r="O8" s="816"/>
      <c r="P8" s="844"/>
      <c r="Q8" s="810"/>
      <c r="R8" s="830"/>
      <c r="S8" s="572"/>
      <c r="T8" s="572"/>
      <c r="U8" s="812"/>
      <c r="V8" s="844"/>
      <c r="W8" s="819"/>
      <c r="X8" s="830"/>
      <c r="Y8" s="572"/>
      <c r="Z8" s="572"/>
      <c r="AA8" s="824"/>
      <c r="AB8" s="825"/>
      <c r="AC8" s="825"/>
      <c r="AD8" s="825"/>
      <c r="AE8" s="825"/>
      <c r="AF8" s="826"/>
    </row>
    <row r="9" spans="1:32" ht="15.75" customHeight="1" x14ac:dyDescent="0.2">
      <c r="A9" s="566" t="s">
        <v>136</v>
      </c>
      <c r="B9" s="564"/>
      <c r="C9" s="856" t="s">
        <v>421</v>
      </c>
      <c r="D9" s="857"/>
      <c r="E9" s="857"/>
      <c r="F9" s="857"/>
      <c r="G9" s="857"/>
      <c r="H9" s="858"/>
      <c r="I9" s="575"/>
      <c r="J9" s="807"/>
      <c r="K9" s="810"/>
      <c r="L9" s="572"/>
      <c r="M9" s="572"/>
      <c r="N9" s="576"/>
      <c r="O9" s="816"/>
      <c r="P9" s="844"/>
      <c r="Q9" s="810"/>
      <c r="R9" s="830"/>
      <c r="S9" s="572"/>
      <c r="T9" s="572"/>
      <c r="U9" s="812"/>
      <c r="V9" s="844"/>
      <c r="W9" s="819"/>
      <c r="X9" s="830"/>
      <c r="Y9" s="572"/>
      <c r="Z9" s="572"/>
      <c r="AA9" s="824"/>
      <c r="AB9" s="825"/>
      <c r="AC9" s="825"/>
      <c r="AD9" s="825"/>
      <c r="AE9" s="825"/>
      <c r="AF9" s="826"/>
    </row>
    <row r="10" spans="1:32" ht="15.75" customHeight="1" x14ac:dyDescent="0.2">
      <c r="A10" s="566" t="s">
        <v>137</v>
      </c>
      <c r="B10" s="564"/>
      <c r="C10" s="862"/>
      <c r="D10" s="863"/>
      <c r="E10" s="863"/>
      <c r="F10" s="863"/>
      <c r="G10" s="863"/>
      <c r="H10" s="864"/>
      <c r="I10" s="575"/>
      <c r="J10" s="808"/>
      <c r="K10" s="811"/>
      <c r="L10" s="572"/>
      <c r="M10" s="572"/>
      <c r="N10" s="576"/>
      <c r="O10" s="817"/>
      <c r="P10" s="845"/>
      <c r="Q10" s="811"/>
      <c r="R10" s="831"/>
      <c r="S10" s="572"/>
      <c r="T10" s="572"/>
      <c r="U10" s="813"/>
      <c r="V10" s="845"/>
      <c r="W10" s="820"/>
      <c r="X10" s="831"/>
      <c r="Y10" s="572"/>
      <c r="Z10" s="572"/>
      <c r="AA10" s="824"/>
      <c r="AB10" s="825"/>
      <c r="AC10" s="825"/>
      <c r="AD10" s="825"/>
      <c r="AE10" s="825"/>
      <c r="AF10" s="826"/>
    </row>
    <row r="11" spans="1:32" ht="27" customHeight="1" x14ac:dyDescent="0.2">
      <c r="A11" s="717" t="s">
        <v>121</v>
      </c>
      <c r="B11" s="564"/>
      <c r="C11" s="832" t="s">
        <v>86</v>
      </c>
      <c r="D11" s="832"/>
      <c r="E11" s="832"/>
      <c r="F11" s="832"/>
      <c r="G11" s="832"/>
      <c r="H11" s="832"/>
      <c r="I11" s="832" t="s">
        <v>86</v>
      </c>
      <c r="J11" s="832"/>
      <c r="K11" s="832"/>
      <c r="L11" s="832"/>
      <c r="M11" s="832"/>
      <c r="N11" s="832"/>
      <c r="O11" s="842" t="s">
        <v>86</v>
      </c>
      <c r="P11" s="832"/>
      <c r="Q11" s="832"/>
      <c r="R11" s="832"/>
      <c r="S11" s="832"/>
      <c r="T11" s="832"/>
      <c r="U11" s="832" t="s">
        <v>86</v>
      </c>
      <c r="V11" s="832"/>
      <c r="W11" s="832"/>
      <c r="X11" s="832"/>
      <c r="Y11" s="832"/>
      <c r="Z11" s="832"/>
      <c r="AA11" s="825"/>
      <c r="AB11" s="825"/>
      <c r="AC11" s="825"/>
      <c r="AD11" s="825"/>
      <c r="AE11" s="825"/>
      <c r="AF11" s="826"/>
    </row>
    <row r="12" spans="1:32" ht="15.75" customHeight="1" x14ac:dyDescent="0.2">
      <c r="A12" s="567" t="s">
        <v>120</v>
      </c>
      <c r="B12" s="564"/>
      <c r="C12" s="798" t="s">
        <v>224</v>
      </c>
      <c r="D12" s="853" t="s">
        <v>316</v>
      </c>
      <c r="E12" s="572"/>
      <c r="F12" s="818" t="s">
        <v>241</v>
      </c>
      <c r="G12" s="756"/>
      <c r="H12" s="572"/>
      <c r="I12" s="818" t="s">
        <v>241</v>
      </c>
      <c r="J12" s="853" t="s">
        <v>316</v>
      </c>
      <c r="K12" s="572"/>
      <c r="L12" s="850" t="s">
        <v>242</v>
      </c>
      <c r="M12" s="572"/>
      <c r="N12" s="576"/>
      <c r="O12" s="856" t="s">
        <v>317</v>
      </c>
      <c r="P12" s="857"/>
      <c r="Q12" s="857"/>
      <c r="R12" s="857"/>
      <c r="S12" s="857"/>
      <c r="T12" s="858"/>
      <c r="U12" s="843" t="s">
        <v>222</v>
      </c>
      <c r="V12" s="809" t="s">
        <v>11</v>
      </c>
      <c r="W12" s="818" t="s">
        <v>241</v>
      </c>
      <c r="X12" s="850" t="s">
        <v>242</v>
      </c>
      <c r="Y12" s="572"/>
      <c r="Z12" s="572"/>
      <c r="AA12" s="824"/>
      <c r="AB12" s="825"/>
      <c r="AC12" s="825"/>
      <c r="AD12" s="825"/>
      <c r="AE12" s="825"/>
      <c r="AF12" s="826"/>
    </row>
    <row r="13" spans="1:32" ht="15.75" customHeight="1" x14ac:dyDescent="0.2">
      <c r="A13" s="567" t="s">
        <v>122</v>
      </c>
      <c r="B13" s="564"/>
      <c r="C13" s="799"/>
      <c r="D13" s="844"/>
      <c r="E13" s="572"/>
      <c r="F13" s="819"/>
      <c r="G13" s="575"/>
      <c r="H13" s="572"/>
      <c r="I13" s="819"/>
      <c r="J13" s="844"/>
      <c r="K13" s="572"/>
      <c r="L13" s="851"/>
      <c r="M13" s="572"/>
      <c r="N13" s="576"/>
      <c r="O13" s="859"/>
      <c r="P13" s="860"/>
      <c r="Q13" s="860"/>
      <c r="R13" s="860"/>
      <c r="S13" s="860"/>
      <c r="T13" s="861"/>
      <c r="U13" s="840"/>
      <c r="V13" s="810"/>
      <c r="W13" s="819"/>
      <c r="X13" s="851"/>
      <c r="Y13" s="572"/>
      <c r="Z13" s="572"/>
      <c r="AA13" s="824"/>
      <c r="AB13" s="825"/>
      <c r="AC13" s="825"/>
      <c r="AD13" s="825"/>
      <c r="AE13" s="825"/>
      <c r="AF13" s="826"/>
    </row>
    <row r="14" spans="1:32" ht="15.75" customHeight="1" x14ac:dyDescent="0.2">
      <c r="A14" s="567" t="s">
        <v>123</v>
      </c>
      <c r="B14" s="564"/>
      <c r="C14" s="799"/>
      <c r="D14" s="844"/>
      <c r="E14" s="572"/>
      <c r="F14" s="819"/>
      <c r="G14" s="575"/>
      <c r="H14" s="572"/>
      <c r="I14" s="819"/>
      <c r="J14" s="844"/>
      <c r="K14" s="572"/>
      <c r="L14" s="851"/>
      <c r="M14" s="572"/>
      <c r="N14" s="576"/>
      <c r="O14" s="859"/>
      <c r="P14" s="860"/>
      <c r="Q14" s="860"/>
      <c r="R14" s="860"/>
      <c r="S14" s="860"/>
      <c r="T14" s="861"/>
      <c r="U14" s="840"/>
      <c r="V14" s="810"/>
      <c r="W14" s="819"/>
      <c r="X14" s="851"/>
      <c r="Y14" s="572"/>
      <c r="Z14" s="572"/>
      <c r="AA14" s="827"/>
      <c r="AB14" s="828"/>
      <c r="AC14" s="828"/>
      <c r="AD14" s="828"/>
      <c r="AE14" s="828"/>
      <c r="AF14" s="829"/>
    </row>
    <row r="15" spans="1:32" ht="15.75" customHeight="1" x14ac:dyDescent="0.2">
      <c r="A15" s="567" t="s">
        <v>124</v>
      </c>
      <c r="B15" s="564"/>
      <c r="C15" s="800"/>
      <c r="D15" s="845"/>
      <c r="E15" s="572"/>
      <c r="F15" s="820"/>
      <c r="G15" s="764"/>
      <c r="H15" s="572"/>
      <c r="I15" s="820"/>
      <c r="J15" s="845"/>
      <c r="K15" s="572"/>
      <c r="L15" s="851"/>
      <c r="M15" s="572"/>
      <c r="N15" s="576"/>
      <c r="O15" s="862"/>
      <c r="P15" s="863"/>
      <c r="Q15" s="863"/>
      <c r="R15" s="863"/>
      <c r="S15" s="863"/>
      <c r="T15" s="864"/>
      <c r="U15" s="841"/>
      <c r="V15" s="811"/>
      <c r="W15" s="820"/>
      <c r="X15" s="851"/>
      <c r="Y15" s="572"/>
      <c r="Z15" s="572"/>
      <c r="AA15" s="564"/>
      <c r="AB15" s="564"/>
      <c r="AC15" s="564"/>
      <c r="AD15" s="564"/>
      <c r="AE15" s="564"/>
      <c r="AF15" s="564"/>
    </row>
    <row r="16" spans="1:32" ht="15.75" customHeight="1" x14ac:dyDescent="0.2">
      <c r="A16" s="568" t="s">
        <v>143</v>
      </c>
      <c r="B16" s="564"/>
      <c r="C16" s="832" t="s">
        <v>133</v>
      </c>
      <c r="D16" s="832"/>
      <c r="E16" s="832"/>
      <c r="F16" s="832"/>
      <c r="G16" s="832"/>
      <c r="H16" s="832"/>
      <c r="I16" s="832" t="s">
        <v>133</v>
      </c>
      <c r="J16" s="832"/>
      <c r="K16" s="832"/>
      <c r="L16" s="832"/>
      <c r="M16" s="832"/>
      <c r="N16" s="832"/>
      <c r="O16" s="842" t="s">
        <v>133</v>
      </c>
      <c r="P16" s="832"/>
      <c r="Q16" s="832"/>
      <c r="R16" s="832"/>
      <c r="S16" s="832"/>
      <c r="T16" s="832"/>
      <c r="U16" s="832" t="s">
        <v>133</v>
      </c>
      <c r="V16" s="832"/>
      <c r="W16" s="832"/>
      <c r="X16" s="832"/>
      <c r="Y16" s="832"/>
      <c r="Z16" s="832"/>
      <c r="AA16" s="564"/>
      <c r="AB16" s="564"/>
      <c r="AC16" s="564"/>
      <c r="AD16" s="564"/>
      <c r="AE16" s="564"/>
      <c r="AF16" s="564"/>
    </row>
    <row r="17" spans="1:32" ht="15.75" customHeight="1" x14ac:dyDescent="0.2">
      <c r="A17" s="568" t="s">
        <v>144</v>
      </c>
      <c r="B17" s="564"/>
      <c r="C17" s="832"/>
      <c r="D17" s="832"/>
      <c r="E17" s="832"/>
      <c r="F17" s="832"/>
      <c r="G17" s="832"/>
      <c r="H17" s="832"/>
      <c r="I17" s="832"/>
      <c r="J17" s="832"/>
      <c r="K17" s="832"/>
      <c r="L17" s="832"/>
      <c r="M17" s="832"/>
      <c r="N17" s="832"/>
      <c r="O17" s="842"/>
      <c r="P17" s="832"/>
      <c r="Q17" s="832"/>
      <c r="R17" s="832"/>
      <c r="S17" s="832"/>
      <c r="T17" s="832"/>
      <c r="U17" s="832"/>
      <c r="V17" s="832"/>
      <c r="W17" s="832"/>
      <c r="X17" s="832"/>
      <c r="Y17" s="832"/>
      <c r="Z17" s="832"/>
      <c r="AA17" s="564"/>
      <c r="AB17" s="564"/>
      <c r="AC17" s="564"/>
      <c r="AD17" s="564"/>
      <c r="AE17" s="564"/>
      <c r="AF17" s="564"/>
    </row>
    <row r="18" spans="1:32" ht="15.75" customHeight="1" x14ac:dyDescent="0.2">
      <c r="A18" s="567" t="s">
        <v>259</v>
      </c>
      <c r="B18" s="564"/>
      <c r="C18" s="843" t="s">
        <v>222</v>
      </c>
      <c r="D18" s="809" t="s">
        <v>11</v>
      </c>
      <c r="E18" s="572"/>
      <c r="F18" s="850" t="s">
        <v>242</v>
      </c>
      <c r="G18" s="756"/>
      <c r="H18" s="576"/>
      <c r="I18" s="843" t="s">
        <v>222</v>
      </c>
      <c r="J18" s="809" t="s">
        <v>11</v>
      </c>
      <c r="K18" s="852" t="s">
        <v>10</v>
      </c>
      <c r="L18" s="804" t="s">
        <v>169</v>
      </c>
      <c r="M18" s="572"/>
      <c r="N18" s="576"/>
      <c r="O18" s="843" t="s">
        <v>222</v>
      </c>
      <c r="P18" s="809" t="s">
        <v>11</v>
      </c>
      <c r="Q18" s="850" t="s">
        <v>242</v>
      </c>
      <c r="R18" s="852" t="s">
        <v>10</v>
      </c>
      <c r="S18" s="572"/>
      <c r="T18" s="572"/>
      <c r="U18" s="854" t="s">
        <v>324</v>
      </c>
      <c r="V18" s="853" t="s">
        <v>316</v>
      </c>
      <c r="W18" s="572"/>
      <c r="X18" s="804" t="s">
        <v>169</v>
      </c>
      <c r="Y18" s="572"/>
      <c r="Z18" s="572"/>
      <c r="AA18" s="564"/>
      <c r="AB18" s="564"/>
      <c r="AC18" s="564"/>
      <c r="AD18" s="564"/>
      <c r="AE18" s="564"/>
      <c r="AF18" s="564"/>
    </row>
    <row r="19" spans="1:32" ht="15.75" customHeight="1" x14ac:dyDescent="0.2">
      <c r="A19" s="567" t="s">
        <v>260</v>
      </c>
      <c r="B19" s="564"/>
      <c r="C19" s="840"/>
      <c r="D19" s="810"/>
      <c r="E19" s="572"/>
      <c r="F19" s="851"/>
      <c r="G19" s="575"/>
      <c r="H19" s="576"/>
      <c r="I19" s="840"/>
      <c r="J19" s="810"/>
      <c r="K19" s="830"/>
      <c r="L19" s="805"/>
      <c r="M19" s="572"/>
      <c r="N19" s="576"/>
      <c r="O19" s="840"/>
      <c r="P19" s="810"/>
      <c r="Q19" s="851"/>
      <c r="R19" s="830"/>
      <c r="S19" s="572"/>
      <c r="T19" s="572"/>
      <c r="U19" s="846"/>
      <c r="V19" s="844"/>
      <c r="W19" s="572"/>
      <c r="X19" s="805"/>
      <c r="Y19" s="572"/>
      <c r="Z19" s="572"/>
      <c r="AA19" s="564"/>
      <c r="AB19" s="564"/>
      <c r="AC19" s="564"/>
      <c r="AD19" s="564"/>
      <c r="AE19" s="564"/>
      <c r="AF19" s="564"/>
    </row>
    <row r="20" spans="1:32" ht="15.75" customHeight="1" x14ac:dyDescent="0.2">
      <c r="A20" s="567" t="s">
        <v>261</v>
      </c>
      <c r="B20" s="564"/>
      <c r="C20" s="840"/>
      <c r="D20" s="810"/>
      <c r="E20" s="572"/>
      <c r="F20" s="851"/>
      <c r="G20" s="575"/>
      <c r="H20" s="576"/>
      <c r="I20" s="840"/>
      <c r="J20" s="810"/>
      <c r="K20" s="830"/>
      <c r="L20" s="805"/>
      <c r="M20" s="572"/>
      <c r="N20" s="576"/>
      <c r="O20" s="840"/>
      <c r="P20" s="810"/>
      <c r="Q20" s="851"/>
      <c r="R20" s="830"/>
      <c r="S20" s="572"/>
      <c r="T20" s="572"/>
      <c r="U20" s="846"/>
      <c r="V20" s="844"/>
      <c r="W20" s="572"/>
      <c r="X20" s="805"/>
      <c r="Y20" s="572"/>
      <c r="Z20" s="572"/>
      <c r="AA20" s="564"/>
      <c r="AB20" s="564"/>
      <c r="AC20" s="564"/>
      <c r="AD20" s="564"/>
      <c r="AE20" s="564"/>
      <c r="AF20" s="564"/>
    </row>
    <row r="21" spans="1:32" ht="16.5" customHeight="1" x14ac:dyDescent="0.2">
      <c r="A21" s="567" t="s">
        <v>263</v>
      </c>
      <c r="B21" s="564"/>
      <c r="C21" s="840"/>
      <c r="D21" s="810"/>
      <c r="E21" s="572"/>
      <c r="F21" s="851"/>
      <c r="G21" s="764"/>
      <c r="H21" s="576"/>
      <c r="I21" s="840"/>
      <c r="J21" s="810"/>
      <c r="K21" s="830"/>
      <c r="L21" s="805"/>
      <c r="M21" s="572"/>
      <c r="N21" s="576"/>
      <c r="O21" s="841"/>
      <c r="P21" s="810"/>
      <c r="Q21" s="851"/>
      <c r="R21" s="830"/>
      <c r="S21" s="572"/>
      <c r="T21" s="572"/>
      <c r="U21" s="846"/>
      <c r="V21" s="844"/>
      <c r="W21" s="572"/>
      <c r="X21" s="805"/>
      <c r="Y21" s="572"/>
      <c r="Z21" s="572"/>
      <c r="AA21" s="564"/>
      <c r="AB21" s="564"/>
      <c r="AC21" s="564"/>
      <c r="AD21" s="564"/>
      <c r="AE21" s="564"/>
      <c r="AF21" s="564"/>
    </row>
    <row r="22" spans="1:32" ht="25.5" x14ac:dyDescent="0.25">
      <c r="A22" s="718" t="s">
        <v>125</v>
      </c>
      <c r="B22" s="564"/>
      <c r="C22" s="832" t="s">
        <v>86</v>
      </c>
      <c r="D22" s="832"/>
      <c r="E22" s="832"/>
      <c r="F22" s="832"/>
      <c r="G22" s="832"/>
      <c r="H22" s="832"/>
      <c r="I22" s="832" t="s">
        <v>86</v>
      </c>
      <c r="J22" s="832"/>
      <c r="K22" s="832"/>
      <c r="L22" s="832"/>
      <c r="M22" s="832"/>
      <c r="N22" s="832"/>
      <c r="O22" s="842" t="s">
        <v>86</v>
      </c>
      <c r="P22" s="832"/>
      <c r="Q22" s="832"/>
      <c r="R22" s="832"/>
      <c r="S22" s="832"/>
      <c r="T22" s="832"/>
      <c r="U22" s="832" t="s">
        <v>86</v>
      </c>
      <c r="V22" s="832"/>
      <c r="W22" s="832"/>
      <c r="X22" s="832"/>
      <c r="Y22" s="832"/>
      <c r="Z22" s="832"/>
      <c r="AA22" s="564"/>
      <c r="AB22" s="734" t="s">
        <v>422</v>
      </c>
      <c r="AC22" s="735"/>
      <c r="AD22" s="735"/>
      <c r="AE22" s="735"/>
      <c r="AF22" s="564"/>
    </row>
    <row r="23" spans="1:32" ht="15.75" customHeight="1" x14ac:dyDescent="0.25">
      <c r="A23" s="567" t="s">
        <v>107</v>
      </c>
      <c r="B23" s="801" t="s">
        <v>322</v>
      </c>
      <c r="C23" s="840" t="s">
        <v>222</v>
      </c>
      <c r="D23" s="844" t="s">
        <v>316</v>
      </c>
      <c r="E23" s="830" t="s">
        <v>10</v>
      </c>
      <c r="F23" s="846" t="s">
        <v>320</v>
      </c>
      <c r="G23" s="848" t="s">
        <v>195</v>
      </c>
      <c r="H23" s="572"/>
      <c r="I23" s="840" t="s">
        <v>222</v>
      </c>
      <c r="J23" s="844" t="s">
        <v>316</v>
      </c>
      <c r="K23" s="572"/>
      <c r="L23" s="812" t="s">
        <v>193</v>
      </c>
      <c r="M23" s="848" t="s">
        <v>195</v>
      </c>
      <c r="N23" s="576"/>
      <c r="O23" s="572"/>
      <c r="P23" s="809" t="s">
        <v>11</v>
      </c>
      <c r="Q23" s="840" t="s">
        <v>222</v>
      </c>
      <c r="R23" s="572"/>
      <c r="S23" s="848" t="s">
        <v>195</v>
      </c>
      <c r="T23" s="572"/>
      <c r="U23" s="840" t="s">
        <v>222</v>
      </c>
      <c r="V23" s="809" t="s">
        <v>11</v>
      </c>
      <c r="W23" s="572"/>
      <c r="X23" s="830" t="s">
        <v>10</v>
      </c>
      <c r="Y23" s="572"/>
      <c r="Z23" s="572"/>
      <c r="AA23" s="564"/>
      <c r="AB23" s="735" t="s">
        <v>423</v>
      </c>
      <c r="AC23" s="735"/>
      <c r="AD23" s="735"/>
      <c r="AE23" s="735"/>
      <c r="AF23" s="564"/>
    </row>
    <row r="24" spans="1:32" ht="15.75" customHeight="1" x14ac:dyDescent="0.25">
      <c r="A24" s="567" t="s">
        <v>108</v>
      </c>
      <c r="B24" s="802"/>
      <c r="C24" s="840"/>
      <c r="D24" s="844"/>
      <c r="E24" s="830"/>
      <c r="F24" s="846"/>
      <c r="G24" s="848"/>
      <c r="H24" s="572"/>
      <c r="I24" s="840"/>
      <c r="J24" s="844"/>
      <c r="K24" s="572"/>
      <c r="L24" s="812"/>
      <c r="M24" s="848"/>
      <c r="N24" s="576"/>
      <c r="O24" s="572"/>
      <c r="P24" s="810"/>
      <c r="Q24" s="840"/>
      <c r="R24" s="572"/>
      <c r="S24" s="848"/>
      <c r="T24" s="572"/>
      <c r="U24" s="840"/>
      <c r="V24" s="810"/>
      <c r="W24" s="572"/>
      <c r="X24" s="830"/>
      <c r="Y24" s="572"/>
      <c r="Z24" s="572"/>
      <c r="AA24" s="564"/>
      <c r="AB24" s="735" t="s">
        <v>474</v>
      </c>
      <c r="AC24" s="735"/>
      <c r="AD24" s="735"/>
      <c r="AE24" s="735"/>
      <c r="AF24" s="564"/>
    </row>
    <row r="25" spans="1:32" ht="15.75" customHeight="1" x14ac:dyDescent="0.25">
      <c r="A25" s="567" t="s">
        <v>140</v>
      </c>
      <c r="B25" s="572"/>
      <c r="C25" s="840"/>
      <c r="D25" s="844"/>
      <c r="E25" s="830"/>
      <c r="F25" s="846"/>
      <c r="G25" s="848"/>
      <c r="H25" s="572"/>
      <c r="I25" s="840"/>
      <c r="J25" s="844"/>
      <c r="K25" s="572"/>
      <c r="L25" s="812"/>
      <c r="M25" s="848"/>
      <c r="N25" s="576"/>
      <c r="O25" s="572"/>
      <c r="P25" s="810"/>
      <c r="Q25" s="840"/>
      <c r="R25" s="572"/>
      <c r="S25" s="848"/>
      <c r="T25" s="572"/>
      <c r="U25" s="840"/>
      <c r="V25" s="810"/>
      <c r="W25" s="572"/>
      <c r="X25" s="830"/>
      <c r="Y25" s="572"/>
      <c r="Z25" s="572"/>
      <c r="AA25" s="564"/>
      <c r="AB25" s="735" t="s">
        <v>424</v>
      </c>
      <c r="AC25" s="735"/>
      <c r="AD25" s="735"/>
      <c r="AE25" s="735"/>
      <c r="AF25" s="564"/>
    </row>
    <row r="26" spans="1:32" ht="16.5" customHeight="1" x14ac:dyDescent="0.25">
      <c r="A26" s="567" t="s">
        <v>141</v>
      </c>
      <c r="B26" s="572"/>
      <c r="C26" s="841"/>
      <c r="D26" s="845"/>
      <c r="E26" s="831"/>
      <c r="F26" s="847"/>
      <c r="G26" s="849"/>
      <c r="H26" s="572"/>
      <c r="I26" s="841"/>
      <c r="J26" s="845"/>
      <c r="K26" s="572"/>
      <c r="L26" s="813"/>
      <c r="M26" s="849"/>
      <c r="N26" s="576"/>
      <c r="O26" s="572"/>
      <c r="P26" s="810"/>
      <c r="Q26" s="841"/>
      <c r="R26" s="572"/>
      <c r="S26" s="849"/>
      <c r="T26" s="572"/>
      <c r="U26" s="841"/>
      <c r="V26" s="810"/>
      <c r="W26" s="572"/>
      <c r="X26" s="831"/>
      <c r="Y26" s="572"/>
      <c r="Z26" s="572"/>
      <c r="AA26" s="564"/>
      <c r="AB26" s="735" t="s">
        <v>473</v>
      </c>
      <c r="AC26" s="735"/>
      <c r="AD26" s="735"/>
      <c r="AE26" s="735"/>
      <c r="AF26" s="564"/>
    </row>
    <row r="27" spans="1:32" ht="15.75" customHeight="1" x14ac:dyDescent="0.25">
      <c r="A27" s="568" t="s">
        <v>126</v>
      </c>
      <c r="B27" s="803" t="s">
        <v>321</v>
      </c>
      <c r="C27" s="833" t="s">
        <v>172</v>
      </c>
      <c r="D27" s="834"/>
      <c r="E27" s="834"/>
      <c r="F27" s="834"/>
      <c r="G27" s="834"/>
      <c r="H27" s="835"/>
      <c r="I27" s="832" t="s">
        <v>172</v>
      </c>
      <c r="J27" s="832"/>
      <c r="K27" s="832"/>
      <c r="L27" s="832"/>
      <c r="M27" s="832"/>
      <c r="N27" s="832"/>
      <c r="O27" s="573"/>
      <c r="P27" s="573"/>
      <c r="Q27" s="573"/>
      <c r="R27" s="573"/>
      <c r="S27" s="573"/>
      <c r="T27" s="573"/>
      <c r="U27" s="832" t="s">
        <v>172</v>
      </c>
      <c r="V27" s="832"/>
      <c r="W27" s="832"/>
      <c r="X27" s="832"/>
      <c r="Y27" s="832"/>
      <c r="Z27" s="832"/>
      <c r="AA27" s="564"/>
      <c r="AB27" s="735" t="s">
        <v>425</v>
      </c>
      <c r="AC27" s="735"/>
      <c r="AD27" s="735"/>
      <c r="AE27" s="735"/>
      <c r="AF27" s="564"/>
    </row>
    <row r="28" spans="1:32" ht="15.75" customHeight="1" x14ac:dyDescent="0.2">
      <c r="A28" s="568" t="s">
        <v>127</v>
      </c>
      <c r="B28" s="803"/>
      <c r="C28" s="833"/>
      <c r="D28" s="834"/>
      <c r="E28" s="834"/>
      <c r="F28" s="834"/>
      <c r="G28" s="834"/>
      <c r="H28" s="836"/>
      <c r="I28" s="832"/>
      <c r="J28" s="832"/>
      <c r="K28" s="832"/>
      <c r="L28" s="832"/>
      <c r="M28" s="832"/>
      <c r="N28" s="832"/>
      <c r="O28" s="821" t="s">
        <v>319</v>
      </c>
      <c r="P28" s="822"/>
      <c r="Q28" s="822"/>
      <c r="R28" s="822"/>
      <c r="S28" s="822"/>
      <c r="T28" s="823"/>
      <c r="U28" s="832"/>
      <c r="V28" s="832"/>
      <c r="W28" s="832"/>
      <c r="X28" s="832"/>
      <c r="Y28" s="832"/>
      <c r="Z28" s="832"/>
      <c r="AA28" s="564"/>
      <c r="AB28" s="792" t="s">
        <v>475</v>
      </c>
      <c r="AC28" s="792"/>
      <c r="AD28" s="792"/>
      <c r="AE28" s="792"/>
      <c r="AF28" s="564"/>
    </row>
    <row r="29" spans="1:32" ht="15.75" customHeight="1" x14ac:dyDescent="0.2">
      <c r="A29" s="568" t="s">
        <v>128</v>
      </c>
      <c r="B29" s="803"/>
      <c r="C29" s="837"/>
      <c r="D29" s="838"/>
      <c r="E29" s="838"/>
      <c r="F29" s="838"/>
      <c r="G29" s="838"/>
      <c r="H29" s="839"/>
      <c r="I29" s="832"/>
      <c r="J29" s="832"/>
      <c r="K29" s="832"/>
      <c r="L29" s="832"/>
      <c r="M29" s="832"/>
      <c r="N29" s="832"/>
      <c r="O29" s="824"/>
      <c r="P29" s="825"/>
      <c r="Q29" s="825"/>
      <c r="R29" s="825"/>
      <c r="S29" s="825"/>
      <c r="T29" s="826"/>
      <c r="U29" s="832"/>
      <c r="V29" s="832"/>
      <c r="W29" s="832"/>
      <c r="X29" s="832"/>
      <c r="Y29" s="832"/>
      <c r="Z29" s="832"/>
      <c r="AA29" s="564"/>
      <c r="AB29" s="792"/>
      <c r="AC29" s="792"/>
      <c r="AD29" s="792"/>
      <c r="AE29" s="792"/>
      <c r="AF29" s="564"/>
    </row>
    <row r="30" spans="1:32" ht="15.75" customHeight="1" x14ac:dyDescent="0.2">
      <c r="A30" s="567" t="s">
        <v>129</v>
      </c>
      <c r="B30" s="803"/>
      <c r="C30" s="575"/>
      <c r="D30" s="853" t="s">
        <v>316</v>
      </c>
      <c r="E30" s="572"/>
      <c r="F30" s="818" t="s">
        <v>241</v>
      </c>
      <c r="G30" s="756"/>
      <c r="H30" s="576"/>
      <c r="I30" s="575"/>
      <c r="J30" s="853" t="s">
        <v>316</v>
      </c>
      <c r="K30" s="809" t="s">
        <v>11</v>
      </c>
      <c r="L30" s="572"/>
      <c r="M30" s="572"/>
      <c r="N30" s="576"/>
      <c r="O30" s="824"/>
      <c r="P30" s="825"/>
      <c r="Q30" s="825"/>
      <c r="R30" s="825"/>
      <c r="S30" s="825"/>
      <c r="T30" s="826"/>
      <c r="U30" s="798" t="s">
        <v>321</v>
      </c>
      <c r="V30" s="572"/>
      <c r="W30" s="572"/>
      <c r="X30" s="572"/>
      <c r="Y30" s="572"/>
      <c r="Z30" s="572"/>
      <c r="AA30" s="564"/>
      <c r="AB30" s="564"/>
      <c r="AC30" s="564"/>
      <c r="AD30" s="564"/>
      <c r="AE30" s="564"/>
      <c r="AF30" s="564"/>
    </row>
    <row r="31" spans="1:32" ht="15.75" customHeight="1" x14ac:dyDescent="0.2">
      <c r="A31" s="567" t="s">
        <v>130</v>
      </c>
      <c r="B31" s="572"/>
      <c r="C31" s="575"/>
      <c r="D31" s="844"/>
      <c r="E31" s="572"/>
      <c r="F31" s="819"/>
      <c r="G31" s="575"/>
      <c r="H31" s="576"/>
      <c r="I31" s="575"/>
      <c r="J31" s="844"/>
      <c r="K31" s="810"/>
      <c r="L31" s="572"/>
      <c r="M31" s="572"/>
      <c r="N31" s="576"/>
      <c r="O31" s="827"/>
      <c r="P31" s="828"/>
      <c r="Q31" s="828"/>
      <c r="R31" s="828"/>
      <c r="S31" s="828"/>
      <c r="T31" s="829"/>
      <c r="U31" s="799"/>
      <c r="V31" s="572"/>
      <c r="W31" s="572"/>
      <c r="X31" s="572"/>
      <c r="Y31" s="572"/>
      <c r="Z31" s="572"/>
      <c r="AA31" s="564"/>
      <c r="AB31" s="564"/>
      <c r="AC31" s="564"/>
      <c r="AD31" s="564"/>
      <c r="AE31" s="564"/>
      <c r="AF31" s="564"/>
    </row>
    <row r="32" spans="1:32" ht="15.75" customHeight="1" x14ac:dyDescent="0.2">
      <c r="A32" s="567" t="s">
        <v>131</v>
      </c>
      <c r="B32" s="572"/>
      <c r="C32" s="575"/>
      <c r="D32" s="844"/>
      <c r="E32" s="572"/>
      <c r="F32" s="819"/>
      <c r="G32" s="575"/>
      <c r="H32" s="576"/>
      <c r="I32" s="575"/>
      <c r="J32" s="844"/>
      <c r="K32" s="810"/>
      <c r="L32" s="572"/>
      <c r="M32" s="572"/>
      <c r="N32" s="576"/>
      <c r="O32" s="572"/>
      <c r="P32" s="572"/>
      <c r="Q32" s="572"/>
      <c r="R32" s="572"/>
      <c r="S32" s="572"/>
      <c r="T32" s="572"/>
      <c r="U32" s="799"/>
      <c r="V32" s="572"/>
      <c r="W32" s="572"/>
      <c r="X32" s="572"/>
      <c r="Y32" s="572"/>
      <c r="Z32" s="572"/>
      <c r="AA32" s="564"/>
      <c r="AB32" s="564"/>
      <c r="AC32" s="564"/>
      <c r="AD32" s="564"/>
      <c r="AE32" s="564"/>
      <c r="AF32" s="564"/>
    </row>
    <row r="33" spans="1:32" ht="15.75" customHeight="1" x14ac:dyDescent="0.2">
      <c r="A33" s="567" t="s">
        <v>132</v>
      </c>
      <c r="B33" s="572"/>
      <c r="C33" s="575"/>
      <c r="D33" s="845"/>
      <c r="E33" s="572"/>
      <c r="F33" s="820"/>
      <c r="G33" s="575"/>
      <c r="H33" s="576"/>
      <c r="I33" s="575"/>
      <c r="J33" s="845"/>
      <c r="K33" s="810"/>
      <c r="L33" s="572"/>
      <c r="M33" s="572"/>
      <c r="N33" s="576"/>
      <c r="O33" s="572"/>
      <c r="P33" s="572"/>
      <c r="Q33" s="572"/>
      <c r="R33" s="572"/>
      <c r="S33" s="572"/>
      <c r="T33" s="572"/>
      <c r="U33" s="800"/>
      <c r="V33" s="572"/>
      <c r="W33" s="572"/>
      <c r="X33" s="572"/>
      <c r="Y33" s="572"/>
      <c r="Z33" s="572"/>
      <c r="AA33" s="564"/>
      <c r="AB33" s="564"/>
      <c r="AC33" s="564"/>
      <c r="AD33" s="564"/>
      <c r="AE33" s="564"/>
      <c r="AF33" s="564"/>
    </row>
    <row r="34" spans="1:32" ht="15.75" x14ac:dyDescent="0.2">
      <c r="A34" s="570" t="s">
        <v>146</v>
      </c>
      <c r="B34" s="571"/>
      <c r="C34" s="577"/>
      <c r="D34" s="571"/>
      <c r="E34" s="571"/>
      <c r="F34" s="571"/>
      <c r="G34" s="571"/>
      <c r="H34" s="578"/>
      <c r="I34" s="577"/>
      <c r="J34" s="571"/>
      <c r="K34" s="571"/>
      <c r="L34" s="571"/>
      <c r="M34" s="571"/>
      <c r="N34" s="578"/>
      <c r="O34" s="571"/>
      <c r="P34" s="571"/>
      <c r="Q34" s="571"/>
      <c r="R34" s="571"/>
      <c r="S34" s="571"/>
      <c r="T34" s="578"/>
      <c r="U34" s="577"/>
      <c r="V34" s="571"/>
      <c r="W34" s="571"/>
      <c r="X34" s="571"/>
      <c r="Y34" s="571"/>
      <c r="Z34" s="578"/>
      <c r="AA34" s="564"/>
      <c r="AB34" s="564"/>
      <c r="AC34" s="564"/>
      <c r="AD34" s="564"/>
      <c r="AE34" s="564"/>
      <c r="AF34" s="564"/>
    </row>
    <row r="35" spans="1:32" ht="15.75" x14ac:dyDescent="0.2">
      <c r="A35" s="762" t="s">
        <v>147</v>
      </c>
      <c r="B35" s="574"/>
      <c r="C35" s="706"/>
      <c r="D35" s="574"/>
      <c r="E35" s="574"/>
      <c r="F35" s="574"/>
      <c r="G35" s="574"/>
      <c r="H35" s="707"/>
      <c r="I35" s="706"/>
      <c r="J35" s="574"/>
      <c r="K35" s="574"/>
      <c r="L35" s="574"/>
      <c r="M35" s="574"/>
      <c r="N35" s="707"/>
      <c r="O35" s="574"/>
      <c r="P35" s="574"/>
      <c r="Q35" s="574"/>
      <c r="R35" s="574"/>
      <c r="S35" s="574"/>
      <c r="T35" s="707"/>
      <c r="U35" s="706"/>
      <c r="V35" s="574"/>
      <c r="W35" s="574"/>
      <c r="X35" s="574"/>
      <c r="Y35" s="574"/>
      <c r="Z35" s="579"/>
      <c r="AA35" s="565"/>
      <c r="AB35" s="565"/>
      <c r="AC35" s="565"/>
      <c r="AD35" s="565"/>
      <c r="AE35" s="565"/>
      <c r="AF35" s="565"/>
    </row>
    <row r="36" spans="1:32" x14ac:dyDescent="0.2">
      <c r="A36" s="763"/>
      <c r="B36" s="704"/>
      <c r="C36" s="704"/>
      <c r="G36" s="704"/>
      <c r="H36" s="704"/>
      <c r="I36" s="704"/>
      <c r="J36" s="704"/>
      <c r="K36" s="704"/>
      <c r="L36" s="704"/>
      <c r="M36" s="704"/>
      <c r="N36" s="704"/>
      <c r="O36" s="704"/>
      <c r="P36" s="704"/>
      <c r="Q36" s="704"/>
      <c r="R36" s="704"/>
      <c r="S36" s="704"/>
      <c r="T36" s="704"/>
      <c r="U36" s="704"/>
      <c r="V36" s="704"/>
      <c r="W36" s="704"/>
      <c r="X36" s="704"/>
      <c r="Y36" s="704"/>
    </row>
    <row r="37" spans="1:32" s="720" customFormat="1" ht="27" customHeight="1" x14ac:dyDescent="0.35">
      <c r="A37" s="793" t="s">
        <v>428</v>
      </c>
      <c r="B37" s="793"/>
      <c r="C37" s="793"/>
      <c r="D37" s="793"/>
      <c r="E37" s="793"/>
      <c r="F37" s="793"/>
      <c r="G37" s="793"/>
      <c r="H37" s="793"/>
      <c r="I37" s="793"/>
      <c r="J37" s="793"/>
      <c r="K37" s="793"/>
      <c r="L37" s="793"/>
      <c r="M37" s="793"/>
      <c r="N37" s="793"/>
      <c r="O37" s="793"/>
      <c r="P37" s="793"/>
      <c r="Q37" s="793"/>
      <c r="R37" s="793"/>
      <c r="S37" s="793"/>
      <c r="T37" s="793"/>
      <c r="U37" s="793"/>
      <c r="V37" s="793"/>
      <c r="W37" s="793"/>
      <c r="X37" s="793"/>
      <c r="Y37" s="793"/>
      <c r="Z37" s="719"/>
      <c r="AA37" s="719"/>
      <c r="AB37" s="719"/>
      <c r="AC37" s="719"/>
      <c r="AD37" s="719"/>
      <c r="AE37" s="719"/>
      <c r="AF37" s="719"/>
    </row>
    <row r="38" spans="1:32" ht="23.25" x14ac:dyDescent="0.35">
      <c r="A38" s="763"/>
      <c r="B38" s="749"/>
      <c r="C38" s="704"/>
      <c r="D38" s="708"/>
      <c r="E38" s="708"/>
      <c r="F38" s="708"/>
      <c r="G38" s="708"/>
      <c r="H38" s="708"/>
      <c r="I38" s="704"/>
      <c r="J38" s="704"/>
      <c r="K38" s="704"/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704"/>
    </row>
    <row r="39" spans="1:32" ht="26.25" customHeight="1" x14ac:dyDescent="0.2">
      <c r="A39" s="580"/>
      <c r="B39" s="583" t="s">
        <v>326</v>
      </c>
      <c r="C39" s="882" t="s">
        <v>321</v>
      </c>
      <c r="D39" s="797" t="s">
        <v>328</v>
      </c>
      <c r="E39" s="796"/>
      <c r="F39" s="796"/>
      <c r="G39" s="796"/>
      <c r="H39" s="796"/>
      <c r="O39" s="561"/>
    </row>
    <row r="40" spans="1:32" ht="23.25" x14ac:dyDescent="0.2">
      <c r="B40" s="582"/>
      <c r="C40" s="882"/>
      <c r="D40" s="797"/>
      <c r="E40" s="796"/>
      <c r="F40" s="796"/>
      <c r="G40" s="796"/>
      <c r="H40" s="796"/>
      <c r="I40" s="560"/>
      <c r="J40" s="560"/>
      <c r="K40" s="560"/>
      <c r="L40" s="560"/>
      <c r="M40" s="560"/>
      <c r="N40" s="560"/>
      <c r="O40" s="561"/>
      <c r="P40" s="560"/>
      <c r="Q40" s="560"/>
      <c r="R40" s="560"/>
      <c r="S40" s="560"/>
      <c r="T40" s="560"/>
      <c r="U40" s="560"/>
      <c r="V40" s="560"/>
      <c r="W40" s="560"/>
      <c r="X40" s="560"/>
      <c r="Y40" s="560"/>
      <c r="Z40" s="560"/>
      <c r="AA40" s="560"/>
      <c r="AB40" s="560"/>
      <c r="AC40" s="560"/>
      <c r="AD40" s="560"/>
      <c r="AF40" s="560"/>
    </row>
    <row r="41" spans="1:32" ht="23.25" x14ac:dyDescent="0.2">
      <c r="A41" s="580"/>
      <c r="B41" s="582"/>
      <c r="C41" s="882"/>
      <c r="D41" s="797"/>
      <c r="E41" s="796"/>
      <c r="F41" s="796"/>
      <c r="G41" s="796"/>
      <c r="H41" s="796"/>
    </row>
    <row r="42" spans="1:32" ht="10.5" customHeight="1" x14ac:dyDescent="0.2">
      <c r="B42" s="582"/>
      <c r="C42" s="882"/>
      <c r="D42" s="797"/>
      <c r="E42" s="796"/>
      <c r="F42" s="796"/>
      <c r="G42" s="796"/>
      <c r="H42" s="796"/>
    </row>
    <row r="43" spans="1:32" ht="16.5" customHeight="1" x14ac:dyDescent="0.2">
      <c r="B43" s="582"/>
      <c r="C43" s="882" t="s">
        <v>224</v>
      </c>
      <c r="D43" s="796" t="s">
        <v>329</v>
      </c>
      <c r="E43" s="796"/>
      <c r="F43" s="796"/>
      <c r="G43" s="796"/>
      <c r="H43" s="796"/>
    </row>
    <row r="44" spans="1:32" ht="12.75" customHeight="1" x14ac:dyDescent="0.2">
      <c r="B44" s="582"/>
      <c r="C44" s="882"/>
      <c r="D44" s="796"/>
      <c r="E44" s="796"/>
      <c r="F44" s="796"/>
      <c r="G44" s="796"/>
      <c r="H44" s="796"/>
    </row>
    <row r="45" spans="1:32" ht="12.75" customHeight="1" x14ac:dyDescent="0.2">
      <c r="B45" s="582"/>
      <c r="C45" s="882"/>
      <c r="D45" s="796"/>
      <c r="E45" s="796"/>
      <c r="F45" s="796"/>
      <c r="G45" s="796"/>
      <c r="H45" s="796"/>
    </row>
    <row r="46" spans="1:32" ht="16.5" customHeight="1" x14ac:dyDescent="0.2">
      <c r="B46" s="582"/>
      <c r="C46" s="882"/>
      <c r="D46" s="796"/>
      <c r="E46" s="796"/>
      <c r="F46" s="796"/>
      <c r="G46" s="796"/>
      <c r="H46" s="796"/>
    </row>
    <row r="47" spans="1:32" ht="53.25" customHeight="1" x14ac:dyDescent="0.25">
      <c r="B47" s="582"/>
      <c r="C47" s="733" t="s">
        <v>323</v>
      </c>
      <c r="D47" s="797" t="s">
        <v>330</v>
      </c>
      <c r="E47" s="796"/>
      <c r="F47" s="796"/>
      <c r="G47" s="796"/>
      <c r="H47" s="796"/>
    </row>
    <row r="48" spans="1:32" ht="23.25" x14ac:dyDescent="0.2">
      <c r="B48" s="581"/>
      <c r="D48" s="709"/>
      <c r="E48" s="709"/>
      <c r="F48" s="709"/>
      <c r="G48" s="710"/>
      <c r="H48" s="711"/>
    </row>
    <row r="49" spans="2:32" ht="46.5" x14ac:dyDescent="0.2">
      <c r="B49" s="583" t="s">
        <v>327</v>
      </c>
      <c r="C49" s="880" t="s">
        <v>193</v>
      </c>
      <c r="D49" s="797" t="s">
        <v>331</v>
      </c>
      <c r="E49" s="796"/>
      <c r="F49" s="796"/>
      <c r="G49" s="796"/>
      <c r="H49" s="796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0"/>
      <c r="AB49" s="560"/>
      <c r="AC49" s="560"/>
      <c r="AD49" s="560"/>
      <c r="AF49" s="560"/>
    </row>
    <row r="50" spans="2:32" ht="3" customHeight="1" x14ac:dyDescent="0.2">
      <c r="B50" s="582"/>
      <c r="C50" s="880"/>
      <c r="D50" s="797"/>
      <c r="E50" s="796"/>
      <c r="F50" s="796"/>
      <c r="G50" s="796"/>
      <c r="H50" s="796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60"/>
      <c r="Z50" s="560"/>
      <c r="AA50" s="560"/>
      <c r="AB50" s="560"/>
      <c r="AC50" s="560"/>
      <c r="AD50" s="560"/>
      <c r="AF50" s="560"/>
    </row>
    <row r="51" spans="2:32" ht="8.25" customHeight="1" x14ac:dyDescent="0.2">
      <c r="B51" s="582"/>
      <c r="C51" s="880"/>
      <c r="D51" s="797"/>
      <c r="E51" s="796"/>
      <c r="F51" s="796"/>
      <c r="G51" s="796"/>
      <c r="H51" s="796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  <c r="AB51" s="560"/>
      <c r="AC51" s="560"/>
      <c r="AD51" s="560"/>
      <c r="AF51" s="560"/>
    </row>
    <row r="52" spans="2:32" ht="8.25" customHeight="1" x14ac:dyDescent="0.2">
      <c r="B52" s="582"/>
      <c r="C52" s="880"/>
      <c r="D52" s="797"/>
      <c r="E52" s="796"/>
      <c r="F52" s="796"/>
      <c r="G52" s="796"/>
      <c r="H52" s="796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F52" s="560"/>
    </row>
    <row r="53" spans="2:32" ht="23.25" x14ac:dyDescent="0.2">
      <c r="B53" s="582"/>
      <c r="C53" s="881" t="s">
        <v>75</v>
      </c>
      <c r="D53" s="797" t="s">
        <v>332</v>
      </c>
      <c r="E53" s="796"/>
      <c r="F53" s="796"/>
      <c r="G53" s="796"/>
      <c r="H53" s="796"/>
      <c r="I53" s="560"/>
      <c r="J53" s="560"/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0"/>
      <c r="X53" s="560"/>
      <c r="Y53" s="560"/>
      <c r="Z53" s="560"/>
      <c r="AA53" s="560"/>
      <c r="AB53" s="560"/>
      <c r="AC53" s="560"/>
      <c r="AD53" s="560"/>
      <c r="AF53" s="560"/>
    </row>
    <row r="54" spans="2:32" ht="10.5" customHeight="1" x14ac:dyDescent="0.2">
      <c r="B54" s="582"/>
      <c r="C54" s="881"/>
      <c r="D54" s="797"/>
      <c r="E54" s="796"/>
      <c r="F54" s="796"/>
      <c r="G54" s="796"/>
      <c r="H54" s="796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F54" s="560"/>
    </row>
    <row r="55" spans="2:32" ht="11.25" customHeight="1" x14ac:dyDescent="0.2">
      <c r="B55" s="582"/>
      <c r="C55" s="881"/>
      <c r="D55" s="797"/>
      <c r="E55" s="796"/>
      <c r="F55" s="796"/>
      <c r="G55" s="796"/>
      <c r="H55" s="796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0"/>
      <c r="AB55" s="560"/>
      <c r="AC55" s="560"/>
      <c r="AD55" s="560"/>
      <c r="AF55" s="560"/>
    </row>
    <row r="56" spans="2:32" ht="15" customHeight="1" x14ac:dyDescent="0.2">
      <c r="B56" s="582"/>
      <c r="C56" s="881"/>
      <c r="D56" s="797"/>
      <c r="E56" s="796"/>
      <c r="F56" s="796"/>
      <c r="G56" s="796"/>
      <c r="H56" s="796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60"/>
      <c r="W56" s="560"/>
      <c r="X56" s="560"/>
      <c r="Y56" s="560"/>
      <c r="Z56" s="560"/>
      <c r="AA56" s="560"/>
      <c r="AB56" s="560"/>
      <c r="AC56" s="560"/>
      <c r="AD56" s="560"/>
      <c r="AF56" s="560"/>
    </row>
    <row r="57" spans="2:32" ht="8.25" customHeight="1" x14ac:dyDescent="0.2">
      <c r="B57" s="582"/>
      <c r="C57" s="882" t="s">
        <v>324</v>
      </c>
      <c r="D57" s="796" t="s">
        <v>333</v>
      </c>
      <c r="E57" s="796"/>
      <c r="F57" s="796"/>
      <c r="G57" s="796"/>
      <c r="H57" s="796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0"/>
      <c r="AD57" s="560"/>
      <c r="AF57" s="560"/>
    </row>
    <row r="58" spans="2:32" ht="9" customHeight="1" x14ac:dyDescent="0.2">
      <c r="B58" s="582"/>
      <c r="C58" s="882"/>
      <c r="D58" s="796"/>
      <c r="E58" s="796"/>
      <c r="F58" s="796"/>
      <c r="G58" s="796"/>
      <c r="H58" s="796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F58" s="560"/>
    </row>
    <row r="59" spans="2:32" ht="9" customHeight="1" x14ac:dyDescent="0.2">
      <c r="B59" s="582"/>
      <c r="C59" s="882"/>
      <c r="D59" s="796"/>
      <c r="E59" s="796"/>
      <c r="F59" s="796"/>
      <c r="G59" s="796"/>
      <c r="H59" s="796"/>
      <c r="I59" s="560"/>
      <c r="J59" s="560"/>
      <c r="K59" s="560"/>
      <c r="L59" s="560"/>
      <c r="M59" s="560"/>
      <c r="N59" s="560"/>
      <c r="O59" s="560"/>
      <c r="P59" s="560"/>
      <c r="Q59" s="560"/>
      <c r="R59" s="560"/>
      <c r="S59" s="560"/>
      <c r="T59" s="560"/>
      <c r="U59" s="560"/>
      <c r="V59" s="560"/>
      <c r="W59" s="560"/>
      <c r="X59" s="560"/>
      <c r="Y59" s="560"/>
      <c r="Z59" s="560"/>
      <c r="AA59" s="560"/>
      <c r="AB59" s="560"/>
      <c r="AC59" s="560"/>
      <c r="AD59" s="560"/>
      <c r="AF59" s="560"/>
    </row>
    <row r="60" spans="2:32" ht="23.25" x14ac:dyDescent="0.2">
      <c r="B60" s="582"/>
      <c r="C60" s="882"/>
      <c r="D60" s="796"/>
      <c r="E60" s="796"/>
      <c r="F60" s="796"/>
      <c r="G60" s="796"/>
      <c r="H60" s="796"/>
      <c r="I60" s="560"/>
      <c r="J60" s="560"/>
      <c r="K60" s="560"/>
      <c r="L60" s="560"/>
      <c r="M60" s="560"/>
      <c r="N60" s="560"/>
      <c r="O60" s="560"/>
      <c r="P60" s="560"/>
      <c r="Q60" s="560"/>
      <c r="R60" s="560"/>
      <c r="S60" s="560"/>
      <c r="T60" s="560"/>
      <c r="U60" s="560"/>
      <c r="V60" s="560"/>
      <c r="W60" s="560"/>
      <c r="X60" s="560"/>
      <c r="Y60" s="560"/>
      <c r="Z60" s="560"/>
      <c r="AA60" s="560"/>
      <c r="AB60" s="560"/>
      <c r="AC60" s="560"/>
      <c r="AD60" s="560"/>
      <c r="AF60" s="560"/>
    </row>
    <row r="61" spans="2:32" ht="15" customHeight="1" x14ac:dyDescent="0.2">
      <c r="B61" s="582"/>
      <c r="C61" s="883" t="s">
        <v>154</v>
      </c>
      <c r="D61" s="797" t="s">
        <v>334</v>
      </c>
      <c r="E61" s="796"/>
      <c r="F61" s="796"/>
      <c r="G61" s="796"/>
      <c r="H61" s="796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F61" s="560"/>
    </row>
    <row r="62" spans="2:32" ht="15" customHeight="1" x14ac:dyDescent="0.2">
      <c r="B62" s="582"/>
      <c r="C62" s="883"/>
      <c r="D62" s="797"/>
      <c r="E62" s="796"/>
      <c r="F62" s="796"/>
      <c r="G62" s="796"/>
      <c r="H62" s="796"/>
      <c r="I62" s="560"/>
      <c r="J62" s="560"/>
      <c r="K62" s="560"/>
      <c r="L62" s="560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Z62" s="560"/>
      <c r="AA62" s="560"/>
      <c r="AB62" s="560"/>
      <c r="AC62" s="560"/>
      <c r="AD62" s="560"/>
      <c r="AF62" s="560"/>
    </row>
    <row r="63" spans="2:32" ht="15" customHeight="1" x14ac:dyDescent="0.2">
      <c r="B63" s="582"/>
      <c r="C63" s="883"/>
      <c r="D63" s="797"/>
      <c r="E63" s="796"/>
      <c r="F63" s="796"/>
      <c r="G63" s="796"/>
      <c r="H63" s="796"/>
      <c r="I63" s="560"/>
      <c r="J63" s="560"/>
      <c r="K63" s="560"/>
      <c r="L63" s="560"/>
      <c r="M63" s="560"/>
      <c r="N63" s="560"/>
      <c r="O63" s="560"/>
      <c r="P63" s="560"/>
      <c r="Q63" s="560"/>
      <c r="R63" s="560"/>
      <c r="S63" s="560"/>
      <c r="T63" s="560"/>
      <c r="U63" s="560"/>
      <c r="V63" s="560"/>
      <c r="W63" s="560"/>
      <c r="X63" s="560"/>
      <c r="Y63" s="560"/>
      <c r="Z63" s="560"/>
      <c r="AA63" s="560"/>
      <c r="AB63" s="560"/>
      <c r="AC63" s="560"/>
      <c r="AD63" s="560"/>
      <c r="AF63" s="560"/>
    </row>
    <row r="64" spans="2:32" ht="15" customHeight="1" x14ac:dyDescent="0.2">
      <c r="B64" s="582"/>
      <c r="C64" s="883"/>
      <c r="D64" s="797"/>
      <c r="E64" s="796"/>
      <c r="F64" s="796"/>
      <c r="G64" s="796"/>
      <c r="H64" s="796"/>
      <c r="I64" s="560"/>
      <c r="J64" s="560"/>
      <c r="K64" s="560"/>
      <c r="L64" s="560"/>
      <c r="M64" s="560"/>
      <c r="N64" s="560"/>
      <c r="O64" s="560"/>
      <c r="P64" s="560"/>
      <c r="Q64" s="560"/>
      <c r="R64" s="560"/>
      <c r="S64" s="560"/>
      <c r="T64" s="560"/>
      <c r="U64" s="560"/>
      <c r="V64" s="560"/>
      <c r="W64" s="560"/>
      <c r="X64" s="560"/>
      <c r="Y64" s="560"/>
      <c r="Z64" s="560"/>
      <c r="AA64" s="560"/>
      <c r="AB64" s="560"/>
      <c r="AC64" s="560"/>
      <c r="AD64" s="560"/>
      <c r="AF64" s="560"/>
    </row>
    <row r="65" spans="2:32" ht="23.25" x14ac:dyDescent="0.2">
      <c r="B65" s="581"/>
      <c r="D65" s="709"/>
      <c r="E65" s="709"/>
      <c r="F65" s="709"/>
      <c r="G65" s="710"/>
      <c r="H65" s="711"/>
      <c r="I65" s="560"/>
      <c r="J65" s="560"/>
      <c r="K65" s="560"/>
      <c r="L65" s="560"/>
      <c r="M65" s="560"/>
      <c r="N65" s="560"/>
      <c r="O65" s="560"/>
      <c r="P65" s="560"/>
      <c r="Q65" s="560"/>
      <c r="R65" s="560"/>
      <c r="S65" s="560"/>
      <c r="T65" s="560"/>
      <c r="U65" s="560"/>
      <c r="V65" s="560"/>
      <c r="W65" s="560"/>
      <c r="X65" s="560"/>
      <c r="Y65" s="560"/>
      <c r="Z65" s="560"/>
      <c r="AA65" s="560"/>
      <c r="AB65" s="560"/>
      <c r="AC65" s="560"/>
      <c r="AD65" s="560"/>
      <c r="AF65" s="560"/>
    </row>
    <row r="66" spans="2:32" ht="23.25" customHeight="1" x14ac:dyDescent="0.2">
      <c r="B66" s="583" t="s">
        <v>325</v>
      </c>
      <c r="C66" s="843" t="s">
        <v>222</v>
      </c>
      <c r="D66" s="796" t="s">
        <v>335</v>
      </c>
      <c r="E66" s="796"/>
      <c r="F66" s="796"/>
      <c r="G66" s="796"/>
      <c r="H66" s="796"/>
    </row>
    <row r="67" spans="2:32" ht="12.75" customHeight="1" x14ac:dyDescent="0.2">
      <c r="B67" s="563"/>
      <c r="C67" s="840"/>
      <c r="D67" s="796"/>
      <c r="E67" s="796"/>
      <c r="F67" s="796"/>
      <c r="G67" s="796"/>
      <c r="H67" s="796"/>
    </row>
    <row r="68" spans="2:32" ht="12.75" customHeight="1" x14ac:dyDescent="0.2">
      <c r="B68" s="563"/>
      <c r="C68" s="840"/>
      <c r="D68" s="796"/>
      <c r="E68" s="796"/>
      <c r="F68" s="796"/>
      <c r="G68" s="796"/>
      <c r="H68" s="796"/>
    </row>
    <row r="69" spans="2:32" ht="12.75" customHeight="1" x14ac:dyDescent="0.2">
      <c r="B69" s="563"/>
      <c r="C69" s="841"/>
      <c r="D69" s="796"/>
      <c r="E69" s="796"/>
      <c r="F69" s="796"/>
      <c r="G69" s="796"/>
      <c r="H69" s="796"/>
    </row>
    <row r="70" spans="2:32" ht="12.75" customHeight="1" x14ac:dyDescent="0.2">
      <c r="B70" s="563"/>
      <c r="C70" s="809" t="s">
        <v>11</v>
      </c>
      <c r="D70" s="796" t="s">
        <v>336</v>
      </c>
      <c r="E70" s="796"/>
      <c r="F70" s="796"/>
      <c r="G70" s="796"/>
      <c r="H70" s="796"/>
    </row>
    <row r="71" spans="2:32" ht="12.75" customHeight="1" x14ac:dyDescent="0.2">
      <c r="B71" s="563"/>
      <c r="C71" s="810"/>
      <c r="D71" s="796"/>
      <c r="E71" s="796"/>
      <c r="F71" s="796"/>
      <c r="G71" s="796"/>
      <c r="H71" s="796"/>
    </row>
    <row r="72" spans="2:32" ht="12.75" customHeight="1" x14ac:dyDescent="0.2">
      <c r="B72" s="563"/>
      <c r="C72" s="810"/>
      <c r="D72" s="796"/>
      <c r="E72" s="796"/>
      <c r="F72" s="796"/>
      <c r="G72" s="796"/>
      <c r="H72" s="796"/>
    </row>
    <row r="73" spans="2:32" ht="12.75" customHeight="1" x14ac:dyDescent="0.2">
      <c r="B73" s="563"/>
      <c r="C73" s="810"/>
      <c r="D73" s="796"/>
      <c r="E73" s="796"/>
      <c r="F73" s="796"/>
      <c r="G73" s="796"/>
      <c r="H73" s="796"/>
    </row>
    <row r="74" spans="2:32" ht="12.75" customHeight="1" x14ac:dyDescent="0.2">
      <c r="B74" s="563"/>
      <c r="C74" s="830" t="s">
        <v>10</v>
      </c>
      <c r="D74" s="796" t="s">
        <v>9</v>
      </c>
      <c r="E74" s="796"/>
      <c r="F74" s="796"/>
      <c r="G74" s="796"/>
      <c r="H74" s="796"/>
    </row>
    <row r="75" spans="2:32" ht="12.75" customHeight="1" x14ac:dyDescent="0.2">
      <c r="B75" s="563"/>
      <c r="C75" s="830"/>
      <c r="D75" s="796"/>
      <c r="E75" s="796"/>
      <c r="F75" s="796"/>
      <c r="G75" s="796"/>
      <c r="H75" s="796"/>
    </row>
    <row r="76" spans="2:32" ht="12.75" customHeight="1" x14ac:dyDescent="0.2">
      <c r="B76" s="563"/>
      <c r="C76" s="830"/>
      <c r="D76" s="796"/>
      <c r="E76" s="796"/>
      <c r="F76" s="796"/>
      <c r="G76" s="796"/>
      <c r="H76" s="796"/>
    </row>
    <row r="77" spans="2:32" ht="12.75" customHeight="1" x14ac:dyDescent="0.2">
      <c r="B77" s="563"/>
      <c r="C77" s="831"/>
      <c r="D77" s="796"/>
      <c r="E77" s="796"/>
      <c r="F77" s="796"/>
      <c r="G77" s="796"/>
      <c r="H77" s="796"/>
    </row>
    <row r="78" spans="2:32" ht="12.75" customHeight="1" x14ac:dyDescent="0.2">
      <c r="B78" s="563"/>
      <c r="C78" s="818" t="s">
        <v>241</v>
      </c>
      <c r="D78" s="796" t="s">
        <v>245</v>
      </c>
      <c r="E78" s="796"/>
      <c r="F78" s="796"/>
      <c r="G78" s="796"/>
      <c r="H78" s="796"/>
    </row>
    <row r="79" spans="2:32" ht="12.75" customHeight="1" x14ac:dyDescent="0.2">
      <c r="B79" s="563"/>
      <c r="C79" s="819"/>
      <c r="D79" s="796"/>
      <c r="E79" s="796"/>
      <c r="F79" s="796"/>
      <c r="G79" s="796"/>
      <c r="H79" s="796"/>
    </row>
    <row r="80" spans="2:32" ht="12.75" customHeight="1" x14ac:dyDescent="0.2">
      <c r="B80" s="563"/>
      <c r="C80" s="819"/>
      <c r="D80" s="796"/>
      <c r="E80" s="796"/>
      <c r="F80" s="796"/>
      <c r="G80" s="796"/>
      <c r="H80" s="796"/>
    </row>
    <row r="81" spans="2:8" ht="12.75" customHeight="1" x14ac:dyDescent="0.2">
      <c r="B81" s="563"/>
      <c r="C81" s="820"/>
      <c r="D81" s="796"/>
      <c r="E81" s="796"/>
      <c r="F81" s="796"/>
      <c r="G81" s="796"/>
      <c r="H81" s="796"/>
    </row>
    <row r="82" spans="2:8" ht="12.75" customHeight="1" x14ac:dyDescent="0.2">
      <c r="B82" s="563"/>
      <c r="C82" s="850" t="s">
        <v>242</v>
      </c>
      <c r="D82" s="796" t="s">
        <v>337</v>
      </c>
      <c r="E82" s="796"/>
      <c r="F82" s="796"/>
      <c r="G82" s="796"/>
      <c r="H82" s="796"/>
    </row>
    <row r="83" spans="2:8" ht="12.75" customHeight="1" x14ac:dyDescent="0.2">
      <c r="B83" s="563"/>
      <c r="C83" s="851"/>
      <c r="D83" s="796"/>
      <c r="E83" s="796"/>
      <c r="F83" s="796"/>
      <c r="G83" s="796"/>
      <c r="H83" s="796"/>
    </row>
    <row r="84" spans="2:8" ht="12.75" customHeight="1" x14ac:dyDescent="0.2">
      <c r="B84" s="563"/>
      <c r="C84" s="851"/>
      <c r="D84" s="796"/>
      <c r="E84" s="796"/>
      <c r="F84" s="796"/>
      <c r="G84" s="796"/>
      <c r="H84" s="796"/>
    </row>
    <row r="85" spans="2:8" ht="12.75" customHeight="1" x14ac:dyDescent="0.2">
      <c r="B85" s="563"/>
      <c r="C85" s="851"/>
      <c r="D85" s="796"/>
      <c r="E85" s="796"/>
      <c r="F85" s="796"/>
      <c r="G85" s="796"/>
      <c r="H85" s="796"/>
    </row>
    <row r="86" spans="2:8" x14ac:dyDescent="0.2">
      <c r="B86" s="563"/>
      <c r="C86" s="879" t="s">
        <v>316</v>
      </c>
      <c r="D86" s="796" t="s">
        <v>338</v>
      </c>
      <c r="E86" s="796"/>
      <c r="F86" s="796"/>
      <c r="G86" s="796"/>
      <c r="H86" s="796"/>
    </row>
    <row r="87" spans="2:8" x14ac:dyDescent="0.2">
      <c r="B87" s="563"/>
      <c r="C87" s="879"/>
      <c r="D87" s="796"/>
      <c r="E87" s="796"/>
      <c r="F87" s="796"/>
      <c r="G87" s="796"/>
      <c r="H87" s="796"/>
    </row>
    <row r="88" spans="2:8" x14ac:dyDescent="0.2">
      <c r="B88" s="563"/>
      <c r="C88" s="879"/>
      <c r="D88" s="796"/>
      <c r="E88" s="796"/>
      <c r="F88" s="796"/>
      <c r="G88" s="796"/>
      <c r="H88" s="796"/>
    </row>
    <row r="89" spans="2:8" x14ac:dyDescent="0.2">
      <c r="B89" s="563"/>
      <c r="C89" s="879"/>
      <c r="D89" s="796"/>
      <c r="E89" s="796"/>
      <c r="F89" s="796"/>
      <c r="G89" s="796"/>
      <c r="H89" s="796"/>
    </row>
    <row r="90" spans="2:8" ht="23.25" x14ac:dyDescent="0.2">
      <c r="D90" s="709"/>
      <c r="E90" s="709"/>
      <c r="F90" s="709"/>
      <c r="G90" s="710"/>
      <c r="H90" s="711"/>
    </row>
    <row r="91" spans="2:8" ht="24.75" customHeight="1" x14ac:dyDescent="0.2">
      <c r="B91" s="583" t="s">
        <v>339</v>
      </c>
      <c r="C91" s="875" t="s">
        <v>195</v>
      </c>
      <c r="D91" s="876" t="s">
        <v>340</v>
      </c>
      <c r="E91" s="876"/>
      <c r="F91" s="876"/>
      <c r="G91" s="876"/>
      <c r="H91" s="876"/>
    </row>
    <row r="92" spans="2:8" x14ac:dyDescent="0.2">
      <c r="B92" s="563"/>
      <c r="C92" s="875"/>
      <c r="D92" s="876"/>
      <c r="E92" s="876"/>
      <c r="F92" s="876"/>
      <c r="G92" s="876"/>
      <c r="H92" s="876"/>
    </row>
    <row r="93" spans="2:8" x14ac:dyDescent="0.2">
      <c r="B93" s="563"/>
      <c r="C93" s="875"/>
      <c r="D93" s="876"/>
      <c r="E93" s="876"/>
      <c r="F93" s="876"/>
      <c r="G93" s="876"/>
      <c r="H93" s="876"/>
    </row>
    <row r="94" spans="2:8" x14ac:dyDescent="0.2">
      <c r="B94" s="563"/>
      <c r="C94" s="875"/>
      <c r="D94" s="876"/>
      <c r="E94" s="876"/>
      <c r="F94" s="876"/>
      <c r="G94" s="876"/>
      <c r="H94" s="876"/>
    </row>
    <row r="95" spans="2:8" x14ac:dyDescent="0.2">
      <c r="B95" s="563"/>
      <c r="C95" s="804" t="s">
        <v>169</v>
      </c>
      <c r="D95" s="878" t="s">
        <v>341</v>
      </c>
      <c r="E95" s="878"/>
      <c r="F95" s="878"/>
      <c r="G95" s="878"/>
      <c r="H95" s="878"/>
    </row>
    <row r="96" spans="2:8" x14ac:dyDescent="0.2">
      <c r="B96" s="563"/>
      <c r="C96" s="805"/>
      <c r="D96" s="878"/>
      <c r="E96" s="878"/>
      <c r="F96" s="878"/>
      <c r="G96" s="878"/>
      <c r="H96" s="878"/>
    </row>
    <row r="97" spans="2:8" x14ac:dyDescent="0.2">
      <c r="B97" s="563"/>
      <c r="C97" s="805"/>
      <c r="D97" s="878"/>
      <c r="E97" s="878"/>
      <c r="F97" s="878"/>
      <c r="G97" s="878"/>
      <c r="H97" s="878"/>
    </row>
    <row r="98" spans="2:8" x14ac:dyDescent="0.2">
      <c r="B98" s="563"/>
      <c r="C98" s="877"/>
      <c r="D98" s="878"/>
      <c r="E98" s="878"/>
      <c r="F98" s="878"/>
      <c r="G98" s="878"/>
      <c r="H98" s="878"/>
    </row>
  </sheetData>
  <mergeCells count="115">
    <mergeCell ref="C91:C94"/>
    <mergeCell ref="D91:H94"/>
    <mergeCell ref="C95:C98"/>
    <mergeCell ref="D95:H98"/>
    <mergeCell ref="D30:D33"/>
    <mergeCell ref="J12:J15"/>
    <mergeCell ref="J23:J26"/>
    <mergeCell ref="J30:J33"/>
    <mergeCell ref="C82:C85"/>
    <mergeCell ref="C86:C89"/>
    <mergeCell ref="C49:C52"/>
    <mergeCell ref="C53:C56"/>
    <mergeCell ref="C57:C60"/>
    <mergeCell ref="C61:C64"/>
    <mergeCell ref="C39:C42"/>
    <mergeCell ref="C43:C46"/>
    <mergeCell ref="C66:C69"/>
    <mergeCell ref="C70:C73"/>
    <mergeCell ref="C74:C77"/>
    <mergeCell ref="C78:C81"/>
    <mergeCell ref="D86:H89"/>
    <mergeCell ref="D61:H64"/>
    <mergeCell ref="D18:D21"/>
    <mergeCell ref="J18:J21"/>
    <mergeCell ref="R18:R21"/>
    <mergeCell ref="U18:U21"/>
    <mergeCell ref="U22:Z22"/>
    <mergeCell ref="O22:T22"/>
    <mergeCell ref="I22:N22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C7:H8"/>
    <mergeCell ref="C9:H10"/>
    <mergeCell ref="X7:X10"/>
    <mergeCell ref="G23:G26"/>
    <mergeCell ref="M23:M26"/>
    <mergeCell ref="X18:X21"/>
    <mergeCell ref="F12:F15"/>
    <mergeCell ref="I12:I15"/>
    <mergeCell ref="W7:W10"/>
    <mergeCell ref="W12:W15"/>
    <mergeCell ref="F18:F21"/>
    <mergeCell ref="L12:L15"/>
    <mergeCell ref="Q18:Q21"/>
    <mergeCell ref="K18:K21"/>
    <mergeCell ref="R7:R10"/>
    <mergeCell ref="Q7:Q10"/>
    <mergeCell ref="U11:Z11"/>
    <mergeCell ref="V18:V21"/>
    <mergeCell ref="V12:V15"/>
    <mergeCell ref="P18:P21"/>
    <mergeCell ref="U12:U15"/>
    <mergeCell ref="C11:H11"/>
    <mergeCell ref="I11:N11"/>
    <mergeCell ref="O11:T11"/>
    <mergeCell ref="C12:C15"/>
    <mergeCell ref="D12:D15"/>
    <mergeCell ref="S23:S26"/>
    <mergeCell ref="O7:O10"/>
    <mergeCell ref="F30:F33"/>
    <mergeCell ref="O28:T31"/>
    <mergeCell ref="E23:E26"/>
    <mergeCell ref="C22:H22"/>
    <mergeCell ref="C27:H29"/>
    <mergeCell ref="I27:N29"/>
    <mergeCell ref="U27:Z29"/>
    <mergeCell ref="U23:U26"/>
    <mergeCell ref="C16:H17"/>
    <mergeCell ref="I16:N17"/>
    <mergeCell ref="O16:T17"/>
    <mergeCell ref="U16:Z17"/>
    <mergeCell ref="P23:P26"/>
    <mergeCell ref="V23:V26"/>
    <mergeCell ref="C18:C21"/>
    <mergeCell ref="C23:C26"/>
    <mergeCell ref="I18:I21"/>
    <mergeCell ref="I23:I26"/>
    <mergeCell ref="O18:O21"/>
    <mergeCell ref="Q23:Q26"/>
    <mergeCell ref="D23:D26"/>
    <mergeCell ref="X23:X26"/>
    <mergeCell ref="F23:F26"/>
    <mergeCell ref="AB28:AE29"/>
    <mergeCell ref="A37:Y37"/>
    <mergeCell ref="A1:A3"/>
    <mergeCell ref="B1:AF1"/>
    <mergeCell ref="D66:H69"/>
    <mergeCell ref="D70:H73"/>
    <mergeCell ref="D74:H77"/>
    <mergeCell ref="D78:H81"/>
    <mergeCell ref="D82:H85"/>
    <mergeCell ref="D39:H42"/>
    <mergeCell ref="D43:H46"/>
    <mergeCell ref="D47:H47"/>
    <mergeCell ref="D49:H52"/>
    <mergeCell ref="D53:H56"/>
    <mergeCell ref="D57:H60"/>
    <mergeCell ref="U30:U33"/>
    <mergeCell ref="B23:B24"/>
    <mergeCell ref="B27:B30"/>
    <mergeCell ref="L18:L21"/>
    <mergeCell ref="J7:J10"/>
    <mergeCell ref="K7:K10"/>
    <mergeCell ref="L23:L26"/>
    <mergeCell ref="U7:U10"/>
    <mergeCell ref="K30:K33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L18:L21" location="JTC1!A1" tooltip="JTC1 Agenda" display="JTC1"/>
    <hyperlink ref="L23:L26" location="REG!A1" tooltip="Regulatory Standing Committee" display="REG"/>
    <hyperlink ref="U7:U10" location="REG!A1" tooltip="Regulatory Standing Committee" display="REG"/>
    <hyperlink ref="C49:C52" location="REG!A1" tooltip="Regulatory Standing Committee" display="REG"/>
    <hyperlink ref="C61:C64" location="'ARC SC'!A1" display="ARC"/>
    <hyperlink ref="C91:C94" r:id="rId4" tooltip="IEEE 802.24 Smart Grid TAG" display="Smart Grid"/>
    <hyperlink ref="C95:C98" location="JTC1!A1" tooltip="JTC1 Agenda" display="JTC1"/>
    <hyperlink ref="X18:X21" location="JTC1!A1" tooltip="JTC1 Agenda" display="JTC1"/>
  </hyperlinks>
  <pageMargins left="0.7" right="0.7" top="0.75" bottom="0.75" header="0.3" footer="0.3"/>
  <pageSetup paperSize="9" orientation="portrait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8" transitionEvaluation="1">
    <tabColor indexed="8"/>
    <pageSetUpPr autoPageBreaks="0"/>
  </sheetPr>
  <dimension ref="A1:L1100"/>
  <sheetViews>
    <sheetView topLeftCell="A58" workbookViewId="0">
      <selection activeCell="H96" sqref="H96"/>
    </sheetView>
  </sheetViews>
  <sheetFormatPr defaultColWidth="12.5703125" defaultRowHeight="15.75" customHeight="1" x14ac:dyDescent="0.2"/>
  <cols>
    <col min="1" max="1" width="1.5703125" style="312" customWidth="1"/>
    <col min="2" max="2" width="4.7109375" style="235" customWidth="1"/>
    <col min="3" max="3" width="6.28515625" style="235" customWidth="1"/>
    <col min="4" max="4" width="6" style="235" customWidth="1"/>
    <col min="5" max="5" width="0.7109375" style="45" customWidth="1"/>
    <col min="6" max="6" width="6.28515625" style="46" customWidth="1"/>
    <col min="7" max="7" width="94.7109375" style="46" customWidth="1"/>
    <col min="8" max="8" width="17.85546875" style="485" customWidth="1"/>
    <col min="9" max="9" width="32.140625" style="288" customWidth="1"/>
    <col min="10" max="10" width="8.42578125" style="136" customWidth="1"/>
    <col min="11" max="11" width="12.7109375" style="238" customWidth="1"/>
    <col min="12" max="12" width="4.5703125" style="29" customWidth="1"/>
  </cols>
  <sheetData>
    <row r="1" spans="1:12" ht="15.75" customHeight="1" x14ac:dyDescent="0.2">
      <c r="B1" s="920" t="str">
        <f>Parameters!B1</f>
        <v>145th IEEE 802.11 WIRELESS LOCAL AREA NETWORKS SESSION</v>
      </c>
      <c r="C1" s="921"/>
      <c r="D1" s="921"/>
      <c r="E1" s="910"/>
      <c r="F1" s="910"/>
      <c r="G1" s="910"/>
      <c r="H1" s="910"/>
      <c r="I1" s="910"/>
      <c r="J1" s="910"/>
      <c r="K1" s="911"/>
      <c r="L1" s="30"/>
    </row>
    <row r="2" spans="1:12" ht="15.75" customHeight="1" x14ac:dyDescent="0.2">
      <c r="B2" s="922" t="str">
        <f>Parameters!B2</f>
        <v>Hilton Waikoloa Village - Waikoloa - Hawaii, USA</v>
      </c>
      <c r="C2" s="923"/>
      <c r="D2" s="923"/>
      <c r="E2" s="923"/>
      <c r="F2" s="923"/>
      <c r="G2" s="923"/>
      <c r="H2" s="923"/>
      <c r="I2" s="923"/>
      <c r="J2" s="923"/>
      <c r="K2" s="924"/>
      <c r="L2" s="30"/>
    </row>
    <row r="3" spans="1:12" ht="15.75" customHeight="1" x14ac:dyDescent="0.2">
      <c r="B3" s="930" t="str">
        <f>Parameters!B3</f>
        <v>May 11-16, 2014</v>
      </c>
      <c r="C3" s="931"/>
      <c r="D3" s="931"/>
      <c r="E3" s="931"/>
      <c r="F3" s="931"/>
      <c r="G3" s="931"/>
      <c r="H3" s="931"/>
      <c r="I3" s="931"/>
      <c r="J3" s="931"/>
      <c r="K3" s="932"/>
      <c r="L3" s="47"/>
    </row>
    <row r="4" spans="1:12" ht="15.75" customHeight="1" x14ac:dyDescent="0.2">
      <c r="A4" s="313"/>
      <c r="B4" s="204"/>
      <c r="C4" s="205"/>
      <c r="D4" s="205"/>
      <c r="E4" s="12"/>
      <c r="F4" s="12"/>
      <c r="G4" s="12"/>
      <c r="H4" s="12"/>
      <c r="I4" s="289"/>
      <c r="J4" s="137"/>
      <c r="K4" s="239"/>
      <c r="L4" s="30"/>
    </row>
    <row r="5" spans="1:12" ht="15.75" customHeight="1" x14ac:dyDescent="0.2">
      <c r="B5" s="916" t="str">
        <f>"IEEE 802.11 WG OPENING PLENARY AGENDA - " &amp; TEXT(Parameters!$B$5,"dddd yyyy-mm-dd") &amp; " - " &amp; TEXT(K12,"HH:MM") &amp; " to " &amp; TEXT(K113,"HH:MM")</f>
        <v>IEEE 802.11 WG OPENING PLENARY AGENDA - Monday 2014-05-12 - 09:10 to 10:10</v>
      </c>
      <c r="C5" s="917"/>
      <c r="D5" s="917"/>
      <c r="E5" s="918"/>
      <c r="F5" s="918"/>
      <c r="G5" s="918"/>
      <c r="H5" s="918"/>
      <c r="I5" s="918"/>
      <c r="J5" s="918"/>
      <c r="K5" s="919"/>
      <c r="L5" s="31"/>
    </row>
    <row r="6" spans="1:12" ht="15.75" customHeight="1" x14ac:dyDescent="0.2">
      <c r="B6" s="939" t="s">
        <v>429</v>
      </c>
      <c r="C6" s="940"/>
      <c r="D6" s="940"/>
      <c r="E6" s="940"/>
      <c r="F6" s="940"/>
      <c r="G6" s="940"/>
      <c r="H6" s="940"/>
      <c r="I6" s="940"/>
      <c r="J6" s="940"/>
      <c r="K6" s="941"/>
      <c r="L6" s="48"/>
    </row>
    <row r="7" spans="1:12" ht="15.75" customHeight="1" x14ac:dyDescent="0.2">
      <c r="B7" s="928" t="s">
        <v>430</v>
      </c>
      <c r="C7" s="912"/>
      <c r="D7" s="912"/>
      <c r="E7" s="912"/>
      <c r="F7" s="912"/>
      <c r="G7" s="912"/>
      <c r="H7" s="912"/>
      <c r="I7" s="912"/>
      <c r="J7" s="912"/>
      <c r="K7" s="929"/>
      <c r="L7" s="48"/>
    </row>
    <row r="8" spans="1:12" ht="15.75" customHeight="1" x14ac:dyDescent="0.2">
      <c r="B8" s="913" t="s">
        <v>462</v>
      </c>
      <c r="C8" s="914"/>
      <c r="D8" s="914"/>
      <c r="E8" s="914"/>
      <c r="F8" s="914"/>
      <c r="G8" s="914"/>
      <c r="H8" s="914"/>
      <c r="I8" s="914"/>
      <c r="J8" s="914"/>
      <c r="K8" s="915"/>
      <c r="L8" s="49"/>
    </row>
    <row r="9" spans="1:12" s="750" customFormat="1" ht="45" customHeight="1" x14ac:dyDescent="0.2">
      <c r="A9" s="312"/>
      <c r="B9" s="884" t="s">
        <v>468</v>
      </c>
      <c r="C9" s="884"/>
      <c r="D9" s="884"/>
      <c r="E9" s="884"/>
      <c r="F9" s="884"/>
      <c r="G9" s="884"/>
      <c r="H9" s="884"/>
      <c r="I9" s="884"/>
      <c r="J9" s="884"/>
      <c r="K9" s="884"/>
      <c r="L9" s="49"/>
    </row>
    <row r="10" spans="1:12" ht="15.75" customHeight="1" x14ac:dyDescent="0.2">
      <c r="B10" s="264"/>
      <c r="C10" s="264"/>
      <c r="D10" s="264"/>
      <c r="E10" s="14"/>
      <c r="F10" s="15"/>
      <c r="G10" s="933" t="str">
        <f>"Agenda R" &amp; Parameters!$B$8</f>
        <v>Agenda R0</v>
      </c>
      <c r="H10" s="417"/>
      <c r="I10" s="290"/>
      <c r="J10" s="885" t="s">
        <v>467</v>
      </c>
      <c r="K10" s="942" t="s">
        <v>148</v>
      </c>
      <c r="L10" s="49"/>
    </row>
    <row r="11" spans="1:12" ht="15.75" customHeight="1" x14ac:dyDescent="0.2">
      <c r="B11" s="264"/>
      <c r="C11" s="264"/>
      <c r="D11" s="264"/>
      <c r="E11" s="14"/>
      <c r="F11" s="15"/>
      <c r="G11" s="889"/>
      <c r="H11" s="484" t="s">
        <v>294</v>
      </c>
      <c r="I11" s="15" t="s">
        <v>437</v>
      </c>
      <c r="J11" s="886"/>
      <c r="K11" s="943"/>
      <c r="L11" s="49"/>
    </row>
    <row r="12" spans="1:12" ht="15.75" customHeight="1" x14ac:dyDescent="0.2">
      <c r="B12" s="74">
        <v>1</v>
      </c>
      <c r="C12" s="75"/>
      <c r="D12" s="75"/>
      <c r="E12" s="75"/>
      <c r="F12" s="161"/>
      <c r="G12" s="77" t="s">
        <v>469</v>
      </c>
      <c r="H12" s="412"/>
      <c r="I12" s="78" t="s">
        <v>457</v>
      </c>
      <c r="J12" s="147">
        <v>2</v>
      </c>
      <c r="K12" s="79">
        <v>0.38194444444444442</v>
      </c>
      <c r="L12" s="49"/>
    </row>
    <row r="13" spans="1:12" ht="15.75" customHeight="1" x14ac:dyDescent="0.2">
      <c r="B13" s="206"/>
      <c r="C13" s="72">
        <v>1.1000000000000001</v>
      </c>
      <c r="D13" s="72"/>
      <c r="E13" s="72"/>
      <c r="F13" s="114" t="s">
        <v>12</v>
      </c>
      <c r="G13" s="96" t="s">
        <v>159</v>
      </c>
      <c r="H13" s="486"/>
      <c r="I13" s="125" t="s">
        <v>457</v>
      </c>
      <c r="J13" s="150">
        <v>1</v>
      </c>
      <c r="K13" s="108">
        <f>K12+TIME(0,J12,0)</f>
        <v>0.3833333333333333</v>
      </c>
      <c r="L13" s="49"/>
    </row>
    <row r="14" spans="1:12" ht="15.75" customHeight="1" x14ac:dyDescent="0.25">
      <c r="B14" s="206"/>
      <c r="C14" s="72" t="s">
        <v>243</v>
      </c>
      <c r="D14" s="72"/>
      <c r="E14" s="72"/>
      <c r="F14" s="114" t="s">
        <v>12</v>
      </c>
      <c r="G14" s="96" t="s">
        <v>445</v>
      </c>
      <c r="H14" s="487"/>
      <c r="I14" s="125" t="s">
        <v>78</v>
      </c>
      <c r="J14" s="150">
        <v>1</v>
      </c>
      <c r="K14" s="108">
        <f>K13+TIME(0,J13,0)</f>
        <v>0.38402777777777775</v>
      </c>
      <c r="L14" s="56"/>
    </row>
    <row r="15" spans="1:12" ht="15.75" customHeight="1" x14ac:dyDescent="0.25">
      <c r="B15" s="206"/>
      <c r="C15" s="72" t="s">
        <v>244</v>
      </c>
      <c r="D15" s="72"/>
      <c r="E15" s="72"/>
      <c r="F15" s="114"/>
      <c r="G15" s="96"/>
      <c r="H15" s="487"/>
      <c r="I15" s="125"/>
      <c r="J15" s="150"/>
      <c r="K15" s="108">
        <f>K14+TIME(0,J14,0)</f>
        <v>0.38472222222222219</v>
      </c>
      <c r="L15" s="49"/>
    </row>
    <row r="16" spans="1:12" ht="15.75" customHeight="1" x14ac:dyDescent="0.2">
      <c r="B16" s="207"/>
      <c r="C16" s="72">
        <v>1.3</v>
      </c>
      <c r="D16" s="162"/>
      <c r="E16" s="125"/>
      <c r="F16" s="162" t="s">
        <v>14</v>
      </c>
      <c r="G16" s="751" t="s">
        <v>158</v>
      </c>
      <c r="H16" s="488"/>
      <c r="I16" s="125" t="s">
        <v>457</v>
      </c>
      <c r="J16" s="150">
        <v>1</v>
      </c>
      <c r="K16" s="108">
        <f>K15+TIME(0,J15,0)</f>
        <v>0.38472222222222219</v>
      </c>
      <c r="L16" s="49"/>
    </row>
    <row r="17" spans="1:12" ht="21.75" customHeight="1" x14ac:dyDescent="0.2">
      <c r="B17" s="208"/>
      <c r="C17" s="163">
        <v>1.4</v>
      </c>
      <c r="D17" s="163"/>
      <c r="E17" s="163"/>
      <c r="F17" s="113" t="s">
        <v>14</v>
      </c>
      <c r="G17" s="96" t="s">
        <v>119</v>
      </c>
      <c r="H17" s="489"/>
      <c r="I17" s="85" t="s">
        <v>457</v>
      </c>
      <c r="J17" s="148">
        <v>1</v>
      </c>
      <c r="K17" s="86">
        <f>K16+TIME(0,J16,0)</f>
        <v>0.38541666666666663</v>
      </c>
      <c r="L17" s="32"/>
    </row>
    <row r="18" spans="1:12" ht="15.75" customHeight="1" x14ac:dyDescent="0.2">
      <c r="B18" s="164"/>
      <c r="C18" s="164"/>
      <c r="D18" s="164"/>
      <c r="E18" s="164"/>
      <c r="F18" s="165"/>
      <c r="G18" s="165"/>
      <c r="H18" s="490"/>
      <c r="I18" s="165"/>
      <c r="J18" s="166"/>
      <c r="K18" s="86">
        <f t="shared" ref="K18:K75" si="0">K17+TIME(0,J17,0)</f>
        <v>0.38611111111111107</v>
      </c>
      <c r="L18" s="32"/>
    </row>
    <row r="19" spans="1:12" ht="15.75" customHeight="1" x14ac:dyDescent="0.2">
      <c r="B19" s="209">
        <v>2</v>
      </c>
      <c r="C19" s="167"/>
      <c r="D19" s="167"/>
      <c r="E19" s="167"/>
      <c r="F19" s="168" t="s">
        <v>0</v>
      </c>
      <c r="G19" s="169" t="s">
        <v>295</v>
      </c>
      <c r="H19" s="754" t="s">
        <v>449</v>
      </c>
      <c r="I19" s="85" t="s">
        <v>463</v>
      </c>
      <c r="J19" s="170">
        <v>0</v>
      </c>
      <c r="K19" s="86">
        <f t="shared" si="0"/>
        <v>0.38611111111111107</v>
      </c>
      <c r="L19" s="32"/>
    </row>
    <row r="20" spans="1:12" ht="15.75" customHeight="1" x14ac:dyDescent="0.2">
      <c r="B20" s="171"/>
      <c r="C20" s="171"/>
      <c r="D20" s="171"/>
      <c r="E20" s="171"/>
      <c r="F20" s="110"/>
      <c r="G20" s="721" t="s">
        <v>434</v>
      </c>
      <c r="H20" s="491"/>
      <c r="I20" s="125"/>
      <c r="J20" s="172"/>
      <c r="K20" s="86">
        <f t="shared" si="0"/>
        <v>0.38611111111111107</v>
      </c>
      <c r="L20" s="49"/>
    </row>
    <row r="21" spans="1:12" s="62" customFormat="1" ht="15.75" customHeight="1" x14ac:dyDescent="0.2">
      <c r="A21" s="722"/>
      <c r="B21" s="171"/>
      <c r="C21" s="171"/>
      <c r="D21" s="171"/>
      <c r="E21" s="171"/>
      <c r="F21" s="331"/>
      <c r="G21" s="125"/>
      <c r="H21" s="491"/>
      <c r="I21" s="125"/>
      <c r="J21" s="172"/>
      <c r="K21" s="86">
        <f t="shared" si="0"/>
        <v>0.38611111111111107</v>
      </c>
      <c r="L21" s="49"/>
    </row>
    <row r="22" spans="1:12" ht="15.75" customHeight="1" x14ac:dyDescent="0.2">
      <c r="B22" s="210">
        <v>3</v>
      </c>
      <c r="C22" s="173"/>
      <c r="D22" s="173"/>
      <c r="E22" s="173"/>
      <c r="F22" s="161"/>
      <c r="G22" s="126" t="s">
        <v>95</v>
      </c>
      <c r="H22" s="492"/>
      <c r="I22" s="78"/>
      <c r="J22" s="147"/>
      <c r="K22" s="86">
        <f t="shared" si="0"/>
        <v>0.38611111111111107</v>
      </c>
      <c r="L22" s="49"/>
    </row>
    <row r="23" spans="1:12" ht="15.75" customHeight="1" x14ac:dyDescent="0.2">
      <c r="B23" s="211"/>
      <c r="C23" s="119">
        <v>3.1</v>
      </c>
      <c r="D23" s="119"/>
      <c r="E23" s="119"/>
      <c r="F23" s="331" t="s">
        <v>14</v>
      </c>
      <c r="G23" s="308" t="s">
        <v>163</v>
      </c>
      <c r="H23" s="493"/>
      <c r="I23" s="125"/>
      <c r="J23" s="150"/>
      <c r="K23" s="86">
        <f t="shared" si="0"/>
        <v>0.38611111111111107</v>
      </c>
      <c r="L23" s="49"/>
    </row>
    <row r="24" spans="1:12" ht="15.75" customHeight="1" x14ac:dyDescent="0.2">
      <c r="B24" s="211"/>
      <c r="C24" s="119"/>
      <c r="D24" s="123">
        <v>1</v>
      </c>
      <c r="E24" s="119"/>
      <c r="F24" s="331"/>
      <c r="G24" s="324" t="s">
        <v>207</v>
      </c>
      <c r="H24" s="486"/>
      <c r="I24" s="125"/>
      <c r="J24" s="150"/>
      <c r="K24" s="86">
        <f t="shared" si="0"/>
        <v>0.38611111111111107</v>
      </c>
      <c r="L24" s="49"/>
    </row>
    <row r="25" spans="1:12" ht="15.75" customHeight="1" x14ac:dyDescent="0.2">
      <c r="B25" s="211"/>
      <c r="C25" s="119"/>
      <c r="D25" s="72">
        <f>D24+1</f>
        <v>2</v>
      </c>
      <c r="E25" s="123"/>
      <c r="F25" s="331"/>
      <c r="G25" s="324" t="s">
        <v>191</v>
      </c>
      <c r="H25" s="486"/>
      <c r="I25" s="125"/>
      <c r="J25" s="150"/>
      <c r="K25" s="86">
        <f t="shared" si="0"/>
        <v>0.38611111111111107</v>
      </c>
      <c r="L25" s="49"/>
    </row>
    <row r="26" spans="1:12" ht="15.75" customHeight="1" x14ac:dyDescent="0.2">
      <c r="B26" s="206"/>
      <c r="C26" s="72"/>
      <c r="D26" s="72">
        <f>D25+1</f>
        <v>3</v>
      </c>
      <c r="E26" s="72"/>
      <c r="F26" s="331" t="s">
        <v>14</v>
      </c>
      <c r="G26" s="367" t="s">
        <v>60</v>
      </c>
      <c r="H26" s="494"/>
      <c r="I26" s="125" t="s">
        <v>435</v>
      </c>
      <c r="J26" s="150">
        <v>5</v>
      </c>
      <c r="K26" s="86">
        <f t="shared" si="0"/>
        <v>0.38611111111111107</v>
      </c>
      <c r="L26" s="49"/>
    </row>
    <row r="27" spans="1:12" ht="15.75" customHeight="1" x14ac:dyDescent="0.2">
      <c r="B27" s="211"/>
      <c r="C27" s="119"/>
      <c r="D27" s="119"/>
      <c r="E27" s="72"/>
      <c r="F27" s="331"/>
      <c r="G27" s="324" t="s">
        <v>199</v>
      </c>
      <c r="H27" s="486"/>
      <c r="I27" s="125"/>
      <c r="J27" s="150"/>
      <c r="K27" s="86">
        <f t="shared" si="0"/>
        <v>0.38958333333333328</v>
      </c>
      <c r="L27" s="49"/>
    </row>
    <row r="28" spans="1:12" ht="15.75" customHeight="1" x14ac:dyDescent="0.2">
      <c r="B28" s="206"/>
      <c r="C28" s="72"/>
      <c r="D28" s="72"/>
      <c r="E28" s="72"/>
      <c r="F28" s="331" t="s">
        <v>14</v>
      </c>
      <c r="G28" s="325" t="s">
        <v>61</v>
      </c>
      <c r="H28" s="495"/>
      <c r="I28" s="125" t="s">
        <v>435</v>
      </c>
      <c r="J28" s="150"/>
      <c r="K28" s="86">
        <f t="shared" si="0"/>
        <v>0.38958333333333328</v>
      </c>
      <c r="L28" s="32"/>
    </row>
    <row r="29" spans="1:12" ht="15.75" customHeight="1" x14ac:dyDescent="0.2">
      <c r="B29" s="206"/>
      <c r="C29" s="72"/>
      <c r="D29" s="72"/>
      <c r="E29" s="72"/>
      <c r="F29" s="331" t="s">
        <v>14</v>
      </c>
      <c r="G29" s="325" t="s">
        <v>200</v>
      </c>
      <c r="H29" s="495"/>
      <c r="I29" s="125" t="s">
        <v>435</v>
      </c>
      <c r="J29" s="150"/>
      <c r="K29" s="86">
        <f t="shared" si="0"/>
        <v>0.38958333333333328</v>
      </c>
      <c r="L29" s="32"/>
    </row>
    <row r="30" spans="1:12" ht="15.75" customHeight="1" x14ac:dyDescent="0.2">
      <c r="B30" s="206"/>
      <c r="C30" s="72"/>
      <c r="D30" s="72"/>
      <c r="E30" s="72"/>
      <c r="F30" s="331" t="s">
        <v>14</v>
      </c>
      <c r="G30" s="325" t="s">
        <v>49</v>
      </c>
      <c r="H30" s="495"/>
      <c r="I30" s="125" t="s">
        <v>435</v>
      </c>
      <c r="J30" s="150"/>
      <c r="K30" s="86">
        <f t="shared" si="0"/>
        <v>0.38958333333333328</v>
      </c>
      <c r="L30" s="32"/>
    </row>
    <row r="31" spans="1:12" ht="15.75" customHeight="1" x14ac:dyDescent="0.2">
      <c r="B31" s="206"/>
      <c r="C31" s="72"/>
      <c r="D31" s="72"/>
      <c r="E31" s="72"/>
      <c r="F31" s="331" t="s">
        <v>14</v>
      </c>
      <c r="G31" s="325" t="s">
        <v>50</v>
      </c>
      <c r="H31" s="495"/>
      <c r="I31" s="125" t="s">
        <v>435</v>
      </c>
      <c r="J31" s="150"/>
      <c r="K31" s="86">
        <f t="shared" si="0"/>
        <v>0.38958333333333328</v>
      </c>
      <c r="L31" s="56"/>
    </row>
    <row r="32" spans="1:12" ht="15.75" customHeight="1" x14ac:dyDescent="0.2">
      <c r="B32" s="206"/>
      <c r="C32" s="72"/>
      <c r="D32" s="72"/>
      <c r="E32" s="72"/>
      <c r="F32" s="331" t="s">
        <v>14</v>
      </c>
      <c r="G32" s="325" t="s">
        <v>201</v>
      </c>
      <c r="H32" s="495"/>
      <c r="I32" s="125" t="s">
        <v>435</v>
      </c>
      <c r="J32" s="150"/>
      <c r="K32" s="86">
        <f t="shared" si="0"/>
        <v>0.38958333333333328</v>
      </c>
      <c r="L32" s="56"/>
    </row>
    <row r="33" spans="1:12" ht="15.75" customHeight="1" x14ac:dyDescent="0.2">
      <c r="B33" s="206"/>
      <c r="C33" s="72"/>
      <c r="D33" s="72"/>
      <c r="E33" s="72"/>
      <c r="F33" s="331" t="s">
        <v>14</v>
      </c>
      <c r="G33" s="325" t="s">
        <v>62</v>
      </c>
      <c r="H33" s="495"/>
      <c r="I33" s="125" t="s">
        <v>435</v>
      </c>
      <c r="J33" s="150"/>
      <c r="K33" s="86">
        <f t="shared" si="0"/>
        <v>0.38958333333333328</v>
      </c>
      <c r="L33" s="56"/>
    </row>
    <row r="34" spans="1:12" ht="15.75" customHeight="1" x14ac:dyDescent="0.2">
      <c r="B34" s="206"/>
      <c r="C34" s="72"/>
      <c r="D34" s="72"/>
      <c r="E34" s="72"/>
      <c r="F34" s="331" t="s">
        <v>14</v>
      </c>
      <c r="G34" s="325" t="s">
        <v>202</v>
      </c>
      <c r="H34" s="495"/>
      <c r="I34" s="125" t="s">
        <v>435</v>
      </c>
      <c r="J34" s="150"/>
      <c r="K34" s="86">
        <f t="shared" si="0"/>
        <v>0.38958333333333328</v>
      </c>
      <c r="L34" s="56"/>
    </row>
    <row r="35" spans="1:12" ht="15.75" customHeight="1" x14ac:dyDescent="0.2">
      <c r="B35" s="206"/>
      <c r="C35" s="72"/>
      <c r="D35" s="72"/>
      <c r="E35" s="72"/>
      <c r="F35" s="331" t="s">
        <v>14</v>
      </c>
      <c r="G35" s="367" t="s">
        <v>63</v>
      </c>
      <c r="H35" s="494"/>
      <c r="I35" s="125" t="s">
        <v>435</v>
      </c>
      <c r="J35" s="150"/>
      <c r="K35" s="86">
        <f t="shared" si="0"/>
        <v>0.38958333333333328</v>
      </c>
      <c r="L35" s="56"/>
    </row>
    <row r="36" spans="1:12" ht="15.75" customHeight="1" x14ac:dyDescent="0.2">
      <c r="B36" s="206"/>
      <c r="C36" s="72">
        <v>3.2</v>
      </c>
      <c r="D36" s="72"/>
      <c r="E36" s="72"/>
      <c r="F36" s="331" t="s">
        <v>14</v>
      </c>
      <c r="G36" s="174" t="s">
        <v>164</v>
      </c>
      <c r="H36" s="174"/>
      <c r="I36" s="125" t="s">
        <v>435</v>
      </c>
      <c r="J36" s="150">
        <v>2</v>
      </c>
      <c r="K36" s="86">
        <f t="shared" si="0"/>
        <v>0.38958333333333328</v>
      </c>
      <c r="L36" s="56"/>
    </row>
    <row r="37" spans="1:12" ht="15.75" customHeight="1" x14ac:dyDescent="0.2">
      <c r="B37" s="206"/>
      <c r="C37" s="72"/>
      <c r="D37" s="72"/>
      <c r="E37" s="72"/>
      <c r="F37" s="331"/>
      <c r="G37" s="174"/>
      <c r="H37" s="174"/>
      <c r="I37" s="125"/>
      <c r="J37" s="150"/>
      <c r="K37" s="86">
        <f t="shared" si="0"/>
        <v>0.39097222222222217</v>
      </c>
      <c r="L37" s="56"/>
    </row>
    <row r="38" spans="1:12" ht="15.75" customHeight="1" x14ac:dyDescent="0.2">
      <c r="B38" s="206"/>
      <c r="C38" s="72"/>
      <c r="D38" s="72"/>
      <c r="E38" s="72"/>
      <c r="F38" s="331"/>
      <c r="G38" s="174"/>
      <c r="H38" s="495"/>
      <c r="I38" s="125"/>
      <c r="J38" s="150"/>
      <c r="K38" s="86">
        <f t="shared" si="0"/>
        <v>0.39097222222222217</v>
      </c>
      <c r="L38" s="57"/>
    </row>
    <row r="39" spans="1:12" s="561" customFormat="1" ht="15.75" customHeight="1" x14ac:dyDescent="0.2">
      <c r="A39" s="312"/>
      <c r="B39" s="206"/>
      <c r="C39" s="72"/>
      <c r="D39" s="72"/>
      <c r="E39" s="72"/>
      <c r="F39" s="331"/>
      <c r="G39" s="174"/>
      <c r="H39" s="495"/>
      <c r="I39" s="125"/>
      <c r="J39" s="150"/>
      <c r="K39" s="86">
        <f t="shared" si="0"/>
        <v>0.39097222222222217</v>
      </c>
      <c r="L39" s="57"/>
    </row>
    <row r="40" spans="1:12" ht="15.75" customHeight="1" x14ac:dyDescent="0.2">
      <c r="B40" s="206"/>
      <c r="C40" s="72">
        <v>3.3</v>
      </c>
      <c r="D40" s="72"/>
      <c r="E40" s="72"/>
      <c r="F40" s="331" t="s">
        <v>171</v>
      </c>
      <c r="G40" s="301" t="s">
        <v>252</v>
      </c>
      <c r="H40" s="496"/>
      <c r="I40" s="125" t="s">
        <v>13</v>
      </c>
      <c r="J40" s="150"/>
      <c r="K40" s="86">
        <f t="shared" si="0"/>
        <v>0.39097222222222217</v>
      </c>
      <c r="L40" s="57"/>
    </row>
    <row r="41" spans="1:12" s="364" customFormat="1" ht="15.75" customHeight="1" x14ac:dyDescent="0.2">
      <c r="A41" s="312"/>
      <c r="B41" s="80"/>
      <c r="C41" s="81"/>
      <c r="D41" s="81"/>
      <c r="E41" s="81"/>
      <c r="F41" s="113"/>
      <c r="G41" s="174"/>
      <c r="H41" s="495"/>
      <c r="I41" s="85"/>
      <c r="J41" s="148"/>
      <c r="K41" s="86">
        <f t="shared" si="0"/>
        <v>0.39097222222222217</v>
      </c>
      <c r="L41" s="57"/>
    </row>
    <row r="42" spans="1:12" ht="15.75" customHeight="1" x14ac:dyDescent="0.2">
      <c r="B42" s="164"/>
      <c r="C42" s="164"/>
      <c r="D42" s="164"/>
      <c r="E42" s="164"/>
      <c r="F42" s="165"/>
      <c r="G42" s="175"/>
      <c r="H42" s="497"/>
      <c r="I42" s="165"/>
      <c r="J42" s="166"/>
      <c r="K42" s="86">
        <f t="shared" si="0"/>
        <v>0.39097222222222217</v>
      </c>
      <c r="L42" s="56"/>
    </row>
    <row r="43" spans="1:12" ht="15.75" customHeight="1" x14ac:dyDescent="0.2">
      <c r="B43" s="210">
        <v>4</v>
      </c>
      <c r="C43" s="173"/>
      <c r="D43" s="173"/>
      <c r="E43" s="173"/>
      <c r="F43" s="161"/>
      <c r="G43" s="126" t="s">
        <v>72</v>
      </c>
      <c r="H43" s="492"/>
      <c r="I43" s="78"/>
      <c r="J43" s="147"/>
      <c r="K43" s="86">
        <f t="shared" si="0"/>
        <v>0.39097222222222217</v>
      </c>
      <c r="L43" s="327"/>
    </row>
    <row r="44" spans="1:12" ht="15.75" customHeight="1" x14ac:dyDescent="0.2">
      <c r="B44" s="212"/>
      <c r="C44" s="171">
        <v>4.0999999999999996</v>
      </c>
      <c r="D44" s="171"/>
      <c r="E44" s="171"/>
      <c r="F44" s="110" t="s">
        <v>14</v>
      </c>
      <c r="G44" s="299" t="s">
        <v>156</v>
      </c>
      <c r="H44" s="498"/>
      <c r="I44" s="125"/>
      <c r="J44" s="172"/>
      <c r="K44" s="86">
        <f t="shared" si="0"/>
        <v>0.39097222222222217</v>
      </c>
      <c r="L44" s="328"/>
    </row>
    <row r="45" spans="1:12" ht="15.75" customHeight="1" x14ac:dyDescent="0.2">
      <c r="B45" s="212"/>
      <c r="C45" s="171"/>
      <c r="D45" s="123">
        <v>1</v>
      </c>
      <c r="E45" s="171"/>
      <c r="F45" s="110" t="s">
        <v>14</v>
      </c>
      <c r="G45" s="125" t="s">
        <v>173</v>
      </c>
      <c r="H45" s="491"/>
      <c r="I45" s="125" t="s">
        <v>435</v>
      </c>
      <c r="J45" s="177">
        <v>2</v>
      </c>
      <c r="K45" s="86">
        <f t="shared" si="0"/>
        <v>0.39097222222222217</v>
      </c>
      <c r="L45" s="56"/>
    </row>
    <row r="46" spans="1:12" s="561" customFormat="1" ht="15.75" customHeight="1" x14ac:dyDescent="0.2">
      <c r="A46" s="312"/>
      <c r="B46" s="212"/>
      <c r="C46" s="171"/>
      <c r="D46" s="123"/>
      <c r="E46" s="171"/>
      <c r="F46" s="331"/>
      <c r="G46" s="721" t="s">
        <v>436</v>
      </c>
      <c r="H46" s="491"/>
      <c r="I46" s="125"/>
      <c r="J46" s="177"/>
      <c r="K46" s="86">
        <f t="shared" si="0"/>
        <v>0.39236111111111105</v>
      </c>
      <c r="L46" s="56"/>
    </row>
    <row r="47" spans="1:12" s="753" customFormat="1" ht="24" customHeight="1" x14ac:dyDescent="0.25">
      <c r="A47" s="959"/>
      <c r="B47" s="960"/>
      <c r="C47" s="961"/>
      <c r="D47" s="72">
        <v>2</v>
      </c>
      <c r="E47" s="961"/>
      <c r="F47" s="962"/>
      <c r="G47" s="963" t="s">
        <v>494</v>
      </c>
      <c r="H47" s="964" t="s">
        <v>500</v>
      </c>
      <c r="I47" s="965" t="s">
        <v>457</v>
      </c>
      <c r="J47" s="966">
        <v>1</v>
      </c>
      <c r="K47" s="86">
        <f t="shared" si="0"/>
        <v>0.39236111111111105</v>
      </c>
      <c r="L47" s="967"/>
    </row>
    <row r="48" spans="1:12" s="753" customFormat="1" ht="24" customHeight="1" x14ac:dyDescent="0.25">
      <c r="A48" s="959"/>
      <c r="B48" s="960"/>
      <c r="C48" s="961"/>
      <c r="D48" s="72"/>
      <c r="E48" s="961"/>
      <c r="F48" s="962"/>
      <c r="G48" s="963"/>
      <c r="H48" s="964"/>
      <c r="I48" s="965"/>
      <c r="J48" s="966"/>
      <c r="K48" s="86">
        <f t="shared" si="0"/>
        <v>0.39305555555555549</v>
      </c>
      <c r="L48" s="967"/>
    </row>
    <row r="49" spans="1:12" ht="15.75" customHeight="1" x14ac:dyDescent="0.25">
      <c r="B49" s="212"/>
      <c r="C49" s="171"/>
      <c r="D49" s="72">
        <f>D47+1</f>
        <v>3</v>
      </c>
      <c r="E49" s="171"/>
      <c r="F49" s="110" t="s">
        <v>14</v>
      </c>
      <c r="G49" s="235" t="s">
        <v>264</v>
      </c>
      <c r="H49" s="964" t="s">
        <v>495</v>
      </c>
      <c r="I49" s="125" t="s">
        <v>457</v>
      </c>
      <c r="J49" s="172">
        <v>1</v>
      </c>
      <c r="K49" s="86">
        <f t="shared" si="0"/>
        <v>0.39305555555555549</v>
      </c>
      <c r="L49" s="56"/>
    </row>
    <row r="50" spans="1:12" ht="15.75" customHeight="1" x14ac:dyDescent="0.25">
      <c r="B50" s="212"/>
      <c r="C50" s="171"/>
      <c r="D50" s="72">
        <f>D49+1</f>
        <v>4</v>
      </c>
      <c r="E50" s="171"/>
      <c r="F50" s="274" t="s">
        <v>14</v>
      </c>
      <c r="G50" s="275" t="s">
        <v>194</v>
      </c>
      <c r="H50" s="964" t="s">
        <v>495</v>
      </c>
      <c r="I50" s="125" t="s">
        <v>457</v>
      </c>
      <c r="J50" s="172">
        <v>1</v>
      </c>
      <c r="K50" s="86">
        <f t="shared" si="0"/>
        <v>0.39374999999999993</v>
      </c>
      <c r="L50" s="56"/>
    </row>
    <row r="51" spans="1:12" ht="15.75" customHeight="1" x14ac:dyDescent="0.2">
      <c r="B51" s="212"/>
      <c r="C51" s="171"/>
      <c r="D51" s="72">
        <f>D50+1</f>
        <v>5</v>
      </c>
      <c r="E51" s="171"/>
      <c r="F51" s="110" t="s">
        <v>0</v>
      </c>
      <c r="G51" s="276" t="s">
        <v>296</v>
      </c>
      <c r="H51" s="499"/>
      <c r="I51" s="125"/>
      <c r="J51" s="172"/>
      <c r="K51" s="86">
        <f t="shared" si="0"/>
        <v>0.39444444444444438</v>
      </c>
      <c r="L51" s="56"/>
    </row>
    <row r="52" spans="1:12" ht="15.75" customHeight="1" x14ac:dyDescent="0.25">
      <c r="B52" s="212"/>
      <c r="C52" s="171"/>
      <c r="D52" s="72">
        <f t="shared" ref="D52:D69" si="1">D51+1</f>
        <v>6</v>
      </c>
      <c r="E52" s="171"/>
      <c r="F52" s="110" t="s">
        <v>14</v>
      </c>
      <c r="G52" s="276" t="s">
        <v>214</v>
      </c>
      <c r="H52" s="964" t="s">
        <v>495</v>
      </c>
      <c r="I52" s="125" t="s">
        <v>457</v>
      </c>
      <c r="J52" s="150">
        <v>1</v>
      </c>
      <c r="K52" s="86">
        <f t="shared" si="0"/>
        <v>0.39444444444444438</v>
      </c>
      <c r="L52" s="56"/>
    </row>
    <row r="53" spans="1:12" ht="15.75" customHeight="1" x14ac:dyDescent="0.25">
      <c r="B53" s="211"/>
      <c r="C53" s="171"/>
      <c r="D53" s="72">
        <f t="shared" si="1"/>
        <v>7</v>
      </c>
      <c r="E53" s="119"/>
      <c r="F53" s="110" t="s">
        <v>14</v>
      </c>
      <c r="G53" s="276" t="s">
        <v>238</v>
      </c>
      <c r="H53" s="964" t="s">
        <v>495</v>
      </c>
      <c r="I53" s="125" t="s">
        <v>457</v>
      </c>
      <c r="J53" s="150">
        <v>1</v>
      </c>
      <c r="K53" s="86">
        <f t="shared" si="0"/>
        <v>0.39513888888888882</v>
      </c>
      <c r="L53" s="49"/>
    </row>
    <row r="54" spans="1:12" s="752" customFormat="1" ht="15.75" customHeight="1" x14ac:dyDescent="0.25">
      <c r="A54" s="312"/>
      <c r="B54" s="211"/>
      <c r="C54" s="171"/>
      <c r="D54" s="72">
        <f t="shared" si="1"/>
        <v>8</v>
      </c>
      <c r="E54" s="119"/>
      <c r="F54" s="331" t="s">
        <v>14</v>
      </c>
      <c r="G54" s="276" t="s">
        <v>506</v>
      </c>
      <c r="H54" s="964" t="s">
        <v>495</v>
      </c>
      <c r="I54" s="125" t="s">
        <v>457</v>
      </c>
      <c r="J54" s="150">
        <v>1</v>
      </c>
      <c r="K54" s="86">
        <f t="shared" si="0"/>
        <v>0.39583333333333326</v>
      </c>
      <c r="L54" s="49"/>
    </row>
    <row r="55" spans="1:12" s="752" customFormat="1" ht="15.75" customHeight="1" x14ac:dyDescent="0.25">
      <c r="A55" s="312"/>
      <c r="B55" s="211"/>
      <c r="C55" s="171"/>
      <c r="D55" s="72">
        <f t="shared" si="1"/>
        <v>9</v>
      </c>
      <c r="E55" s="119"/>
      <c r="F55" s="331" t="s">
        <v>14</v>
      </c>
      <c r="G55" s="276" t="s">
        <v>507</v>
      </c>
      <c r="H55" s="964" t="s">
        <v>495</v>
      </c>
      <c r="I55" s="125" t="s">
        <v>457</v>
      </c>
      <c r="J55" s="150">
        <v>1</v>
      </c>
      <c r="K55" s="86">
        <f t="shared" si="0"/>
        <v>0.3965277777777777</v>
      </c>
      <c r="L55" s="49"/>
    </row>
    <row r="56" spans="1:12" s="752" customFormat="1" ht="15.75" customHeight="1" x14ac:dyDescent="0.25">
      <c r="A56" s="312"/>
      <c r="B56" s="211"/>
      <c r="C56" s="171"/>
      <c r="D56" s="72">
        <f t="shared" si="1"/>
        <v>10</v>
      </c>
      <c r="E56" s="119"/>
      <c r="F56" s="331" t="s">
        <v>14</v>
      </c>
      <c r="G56" s="276" t="s">
        <v>508</v>
      </c>
      <c r="H56" s="964" t="s">
        <v>495</v>
      </c>
      <c r="I56" s="125" t="s">
        <v>457</v>
      </c>
      <c r="J56" s="150">
        <v>1</v>
      </c>
      <c r="K56" s="86">
        <f t="shared" si="0"/>
        <v>0.39722222222222214</v>
      </c>
      <c r="L56" s="49"/>
    </row>
    <row r="57" spans="1:12" ht="15.75" customHeight="1" x14ac:dyDescent="0.2">
      <c r="B57" s="211"/>
      <c r="C57" s="171"/>
      <c r="D57" s="72">
        <f t="shared" si="1"/>
        <v>11</v>
      </c>
      <c r="E57" s="119"/>
      <c r="F57" s="331" t="s">
        <v>14</v>
      </c>
      <c r="G57" s="276" t="s">
        <v>239</v>
      </c>
      <c r="H57" s="499"/>
      <c r="I57" s="125"/>
      <c r="J57" s="136">
        <v>1</v>
      </c>
      <c r="K57" s="86">
        <f t="shared" si="0"/>
        <v>0.39791666666666659</v>
      </c>
      <c r="L57" s="49"/>
    </row>
    <row r="58" spans="1:12" ht="15.75" customHeight="1" x14ac:dyDescent="0.25">
      <c r="B58" s="211"/>
      <c r="C58" s="171"/>
      <c r="D58" s="72">
        <f t="shared" si="1"/>
        <v>12</v>
      </c>
      <c r="E58" s="119"/>
      <c r="F58" s="110" t="s">
        <v>14</v>
      </c>
      <c r="G58" s="276" t="s">
        <v>240</v>
      </c>
      <c r="H58" s="964" t="s">
        <v>495</v>
      </c>
      <c r="I58" s="125" t="s">
        <v>457</v>
      </c>
      <c r="J58" s="150">
        <v>1</v>
      </c>
      <c r="K58" s="86">
        <f t="shared" si="0"/>
        <v>0.39861111111111103</v>
      </c>
      <c r="L58" s="49"/>
    </row>
    <row r="59" spans="1:12" ht="15.75" customHeight="1" x14ac:dyDescent="0.25">
      <c r="B59" s="211"/>
      <c r="C59" s="171"/>
      <c r="D59" s="72">
        <f t="shared" si="1"/>
        <v>13</v>
      </c>
      <c r="E59" s="119"/>
      <c r="F59" s="110" t="s">
        <v>14</v>
      </c>
      <c r="G59" s="235" t="s">
        <v>499</v>
      </c>
      <c r="H59" s="964" t="s">
        <v>495</v>
      </c>
      <c r="I59" s="125" t="s">
        <v>457</v>
      </c>
      <c r="J59" s="150">
        <v>1</v>
      </c>
      <c r="K59" s="86">
        <f t="shared" si="0"/>
        <v>0.39930555555555547</v>
      </c>
      <c r="L59" s="49"/>
    </row>
    <row r="60" spans="1:12" ht="15.75" customHeight="1" x14ac:dyDescent="0.25">
      <c r="B60" s="211"/>
      <c r="C60" s="171"/>
      <c r="D60" s="72">
        <f t="shared" si="1"/>
        <v>14</v>
      </c>
      <c r="E60" s="119"/>
      <c r="F60" s="110" t="s">
        <v>14</v>
      </c>
      <c r="G60" s="318" t="s">
        <v>209</v>
      </c>
      <c r="H60" s="964" t="s">
        <v>495</v>
      </c>
      <c r="I60" s="125" t="s">
        <v>457</v>
      </c>
      <c r="J60" s="150">
        <v>2</v>
      </c>
      <c r="K60" s="86">
        <f t="shared" si="0"/>
        <v>0.39999999999999991</v>
      </c>
      <c r="L60" s="49"/>
    </row>
    <row r="61" spans="1:12" s="329" customFormat="1" ht="15.75" customHeight="1" x14ac:dyDescent="0.25">
      <c r="A61" s="312"/>
      <c r="B61" s="211"/>
      <c r="C61" s="171"/>
      <c r="D61" s="72">
        <f t="shared" si="1"/>
        <v>15</v>
      </c>
      <c r="E61" s="119"/>
      <c r="F61" s="110" t="s">
        <v>14</v>
      </c>
      <c r="G61" s="274" t="s">
        <v>432</v>
      </c>
      <c r="H61" s="964" t="s">
        <v>495</v>
      </c>
      <c r="I61" s="125" t="s">
        <v>457</v>
      </c>
      <c r="J61" s="150">
        <v>1</v>
      </c>
      <c r="K61" s="86">
        <f t="shared" si="0"/>
        <v>0.4013888888888888</v>
      </c>
      <c r="L61" s="49"/>
    </row>
    <row r="62" spans="1:12" ht="15.75" customHeight="1" x14ac:dyDescent="0.25">
      <c r="B62" s="211"/>
      <c r="C62" s="171"/>
      <c r="D62" s="72">
        <f t="shared" si="1"/>
        <v>16</v>
      </c>
      <c r="E62" s="119"/>
      <c r="F62" s="331" t="s">
        <v>14</v>
      </c>
      <c r="G62" s="277" t="s">
        <v>503</v>
      </c>
      <c r="H62" s="964" t="s">
        <v>495</v>
      </c>
      <c r="I62" s="125" t="s">
        <v>457</v>
      </c>
      <c r="J62" s="150">
        <v>1</v>
      </c>
      <c r="K62" s="86">
        <f t="shared" si="0"/>
        <v>0.40208333333333324</v>
      </c>
      <c r="L62" s="49"/>
    </row>
    <row r="63" spans="1:12" ht="15.75" customHeight="1" x14ac:dyDescent="0.2">
      <c r="B63" s="211"/>
      <c r="C63" s="119"/>
      <c r="D63" s="72">
        <f t="shared" si="1"/>
        <v>17</v>
      </c>
      <c r="E63" s="119"/>
      <c r="F63" s="110" t="s">
        <v>14</v>
      </c>
      <c r="K63" s="86">
        <f t="shared" si="0"/>
        <v>0.40277777777777768</v>
      </c>
      <c r="L63" s="49"/>
    </row>
    <row r="64" spans="1:12" ht="15.75" customHeight="1" x14ac:dyDescent="0.25">
      <c r="B64" s="171"/>
      <c r="C64" s="171"/>
      <c r="D64" s="72">
        <f t="shared" si="1"/>
        <v>18</v>
      </c>
      <c r="E64" s="119"/>
      <c r="F64" s="110" t="s">
        <v>14</v>
      </c>
      <c r="G64" s="277" t="s">
        <v>431</v>
      </c>
      <c r="H64" s="964" t="s">
        <v>495</v>
      </c>
      <c r="I64" s="125" t="s">
        <v>457</v>
      </c>
      <c r="J64" s="150">
        <v>2</v>
      </c>
      <c r="K64" s="86">
        <f t="shared" si="0"/>
        <v>0.40277777777777768</v>
      </c>
      <c r="L64" s="56"/>
    </row>
    <row r="65" spans="1:12" s="334" customFormat="1" ht="15.75" customHeight="1" x14ac:dyDescent="0.25">
      <c r="A65" s="312"/>
      <c r="B65" s="171"/>
      <c r="C65" s="171"/>
      <c r="D65" s="72">
        <f t="shared" si="1"/>
        <v>19</v>
      </c>
      <c r="E65" s="119"/>
      <c r="F65" s="110" t="s">
        <v>14</v>
      </c>
      <c r="G65" s="274" t="s">
        <v>501</v>
      </c>
      <c r="H65" s="964" t="s">
        <v>500</v>
      </c>
      <c r="I65" s="125" t="s">
        <v>457</v>
      </c>
      <c r="J65" s="150">
        <v>1</v>
      </c>
      <c r="K65" s="86">
        <f t="shared" si="0"/>
        <v>0.40416666666666656</v>
      </c>
      <c r="L65" s="56"/>
    </row>
    <row r="66" spans="1:12" s="347" customFormat="1" ht="15.75" customHeight="1" x14ac:dyDescent="0.25">
      <c r="A66" s="312"/>
      <c r="B66" s="171"/>
      <c r="C66" s="171"/>
      <c r="D66" s="72">
        <f t="shared" si="1"/>
        <v>20</v>
      </c>
      <c r="E66" s="119"/>
      <c r="F66" s="331" t="s">
        <v>14</v>
      </c>
      <c r="G66" s="275" t="s">
        <v>496</v>
      </c>
      <c r="H66" s="964" t="s">
        <v>500</v>
      </c>
      <c r="I66" s="125" t="s">
        <v>457</v>
      </c>
      <c r="J66" s="172">
        <v>1</v>
      </c>
      <c r="K66" s="86">
        <f t="shared" si="0"/>
        <v>0.40486111111111101</v>
      </c>
      <c r="L66" s="56"/>
    </row>
    <row r="67" spans="1:12" ht="15.75" customHeight="1" x14ac:dyDescent="0.25">
      <c r="B67" s="164"/>
      <c r="C67" s="164"/>
      <c r="D67" s="72">
        <f t="shared" si="1"/>
        <v>21</v>
      </c>
      <c r="E67" s="119"/>
      <c r="F67" s="331" t="s">
        <v>14</v>
      </c>
      <c r="G67" s="274" t="s">
        <v>504</v>
      </c>
      <c r="H67" s="964" t="s">
        <v>500</v>
      </c>
      <c r="I67" s="125" t="s">
        <v>457</v>
      </c>
      <c r="J67" s="172">
        <v>2</v>
      </c>
      <c r="K67" s="86">
        <f t="shared" si="0"/>
        <v>0.40555555555555545</v>
      </c>
      <c r="L67" s="33"/>
    </row>
    <row r="68" spans="1:12" s="559" customFormat="1" ht="15.75" customHeight="1" x14ac:dyDescent="0.25">
      <c r="A68" s="312"/>
      <c r="B68" s="164"/>
      <c r="C68" s="164"/>
      <c r="D68" s="72">
        <f t="shared" si="1"/>
        <v>22</v>
      </c>
      <c r="E68" s="119"/>
      <c r="F68" s="331" t="s">
        <v>14</v>
      </c>
      <c r="G68" s="274" t="s">
        <v>502</v>
      </c>
      <c r="H68" s="964" t="s">
        <v>500</v>
      </c>
      <c r="I68" s="125" t="s">
        <v>457</v>
      </c>
      <c r="J68" s="172">
        <v>2</v>
      </c>
      <c r="K68" s="86">
        <f t="shared" si="0"/>
        <v>0.40694444444444433</v>
      </c>
      <c r="L68" s="33"/>
    </row>
    <row r="69" spans="1:12" s="752" customFormat="1" ht="15.75" customHeight="1" x14ac:dyDescent="0.25">
      <c r="A69" s="312"/>
      <c r="B69" s="164"/>
      <c r="C69" s="164"/>
      <c r="D69" s="72">
        <f t="shared" si="1"/>
        <v>23</v>
      </c>
      <c r="E69" s="119"/>
      <c r="F69" s="331" t="s">
        <v>14</v>
      </c>
      <c r="G69" s="277" t="s">
        <v>448</v>
      </c>
      <c r="H69" s="964" t="s">
        <v>500</v>
      </c>
      <c r="I69" s="125" t="s">
        <v>457</v>
      </c>
      <c r="J69" s="150">
        <v>2</v>
      </c>
      <c r="K69" s="86">
        <f t="shared" si="0"/>
        <v>0.40833333333333321</v>
      </c>
      <c r="L69" s="33"/>
    </row>
    <row r="70" spans="1:12" s="359" customFormat="1" ht="15.75" customHeight="1" x14ac:dyDescent="0.2">
      <c r="A70" s="312"/>
      <c r="B70" s="164"/>
      <c r="C70" s="164"/>
      <c r="D70" s="72"/>
      <c r="E70" s="119"/>
      <c r="F70" s="331"/>
      <c r="K70" s="86">
        <f t="shared" si="0"/>
        <v>0.4097222222222221</v>
      </c>
      <c r="L70" s="33"/>
    </row>
    <row r="71" spans="1:12" ht="15.75" customHeight="1" x14ac:dyDescent="0.2">
      <c r="B71" s="213">
        <v>5</v>
      </c>
      <c r="C71" s="117"/>
      <c r="D71" s="117"/>
      <c r="E71" s="117"/>
      <c r="F71" s="887" t="s">
        <v>55</v>
      </c>
      <c r="G71" s="887"/>
      <c r="H71" s="887"/>
      <c r="I71" s="887"/>
      <c r="J71" s="887"/>
      <c r="K71" s="86">
        <f t="shared" si="0"/>
        <v>0.4097222222222221</v>
      </c>
      <c r="L71" s="56"/>
    </row>
    <row r="72" spans="1:12" ht="15.75" customHeight="1" x14ac:dyDescent="0.2">
      <c r="B72" s="211"/>
      <c r="C72" s="119"/>
      <c r="D72" s="119"/>
      <c r="E72" s="119"/>
      <c r="F72" s="110"/>
      <c r="G72" s="97"/>
      <c r="H72" s="486"/>
      <c r="I72" s="97"/>
      <c r="J72" s="150"/>
      <c r="K72" s="86">
        <f t="shared" si="0"/>
        <v>0.4097222222222221</v>
      </c>
      <c r="L72" s="56"/>
    </row>
    <row r="73" spans="1:12" ht="16.5" customHeight="1" x14ac:dyDescent="0.2">
      <c r="B73" s="107"/>
      <c r="C73" s="114"/>
      <c r="D73" s="114"/>
      <c r="E73" s="171"/>
      <c r="F73" s="97"/>
      <c r="G73" s="178"/>
      <c r="H73" s="502"/>
      <c r="I73" s="97"/>
      <c r="J73" s="150"/>
      <c r="K73" s="86">
        <f t="shared" si="0"/>
        <v>0.4097222222222221</v>
      </c>
      <c r="L73" s="59"/>
    </row>
    <row r="74" spans="1:12" ht="16.5" customHeight="1" x14ac:dyDescent="0.2">
      <c r="B74" s="197"/>
      <c r="C74" s="110">
        <v>5.0999999999999996</v>
      </c>
      <c r="D74" s="110"/>
      <c r="E74" s="171"/>
      <c r="F74" s="110" t="s">
        <v>14</v>
      </c>
      <c r="G74" s="299" t="s">
        <v>203</v>
      </c>
      <c r="H74" s="498"/>
      <c r="I74" s="125"/>
      <c r="J74" s="150"/>
      <c r="K74" s="86">
        <f t="shared" si="0"/>
        <v>0.4097222222222221</v>
      </c>
      <c r="L74" s="58"/>
    </row>
    <row r="75" spans="1:12" ht="15.75" customHeight="1" x14ac:dyDescent="0.2">
      <c r="B75" s="193"/>
      <c r="C75" s="123"/>
      <c r="D75" s="123">
        <v>1</v>
      </c>
      <c r="E75" s="171"/>
      <c r="F75" s="88" t="s">
        <v>14</v>
      </c>
      <c r="G75" s="125" t="s">
        <v>153</v>
      </c>
      <c r="H75" s="491"/>
      <c r="I75" s="110" t="s">
        <v>135</v>
      </c>
      <c r="J75" s="150">
        <v>1</v>
      </c>
      <c r="K75" s="86">
        <f t="shared" si="0"/>
        <v>0.4097222222222221</v>
      </c>
      <c r="L75" s="33"/>
    </row>
    <row r="76" spans="1:12" ht="15.75" customHeight="1" x14ac:dyDescent="0.2">
      <c r="B76" s="193"/>
      <c r="C76" s="72"/>
      <c r="D76" s="72">
        <f>D75+1</f>
        <v>2</v>
      </c>
      <c r="E76" s="171"/>
      <c r="F76" s="88" t="s">
        <v>14</v>
      </c>
      <c r="G76" s="125" t="s">
        <v>149</v>
      </c>
      <c r="H76" s="491"/>
      <c r="I76" s="97" t="s">
        <v>220</v>
      </c>
      <c r="J76" s="346">
        <v>1</v>
      </c>
      <c r="K76" s="109">
        <f>K75+TIME(0,J75,0)</f>
        <v>0.41041666666666654</v>
      </c>
      <c r="L76" s="56"/>
    </row>
    <row r="77" spans="1:12" ht="15.75" customHeight="1" x14ac:dyDescent="0.2">
      <c r="B77" s="193"/>
      <c r="C77" s="72"/>
      <c r="D77" s="72">
        <f>D76+1</f>
        <v>3</v>
      </c>
      <c r="E77" s="171"/>
      <c r="F77" s="88" t="s">
        <v>14</v>
      </c>
      <c r="G77" s="125" t="s">
        <v>505</v>
      </c>
      <c r="H77" s="491"/>
      <c r="I77" s="97" t="s">
        <v>69</v>
      </c>
      <c r="J77" s="346">
        <v>1</v>
      </c>
      <c r="K77" s="109">
        <f>K76+TIME(0,J76,0)</f>
        <v>0.41111111111111098</v>
      </c>
      <c r="L77" s="56"/>
    </row>
    <row r="78" spans="1:12" ht="15.75" customHeight="1" x14ac:dyDescent="0.2">
      <c r="B78" s="193"/>
      <c r="C78" s="72"/>
      <c r="D78" s="72">
        <f>D77+1</f>
        <v>4</v>
      </c>
      <c r="E78" s="171"/>
      <c r="F78" s="88" t="s">
        <v>14</v>
      </c>
      <c r="G78" s="125" t="s">
        <v>33</v>
      </c>
      <c r="H78" s="491"/>
      <c r="I78" s="97" t="s">
        <v>47</v>
      </c>
      <c r="J78" s="177">
        <v>1</v>
      </c>
      <c r="K78" s="109">
        <f t="shared" ref="K78:K110" si="2">K77+TIME(0,J77,0)</f>
        <v>0.41180555555555542</v>
      </c>
      <c r="L78" s="56"/>
    </row>
    <row r="79" spans="1:12" ht="15.75" customHeight="1" x14ac:dyDescent="0.2">
      <c r="B79" s="193"/>
      <c r="C79" s="72"/>
      <c r="D79" s="72"/>
      <c r="E79" s="171"/>
      <c r="F79" s="88"/>
      <c r="G79" s="176"/>
      <c r="H79" s="491"/>
      <c r="I79" s="110"/>
      <c r="J79" s="150"/>
      <c r="K79" s="109">
        <f t="shared" si="2"/>
        <v>0.41249999999999987</v>
      </c>
      <c r="L79" s="56"/>
    </row>
    <row r="80" spans="1:12" ht="15.75" customHeight="1" x14ac:dyDescent="0.2">
      <c r="B80" s="197"/>
      <c r="C80" s="110">
        <v>5.2</v>
      </c>
      <c r="D80" s="110"/>
      <c r="E80" s="171"/>
      <c r="F80" s="110"/>
      <c r="G80" s="299" t="s">
        <v>113</v>
      </c>
      <c r="H80" s="498"/>
      <c r="I80" s="125"/>
      <c r="J80" s="150"/>
      <c r="K80" s="109">
        <f t="shared" si="2"/>
        <v>0.41249999999999987</v>
      </c>
      <c r="L80" s="30"/>
    </row>
    <row r="81" spans="1:12" ht="15.75" customHeight="1" x14ac:dyDescent="0.25">
      <c r="B81" s="197"/>
      <c r="C81" s="72"/>
      <c r="D81" s="72">
        <f>1</f>
        <v>1</v>
      </c>
      <c r="E81" s="102"/>
      <c r="F81" s="110" t="s">
        <v>14</v>
      </c>
      <c r="G81" s="125" t="s">
        <v>450</v>
      </c>
      <c r="H81" s="491"/>
      <c r="I81" s="268" t="s">
        <v>435</v>
      </c>
      <c r="J81" s="150">
        <v>1</v>
      </c>
      <c r="K81" s="109">
        <f t="shared" si="2"/>
        <v>0.41249999999999987</v>
      </c>
      <c r="L81" s="30"/>
    </row>
    <row r="82" spans="1:12" ht="15.75" customHeight="1" x14ac:dyDescent="0.2">
      <c r="B82" s="107"/>
      <c r="C82" s="114"/>
      <c r="D82" s="72">
        <f t="shared" ref="D82:D87" si="3">D81+1</f>
        <v>2</v>
      </c>
      <c r="E82" s="171"/>
      <c r="F82" s="88" t="s">
        <v>14</v>
      </c>
      <c r="G82" s="125" t="s">
        <v>212</v>
      </c>
      <c r="H82" s="491"/>
      <c r="I82" s="97" t="s">
        <v>301</v>
      </c>
      <c r="J82" s="177">
        <v>1</v>
      </c>
      <c r="K82" s="109">
        <f t="shared" si="2"/>
        <v>0.41319444444444431</v>
      </c>
      <c r="L82" s="30"/>
    </row>
    <row r="83" spans="1:12" ht="15.75" customHeight="1" x14ac:dyDescent="0.2">
      <c r="B83" s="107"/>
      <c r="C83" s="114"/>
      <c r="D83" s="72">
        <f t="shared" si="3"/>
        <v>3</v>
      </c>
      <c r="E83" s="171"/>
      <c r="F83" s="88" t="s">
        <v>14</v>
      </c>
      <c r="G83" s="125" t="s">
        <v>9</v>
      </c>
      <c r="H83" s="491"/>
      <c r="I83" s="97" t="s">
        <v>208</v>
      </c>
      <c r="J83" s="177">
        <v>1</v>
      </c>
      <c r="K83" s="109">
        <f t="shared" si="2"/>
        <v>0.41388888888888875</v>
      </c>
      <c r="L83" s="30"/>
    </row>
    <row r="84" spans="1:12" s="359" customFormat="1" ht="15.75" customHeight="1" x14ac:dyDescent="0.2">
      <c r="A84" s="312"/>
      <c r="B84" s="107"/>
      <c r="C84" s="114"/>
      <c r="D84" s="72">
        <f t="shared" si="3"/>
        <v>4</v>
      </c>
      <c r="E84" s="171"/>
      <c r="F84" s="88" t="s">
        <v>14</v>
      </c>
      <c r="G84" s="125" t="s">
        <v>232</v>
      </c>
      <c r="H84" s="491"/>
      <c r="I84" s="97" t="s">
        <v>302</v>
      </c>
      <c r="J84" s="177">
        <v>1</v>
      </c>
      <c r="K84" s="109">
        <f t="shared" si="2"/>
        <v>0.41458333333333319</v>
      </c>
      <c r="L84" s="30"/>
    </row>
    <row r="85" spans="1:12" s="365" customFormat="1" ht="15.75" customHeight="1" x14ac:dyDescent="0.2">
      <c r="A85" s="312"/>
      <c r="B85" s="107"/>
      <c r="C85" s="114"/>
      <c r="D85" s="72">
        <f t="shared" si="3"/>
        <v>5</v>
      </c>
      <c r="E85" s="171"/>
      <c r="F85" s="88" t="s">
        <v>14</v>
      </c>
      <c r="G85" s="125" t="s">
        <v>245</v>
      </c>
      <c r="H85" s="491"/>
      <c r="I85" s="235" t="s">
        <v>233</v>
      </c>
      <c r="J85" s="177">
        <v>1</v>
      </c>
      <c r="K85" s="109">
        <f t="shared" si="2"/>
        <v>0.41527777777777763</v>
      </c>
      <c r="L85" s="30"/>
    </row>
    <row r="86" spans="1:12" s="365" customFormat="1" ht="15.75" customHeight="1" x14ac:dyDescent="0.2">
      <c r="A86" s="312"/>
      <c r="B86" s="107"/>
      <c r="C86" s="114"/>
      <c r="D86" s="72">
        <f t="shared" si="3"/>
        <v>6</v>
      </c>
      <c r="E86" s="171"/>
      <c r="F86" s="88" t="s">
        <v>14</v>
      </c>
      <c r="G86" s="125" t="s">
        <v>246</v>
      </c>
      <c r="H86" s="491"/>
      <c r="I86" s="97" t="s">
        <v>78</v>
      </c>
      <c r="J86" s="177">
        <v>1</v>
      </c>
      <c r="K86" s="109">
        <f t="shared" si="2"/>
        <v>0.41597222222222208</v>
      </c>
      <c r="L86" s="30"/>
    </row>
    <row r="87" spans="1:12" s="365" customFormat="1" ht="15.75" customHeight="1" x14ac:dyDescent="0.2">
      <c r="A87" s="312"/>
      <c r="B87" s="107"/>
      <c r="C87" s="114"/>
      <c r="D87" s="72">
        <f t="shared" si="3"/>
        <v>7</v>
      </c>
      <c r="E87" s="171"/>
      <c r="F87" s="88" t="s">
        <v>14</v>
      </c>
      <c r="G87" s="235" t="s">
        <v>338</v>
      </c>
      <c r="H87" s="415"/>
      <c r="I87" s="97" t="s">
        <v>190</v>
      </c>
      <c r="J87" s="177">
        <v>1</v>
      </c>
      <c r="K87" s="109">
        <f t="shared" si="2"/>
        <v>0.41666666666666652</v>
      </c>
      <c r="L87" s="30"/>
    </row>
    <row r="88" spans="1:12" ht="15.75" customHeight="1" x14ac:dyDescent="0.2">
      <c r="B88" s="107"/>
      <c r="C88" s="114"/>
      <c r="D88" s="72"/>
      <c r="E88" s="171"/>
      <c r="F88" s="88"/>
      <c r="G88" s="176"/>
      <c r="H88" s="491"/>
      <c r="I88" s="97"/>
      <c r="J88" s="177"/>
      <c r="K88" s="109">
        <f t="shared" si="2"/>
        <v>0.41736111111111096</v>
      </c>
      <c r="L88" s="30"/>
    </row>
    <row r="89" spans="1:12" ht="15.75" customHeight="1" x14ac:dyDescent="0.2">
      <c r="B89" s="197"/>
      <c r="C89" s="110">
        <v>5.3</v>
      </c>
      <c r="D89" s="110"/>
      <c r="E89" s="171"/>
      <c r="F89" s="110" t="s">
        <v>14</v>
      </c>
      <c r="G89" s="299" t="s">
        <v>56</v>
      </c>
      <c r="H89" s="498"/>
      <c r="I89" s="125"/>
      <c r="J89" s="172"/>
      <c r="K89" s="109">
        <f t="shared" si="2"/>
        <v>0.41736111111111096</v>
      </c>
      <c r="L89" s="32"/>
    </row>
    <row r="90" spans="1:12" ht="15.75" customHeight="1" x14ac:dyDescent="0.2">
      <c r="B90" s="193"/>
      <c r="C90" s="123"/>
      <c r="D90" s="123">
        <v>1</v>
      </c>
      <c r="E90" s="171"/>
      <c r="F90" s="88" t="s">
        <v>14</v>
      </c>
      <c r="G90" s="235"/>
      <c r="H90" s="503"/>
      <c r="I90" s="97"/>
      <c r="J90" s="177"/>
      <c r="K90" s="109">
        <f t="shared" si="2"/>
        <v>0.41736111111111096</v>
      </c>
      <c r="L90" s="30"/>
    </row>
    <row r="91" spans="1:12" ht="15.75" customHeight="1" x14ac:dyDescent="0.2">
      <c r="B91" s="193"/>
      <c r="C91" s="88"/>
      <c r="D91" s="123">
        <f>D90+1</f>
        <v>2</v>
      </c>
      <c r="E91" s="171"/>
      <c r="F91" s="88" t="s">
        <v>14</v>
      </c>
      <c r="K91" s="109">
        <f t="shared" si="2"/>
        <v>0.41736111111111096</v>
      </c>
      <c r="L91" s="30"/>
    </row>
    <row r="92" spans="1:12" ht="15.75" customHeight="1" x14ac:dyDescent="0.2">
      <c r="B92" s="107"/>
      <c r="C92" s="114"/>
      <c r="D92" s="114"/>
      <c r="E92" s="171"/>
      <c r="F92" s="97"/>
      <c r="G92" s="178"/>
      <c r="H92" s="502"/>
      <c r="I92" s="97"/>
      <c r="J92" s="177"/>
      <c r="K92" s="109">
        <f t="shared" si="2"/>
        <v>0.41736111111111096</v>
      </c>
      <c r="L92" s="30"/>
    </row>
    <row r="93" spans="1:12" s="561" customFormat="1" ht="16.5" customHeight="1" x14ac:dyDescent="0.2">
      <c r="A93" s="312"/>
      <c r="B93" s="197"/>
      <c r="C93" s="331">
        <v>5.4</v>
      </c>
      <c r="D93" s="331"/>
      <c r="E93" s="171"/>
      <c r="F93" s="331" t="s">
        <v>14</v>
      </c>
      <c r="G93" s="299" t="s">
        <v>18</v>
      </c>
      <c r="H93" s="498"/>
      <c r="I93" s="125"/>
      <c r="J93" s="172"/>
      <c r="K93" s="109">
        <f t="shared" si="2"/>
        <v>0.41736111111111096</v>
      </c>
      <c r="L93" s="58"/>
    </row>
    <row r="94" spans="1:12" s="561" customFormat="1" ht="15.75" customHeight="1" x14ac:dyDescent="0.25">
      <c r="A94" s="312"/>
      <c r="B94" s="214"/>
      <c r="C94" s="123"/>
      <c r="D94" s="123">
        <v>1</v>
      </c>
      <c r="E94" s="72"/>
      <c r="F94" s="331" t="s">
        <v>14</v>
      </c>
      <c r="G94" s="71" t="s">
        <v>297</v>
      </c>
      <c r="H94" s="964" t="s">
        <v>500</v>
      </c>
      <c r="I94" s="125" t="s">
        <v>457</v>
      </c>
      <c r="J94" s="150">
        <v>1</v>
      </c>
      <c r="K94" s="109">
        <f t="shared" si="2"/>
        <v>0.41736111111111096</v>
      </c>
      <c r="L94" s="56"/>
    </row>
    <row r="95" spans="1:12" s="561" customFormat="1" ht="15.75" customHeight="1" x14ac:dyDescent="0.25">
      <c r="A95" s="312"/>
      <c r="B95" s="206"/>
      <c r="C95" s="72"/>
      <c r="D95" s="72">
        <f t="shared" ref="D95:D104" si="4">D94+1</f>
        <v>2</v>
      </c>
      <c r="E95" s="72"/>
      <c r="F95" s="331" t="s">
        <v>14</v>
      </c>
      <c r="G95" s="71" t="s">
        <v>433</v>
      </c>
      <c r="H95" s="964" t="s">
        <v>500</v>
      </c>
      <c r="I95" s="125" t="s">
        <v>457</v>
      </c>
      <c r="J95" s="150">
        <v>1</v>
      </c>
      <c r="K95" s="109">
        <f t="shared" si="2"/>
        <v>0.4180555555555554</v>
      </c>
      <c r="L95" s="33"/>
    </row>
    <row r="96" spans="1:12" s="561" customFormat="1" ht="15.75" customHeight="1" x14ac:dyDescent="0.25">
      <c r="A96" s="312"/>
      <c r="B96" s="193"/>
      <c r="C96" s="88"/>
      <c r="D96" s="72">
        <f t="shared" si="4"/>
        <v>3</v>
      </c>
      <c r="E96" s="72"/>
      <c r="F96" s="90" t="s">
        <v>14</v>
      </c>
      <c r="G96" s="71"/>
      <c r="H96" s="501"/>
      <c r="I96" s="125"/>
      <c r="J96" s="150"/>
      <c r="K96" s="109">
        <f t="shared" si="2"/>
        <v>0.41874999999999984</v>
      </c>
      <c r="L96" s="33"/>
    </row>
    <row r="97" spans="1:12" s="561" customFormat="1" ht="15.75" customHeight="1" x14ac:dyDescent="0.25">
      <c r="A97" s="312"/>
      <c r="B97" s="193"/>
      <c r="C97" s="88"/>
      <c r="D97" s="72">
        <f t="shared" si="4"/>
        <v>4</v>
      </c>
      <c r="E97" s="72"/>
      <c r="F97" s="90" t="s">
        <v>14</v>
      </c>
      <c r="G97" s="71"/>
      <c r="H97" s="501"/>
      <c r="I97" s="125"/>
      <c r="J97" s="150"/>
      <c r="K97" s="109">
        <f t="shared" si="2"/>
        <v>0.41874999999999984</v>
      </c>
      <c r="L97" s="33"/>
    </row>
    <row r="98" spans="1:12" s="561" customFormat="1" ht="15.75" customHeight="1" x14ac:dyDescent="0.2">
      <c r="A98" s="312"/>
      <c r="B98" s="193"/>
      <c r="C98" s="88"/>
      <c r="D98" s="72">
        <f t="shared" si="4"/>
        <v>5</v>
      </c>
      <c r="E98" s="72"/>
      <c r="F98" s="90" t="s">
        <v>14</v>
      </c>
      <c r="G98" s="162"/>
      <c r="H98" s="491"/>
      <c r="I98" s="125"/>
      <c r="J98" s="150"/>
      <c r="K98" s="109">
        <f t="shared" si="2"/>
        <v>0.41874999999999984</v>
      </c>
      <c r="L98" s="33"/>
    </row>
    <row r="99" spans="1:12" s="561" customFormat="1" ht="15.75" customHeight="1" x14ac:dyDescent="0.25">
      <c r="A99" s="312"/>
      <c r="B99" s="206"/>
      <c r="C99" s="72"/>
      <c r="D99" s="72">
        <f t="shared" si="4"/>
        <v>6</v>
      </c>
      <c r="E99" s="72"/>
      <c r="F99" s="331" t="s">
        <v>14</v>
      </c>
      <c r="G99" s="71"/>
      <c r="H99" s="501"/>
      <c r="I99" s="125"/>
      <c r="J99" s="150"/>
      <c r="K99" s="109">
        <f t="shared" si="2"/>
        <v>0.41874999999999984</v>
      </c>
      <c r="L99" s="56"/>
    </row>
    <row r="100" spans="1:12" s="561" customFormat="1" ht="15.75" customHeight="1" x14ac:dyDescent="0.25">
      <c r="A100" s="312"/>
      <c r="B100" s="206"/>
      <c r="C100" s="72"/>
      <c r="D100" s="72">
        <f t="shared" si="4"/>
        <v>7</v>
      </c>
      <c r="E100" s="72"/>
      <c r="F100" s="331" t="s">
        <v>14</v>
      </c>
      <c r="G100" s="71" t="s">
        <v>24</v>
      </c>
      <c r="H100" s="491"/>
      <c r="I100" s="88" t="s">
        <v>78</v>
      </c>
      <c r="J100" s="150">
        <v>1</v>
      </c>
      <c r="K100" s="109">
        <f t="shared" si="2"/>
        <v>0.41874999999999984</v>
      </c>
      <c r="L100" s="56"/>
    </row>
    <row r="101" spans="1:12" s="561" customFormat="1" ht="15.75" customHeight="1" x14ac:dyDescent="0.25">
      <c r="A101" s="312"/>
      <c r="B101" s="214"/>
      <c r="C101" s="123"/>
      <c r="D101" s="72">
        <f t="shared" si="4"/>
        <v>8</v>
      </c>
      <c r="E101" s="72"/>
      <c r="F101" s="331" t="s">
        <v>14</v>
      </c>
      <c r="G101" s="71" t="s">
        <v>213</v>
      </c>
      <c r="H101" s="488"/>
      <c r="I101" s="88" t="s">
        <v>78</v>
      </c>
      <c r="J101" s="150">
        <v>1</v>
      </c>
      <c r="K101" s="109">
        <f t="shared" si="2"/>
        <v>0.41944444444444429</v>
      </c>
      <c r="L101" s="56"/>
    </row>
    <row r="102" spans="1:12" s="561" customFormat="1" ht="15.75" customHeight="1" x14ac:dyDescent="0.25">
      <c r="A102" s="312"/>
      <c r="B102" s="214"/>
      <c r="C102" s="123"/>
      <c r="D102" s="72">
        <f t="shared" si="4"/>
        <v>9</v>
      </c>
      <c r="E102" s="72"/>
      <c r="F102" s="331" t="s">
        <v>14</v>
      </c>
      <c r="G102" s="71" t="s">
        <v>142</v>
      </c>
      <c r="H102" s="491"/>
      <c r="I102" s="268" t="s">
        <v>8</v>
      </c>
      <c r="J102" s="150">
        <v>1</v>
      </c>
      <c r="K102" s="109">
        <f t="shared" si="2"/>
        <v>0.42013888888888873</v>
      </c>
      <c r="L102" s="33"/>
    </row>
    <row r="103" spans="1:12" s="561" customFormat="1" ht="15.75" customHeight="1" x14ac:dyDescent="0.2">
      <c r="A103" s="312"/>
      <c r="B103" s="214"/>
      <c r="C103" s="123"/>
      <c r="D103" s="72">
        <f>D102+1</f>
        <v>10</v>
      </c>
      <c r="E103" s="72"/>
      <c r="F103" s="331" t="s">
        <v>14</v>
      </c>
      <c r="K103" s="109">
        <f t="shared" si="2"/>
        <v>0.42083333333333317</v>
      </c>
      <c r="L103" s="34"/>
    </row>
    <row r="104" spans="1:12" s="561" customFormat="1" ht="16.5" customHeight="1" x14ac:dyDescent="0.25">
      <c r="A104" s="312"/>
      <c r="B104" s="197"/>
      <c r="C104" s="331"/>
      <c r="D104" s="72">
        <f t="shared" si="4"/>
        <v>11</v>
      </c>
      <c r="E104" s="102"/>
      <c r="F104" s="331" t="s">
        <v>14</v>
      </c>
      <c r="G104" s="71"/>
      <c r="H104" s="494"/>
      <c r="I104" s="125"/>
      <c r="J104" s="150"/>
      <c r="K104" s="109">
        <f t="shared" si="2"/>
        <v>0.42083333333333317</v>
      </c>
      <c r="L104" s="58"/>
    </row>
    <row r="105" spans="1:12" ht="15.75" customHeight="1" x14ac:dyDescent="0.2">
      <c r="B105" s="197"/>
      <c r="C105" s="72"/>
      <c r="D105" s="72"/>
      <c r="E105" s="171"/>
      <c r="F105" s="88"/>
      <c r="G105" s="176"/>
      <c r="H105" s="491"/>
      <c r="I105" s="97"/>
      <c r="J105" s="177"/>
      <c r="K105" s="109">
        <f t="shared" si="2"/>
        <v>0.42083333333333317</v>
      </c>
      <c r="L105" s="30"/>
    </row>
    <row r="106" spans="1:12" ht="15.75" customHeight="1" x14ac:dyDescent="0.2">
      <c r="B106" s="197"/>
      <c r="C106" s="110">
        <v>6</v>
      </c>
      <c r="D106" s="110"/>
      <c r="E106" s="171"/>
      <c r="F106" s="110" t="s">
        <v>14</v>
      </c>
      <c r="G106" s="299" t="s">
        <v>210</v>
      </c>
      <c r="H106" s="498"/>
      <c r="I106" s="97"/>
      <c r="J106" s="177"/>
      <c r="K106" s="109">
        <f t="shared" si="2"/>
        <v>0.42083333333333317</v>
      </c>
      <c r="L106" s="30"/>
    </row>
    <row r="107" spans="1:12" s="414" customFormat="1" ht="15.75" customHeight="1" x14ac:dyDescent="0.2">
      <c r="A107" s="312"/>
      <c r="B107" s="197"/>
      <c r="C107" s="331"/>
      <c r="D107" s="331">
        <v>1</v>
      </c>
      <c r="E107" s="171"/>
      <c r="F107" s="331" t="s">
        <v>14</v>
      </c>
      <c r="G107" s="323"/>
      <c r="H107" s="491"/>
      <c r="I107" s="125"/>
      <c r="J107" s="150"/>
      <c r="K107" s="109">
        <f t="shared" si="2"/>
        <v>0.42083333333333317</v>
      </c>
      <c r="L107" s="30"/>
    </row>
    <row r="108" spans="1:12" s="414" customFormat="1" ht="15.75" customHeight="1" x14ac:dyDescent="0.2">
      <c r="A108" s="312"/>
      <c r="B108" s="197"/>
      <c r="C108" s="331"/>
      <c r="D108" s="331">
        <v>2</v>
      </c>
      <c r="E108" s="171"/>
      <c r="F108" s="331" t="s">
        <v>14</v>
      </c>
      <c r="G108" s="323"/>
      <c r="H108" s="491"/>
      <c r="I108" s="125"/>
      <c r="J108" s="150"/>
      <c r="K108" s="109">
        <f t="shared" si="2"/>
        <v>0.42083333333333317</v>
      </c>
      <c r="L108" s="30"/>
    </row>
    <row r="109" spans="1:12" s="414" customFormat="1" ht="15.75" customHeight="1" x14ac:dyDescent="0.2">
      <c r="A109" s="312"/>
      <c r="B109" s="197"/>
      <c r="C109" s="331"/>
      <c r="D109" s="331">
        <v>3</v>
      </c>
      <c r="E109" s="171"/>
      <c r="F109" s="331" t="s">
        <v>14</v>
      </c>
      <c r="H109" s="491"/>
      <c r="I109" s="125"/>
      <c r="J109" s="150"/>
      <c r="K109" s="109">
        <f t="shared" si="2"/>
        <v>0.42083333333333317</v>
      </c>
      <c r="L109" s="30"/>
    </row>
    <row r="110" spans="1:12" ht="15.75" customHeight="1" x14ac:dyDescent="0.2">
      <c r="B110" s="194"/>
      <c r="C110" s="120"/>
      <c r="D110" s="120"/>
      <c r="E110" s="163"/>
      <c r="F110" s="101"/>
      <c r="G110" s="179" t="s">
        <v>15</v>
      </c>
      <c r="H110" s="489"/>
      <c r="I110" s="85" t="s">
        <v>457</v>
      </c>
      <c r="J110" s="319">
        <v>1</v>
      </c>
      <c r="K110" s="109">
        <f t="shared" si="2"/>
        <v>0.42083333333333317</v>
      </c>
      <c r="L110" s="30"/>
    </row>
    <row r="111" spans="1:12" ht="15.75" customHeight="1" x14ac:dyDescent="0.2">
      <c r="B111" s="88"/>
      <c r="C111" s="123"/>
      <c r="D111" s="123"/>
      <c r="E111" s="171"/>
      <c r="F111" s="88"/>
      <c r="G111" s="176" t="s">
        <v>211</v>
      </c>
      <c r="H111" s="491"/>
      <c r="I111" s="97"/>
      <c r="J111" s="177"/>
      <c r="K111" s="103">
        <f>K110+J111</f>
        <v>0.42083333333333317</v>
      </c>
      <c r="L111" s="47"/>
    </row>
    <row r="112" spans="1:12" ht="15.75" customHeight="1" x14ac:dyDescent="0.2">
      <c r="B112" s="14"/>
      <c r="C112" s="14"/>
      <c r="D112" s="14"/>
      <c r="E112" s="14"/>
      <c r="F112" s="175"/>
      <c r="G112" s="180" t="s">
        <v>196</v>
      </c>
      <c r="H112" s="504"/>
      <c r="I112" s="181"/>
      <c r="J112" s="166"/>
      <c r="K112" s="182">
        <f>IF(K113-K111&lt;0,"OVERTIME",K113-K111)</f>
        <v>2.7777777777779344E-3</v>
      </c>
      <c r="L112" s="47"/>
    </row>
    <row r="113" spans="1:12" ht="15.75" customHeight="1" x14ac:dyDescent="0.2">
      <c r="B113" s="215">
        <v>6</v>
      </c>
      <c r="C113" s="183"/>
      <c r="D113" s="183"/>
      <c r="E113" s="183"/>
      <c r="F113" s="184" t="s">
        <v>12</v>
      </c>
      <c r="G113" s="185" t="s">
        <v>15</v>
      </c>
      <c r="H113" s="505"/>
      <c r="I113" s="186"/>
      <c r="J113" s="187"/>
      <c r="K113" s="283">
        <v>0.4236111111111111</v>
      </c>
      <c r="L113" s="30"/>
    </row>
    <row r="114" spans="1:12" ht="15.75" customHeight="1" x14ac:dyDescent="0.2">
      <c r="B114" s="216"/>
      <c r="C114" s="217"/>
      <c r="D114" s="217"/>
      <c r="E114" s="1"/>
      <c r="F114" s="2"/>
      <c r="G114" s="43"/>
      <c r="H114" s="506"/>
      <c r="I114" s="284"/>
      <c r="J114" s="63"/>
      <c r="K114" s="242"/>
      <c r="L114" s="31"/>
    </row>
    <row r="115" spans="1:12" ht="15.75" customHeight="1" x14ac:dyDescent="0.2">
      <c r="B115" s="218"/>
      <c r="C115" s="219"/>
      <c r="D115" s="219"/>
      <c r="E115" s="4"/>
      <c r="F115" s="2"/>
      <c r="G115" s="265" t="s">
        <v>247</v>
      </c>
      <c r="H115" s="507"/>
      <c r="I115" s="285"/>
      <c r="J115" s="140">
        <v>20</v>
      </c>
      <c r="K115" s="243">
        <v>0.4236111111111111</v>
      </c>
      <c r="L115" s="31"/>
    </row>
    <row r="116" spans="1:12" ht="15.75" customHeight="1" x14ac:dyDescent="0.2">
      <c r="B116" s="218"/>
      <c r="C116" s="219"/>
      <c r="D116" s="219"/>
      <c r="E116" s="4"/>
      <c r="F116" s="2"/>
      <c r="G116" s="3"/>
      <c r="H116" s="508"/>
      <c r="I116" s="286"/>
      <c r="J116" s="61"/>
      <c r="K116" s="244"/>
      <c r="L116" s="31"/>
    </row>
    <row r="117" spans="1:12" ht="15.75" customHeight="1" x14ac:dyDescent="0.2">
      <c r="B117" s="220"/>
      <c r="C117" s="221"/>
      <c r="D117" s="221"/>
      <c r="E117" s="16"/>
      <c r="F117" s="13"/>
      <c r="G117" s="266" t="s">
        <v>117</v>
      </c>
      <c r="H117" s="509"/>
      <c r="I117" s="287"/>
      <c r="J117" s="141"/>
      <c r="K117" s="245">
        <f>K113+TIME(0,J115,0)</f>
        <v>0.4375</v>
      </c>
      <c r="L117" s="49"/>
    </row>
    <row r="118" spans="1:12" ht="15.75" customHeight="1" x14ac:dyDescent="0.2">
      <c r="B118" s="222"/>
      <c r="C118" s="223"/>
      <c r="D118" s="223"/>
      <c r="E118" s="35"/>
      <c r="F118" s="36"/>
      <c r="G118" s="37"/>
      <c r="H118" s="510"/>
      <c r="I118" s="291"/>
      <c r="J118" s="143"/>
      <c r="K118" s="247"/>
      <c r="L118" s="32"/>
    </row>
    <row r="119" spans="1:12" ht="15.75" customHeight="1" x14ac:dyDescent="0.2">
      <c r="B119" s="224"/>
      <c r="C119" s="225"/>
      <c r="D119" s="225"/>
      <c r="E119" s="21"/>
      <c r="F119" s="17"/>
      <c r="G119" s="22"/>
      <c r="H119" s="511"/>
      <c r="I119" s="292"/>
      <c r="J119" s="144"/>
      <c r="K119" s="248"/>
      <c r="L119" s="48"/>
    </row>
    <row r="120" spans="1:12" ht="15.75" customHeight="1" x14ac:dyDescent="0.2">
      <c r="B120" s="226"/>
      <c r="C120" s="227"/>
      <c r="D120" s="227"/>
      <c r="E120" s="38"/>
      <c r="F120" s="39"/>
      <c r="G120" s="40"/>
      <c r="H120" s="512"/>
      <c r="I120" s="293"/>
      <c r="J120" s="145"/>
      <c r="K120" s="249"/>
      <c r="L120" s="48"/>
    </row>
    <row r="121" spans="1:12" ht="15.75" customHeight="1" x14ac:dyDescent="0.2">
      <c r="B121" s="228"/>
      <c r="C121" s="228"/>
      <c r="D121" s="228"/>
      <c r="E121" s="60"/>
      <c r="F121" s="42"/>
      <c r="G121" s="42"/>
      <c r="H121" s="513"/>
      <c r="I121" s="294"/>
      <c r="J121" s="142"/>
      <c r="K121" s="250"/>
      <c r="L121" s="31"/>
    </row>
    <row r="122" spans="1:12" ht="15.75" customHeight="1" x14ac:dyDescent="0.2">
      <c r="A122" s="736"/>
      <c r="B122" s="925" t="s">
        <v>87</v>
      </c>
      <c r="C122" s="926"/>
      <c r="D122" s="926"/>
      <c r="E122" s="926"/>
      <c r="F122" s="926"/>
      <c r="G122" s="926"/>
      <c r="H122" s="926"/>
      <c r="I122" s="926"/>
      <c r="J122" s="926"/>
      <c r="K122" s="927"/>
      <c r="L122" s="31"/>
    </row>
    <row r="123" spans="1:12" ht="15.75" customHeight="1" x14ac:dyDescent="0.2">
      <c r="A123" s="736"/>
      <c r="B123" s="909" t="str">
        <f>B1</f>
        <v>145th IEEE 802.11 WIRELESS LOCAL AREA NETWORKS SESSION</v>
      </c>
      <c r="C123" s="910"/>
      <c r="D123" s="910"/>
      <c r="E123" s="910"/>
      <c r="F123" s="910"/>
      <c r="G123" s="910"/>
      <c r="H123" s="910"/>
      <c r="I123" s="910"/>
      <c r="J123" s="910"/>
      <c r="K123" s="911"/>
      <c r="L123" s="33"/>
    </row>
    <row r="124" spans="1:12" ht="15.75" customHeight="1" x14ac:dyDescent="0.2">
      <c r="A124" s="736"/>
      <c r="B124" s="934" t="str">
        <f>B2</f>
        <v>Hilton Waikoloa Village - Waikoloa - Hawaii, USA</v>
      </c>
      <c r="C124" s="935"/>
      <c r="D124" s="935"/>
      <c r="E124" s="935"/>
      <c r="F124" s="935"/>
      <c r="G124" s="935"/>
      <c r="H124" s="935"/>
      <c r="I124" s="935"/>
      <c r="J124" s="935"/>
      <c r="K124" s="936"/>
      <c r="L124" s="33"/>
    </row>
    <row r="125" spans="1:12" ht="15.75" customHeight="1" x14ac:dyDescent="0.2">
      <c r="A125" s="736"/>
      <c r="B125" s="937" t="str">
        <f>B3</f>
        <v>May 11-16, 2014</v>
      </c>
      <c r="C125" s="938"/>
      <c r="D125" s="938"/>
      <c r="E125" s="931"/>
      <c r="F125" s="931"/>
      <c r="G125" s="931"/>
      <c r="H125" s="931"/>
      <c r="I125" s="931"/>
      <c r="J125" s="931"/>
      <c r="K125" s="932"/>
      <c r="L125" s="30"/>
    </row>
    <row r="126" spans="1:12" ht="15.75" customHeight="1" x14ac:dyDescent="0.2">
      <c r="A126" s="736"/>
      <c r="B126" s="737"/>
      <c r="C126" s="738"/>
      <c r="D126" s="738"/>
      <c r="E126" s="739"/>
      <c r="F126" s="740"/>
      <c r="G126" s="740"/>
      <c r="H126" s="741"/>
      <c r="I126" s="740"/>
      <c r="J126" s="742"/>
      <c r="K126" s="743"/>
      <c r="L126" s="30"/>
    </row>
    <row r="127" spans="1:12" ht="15.75" customHeight="1" x14ac:dyDescent="0.2">
      <c r="B127" s="229"/>
      <c r="C127" s="230"/>
      <c r="D127" s="230"/>
      <c r="E127" s="11"/>
      <c r="F127" s="12"/>
      <c r="G127" s="12"/>
      <c r="H127" s="12"/>
      <c r="I127" s="289"/>
      <c r="J127" s="137"/>
      <c r="K127" s="239"/>
      <c r="L127" s="30"/>
    </row>
    <row r="128" spans="1:12" ht="15.75" customHeight="1" x14ac:dyDescent="0.2">
      <c r="B128" s="916" t="str">
        <f>"IEEE 802.11 WG MID-WEEK PLENARY AGENDA - " &amp; TEXT(Parameters!$B$5+2,"dddd yyyy-mm-dd") &amp; " - " &amp; TEXT(K134,"HH:MM") &amp; " to " &amp; TEXT(K188,"HH:MM")</f>
        <v>IEEE 802.11 WG MID-WEEK PLENARY AGENDA - Wednesday 2014-05-14 - 10:30 to 12:30</v>
      </c>
      <c r="C128" s="917"/>
      <c r="D128" s="917"/>
      <c r="E128" s="918"/>
      <c r="F128" s="918"/>
      <c r="G128" s="918"/>
      <c r="H128" s="918"/>
      <c r="I128" s="918"/>
      <c r="J128" s="918"/>
      <c r="K128" s="919"/>
      <c r="L128" s="33"/>
    </row>
    <row r="129" spans="2:12" ht="15.75" customHeight="1" x14ac:dyDescent="0.2">
      <c r="B129" s="939" t="str">
        <f>B6</f>
        <v>WG CHAIR - Adrian Stephens (Intel Corporation)</v>
      </c>
      <c r="C129" s="940"/>
      <c r="D129" s="940"/>
      <c r="E129" s="940"/>
      <c r="F129" s="940"/>
      <c r="G129" s="940"/>
      <c r="H129" s="940"/>
      <c r="I129" s="940"/>
      <c r="J129" s="940"/>
      <c r="K129" s="941"/>
      <c r="L129" s="33"/>
    </row>
    <row r="130" spans="2:12" ht="15.75" customHeight="1" x14ac:dyDescent="0.2">
      <c r="B130" s="928" t="str">
        <f>B7</f>
        <v>WG  VICE-CHAIR - Jon Rosdahl (CSR) -- WG  VICE-CHAIR - Dorothy Stanley (Aruba Networks)</v>
      </c>
      <c r="C130" s="912"/>
      <c r="D130" s="912"/>
      <c r="E130" s="912"/>
      <c r="F130" s="912"/>
      <c r="G130" s="912"/>
      <c r="H130" s="912"/>
      <c r="I130" s="912"/>
      <c r="J130" s="912"/>
      <c r="K130" s="929"/>
      <c r="L130" s="31"/>
    </row>
    <row r="131" spans="2:12" ht="15.75" customHeight="1" x14ac:dyDescent="0.2">
      <c r="B131" s="913" t="str">
        <f>B8</f>
        <v>WG SECRETARY - Stephen McCann (RIM)</v>
      </c>
      <c r="C131" s="914"/>
      <c r="D131" s="914"/>
      <c r="E131" s="914"/>
      <c r="F131" s="914"/>
      <c r="G131" s="914"/>
      <c r="H131" s="914"/>
      <c r="I131" s="914"/>
      <c r="J131" s="914"/>
      <c r="K131" s="915"/>
      <c r="L131" s="31"/>
    </row>
    <row r="132" spans="2:12" ht="15.75" customHeight="1" thickBot="1" x14ac:dyDescent="0.25">
      <c r="B132" s="231"/>
      <c r="C132" s="231"/>
      <c r="D132" s="231"/>
      <c r="E132" s="18"/>
      <c r="F132" s="18"/>
      <c r="G132" s="933" t="str">
        <f>"Agenda R" &amp; Parameters!$B$8</f>
        <v>Agenda R0</v>
      </c>
      <c r="H132" s="416"/>
      <c r="I132" s="231"/>
      <c r="J132" s="146"/>
      <c r="K132" s="251"/>
      <c r="L132" s="31"/>
    </row>
    <row r="133" spans="2:12" ht="27" customHeight="1" thickBot="1" x14ac:dyDescent="0.25">
      <c r="B133" s="114"/>
      <c r="C133" s="114"/>
      <c r="D133" s="114"/>
      <c r="E133" s="72"/>
      <c r="F133" s="73"/>
      <c r="G133" s="889"/>
      <c r="H133" s="484" t="s">
        <v>294</v>
      </c>
      <c r="I133" s="73" t="s">
        <v>437</v>
      </c>
      <c r="K133" s="267" t="s">
        <v>192</v>
      </c>
      <c r="L133" s="31"/>
    </row>
    <row r="134" spans="2:12" ht="15.75" customHeight="1" x14ac:dyDescent="0.2">
      <c r="B134" s="74">
        <v>1</v>
      </c>
      <c r="C134" s="75"/>
      <c r="D134" s="75"/>
      <c r="E134" s="75"/>
      <c r="F134" s="76"/>
      <c r="G134" s="77" t="s">
        <v>54</v>
      </c>
      <c r="H134" s="412"/>
      <c r="I134" s="106" t="s">
        <v>457</v>
      </c>
      <c r="J134" s="147">
        <v>1</v>
      </c>
      <c r="K134" s="108">
        <f>TIME(10,30,0)</f>
        <v>0.4375</v>
      </c>
      <c r="L134" s="41"/>
    </row>
    <row r="135" spans="2:12" ht="15.75" customHeight="1" x14ac:dyDescent="0.2">
      <c r="B135" s="80"/>
      <c r="C135" s="81">
        <v>1.1000000000000001</v>
      </c>
      <c r="D135" s="81"/>
      <c r="E135" s="81"/>
      <c r="F135" s="82" t="s">
        <v>31</v>
      </c>
      <c r="G135" s="83" t="s">
        <v>71</v>
      </c>
      <c r="H135" s="514"/>
      <c r="I135" s="84" t="s">
        <v>457</v>
      </c>
      <c r="J135" s="148">
        <v>1</v>
      </c>
      <c r="K135" s="86">
        <f>K134+TIME(0,J134,0)</f>
        <v>0.43819444444444444</v>
      </c>
      <c r="L135" s="31"/>
    </row>
    <row r="136" spans="2:12" ht="15.75" customHeight="1" x14ac:dyDescent="0.2">
      <c r="B136" s="88"/>
      <c r="C136" s="88"/>
      <c r="D136" s="88"/>
      <c r="E136" s="87"/>
      <c r="F136" s="88"/>
      <c r="G136" s="89"/>
      <c r="H136" s="515"/>
      <c r="I136" s="90"/>
      <c r="J136" s="160"/>
      <c r="K136" s="86">
        <f t="shared" ref="K136:K183" si="5">K135+TIME(0,J135,0)</f>
        <v>0.43888888888888888</v>
      </c>
      <c r="L136"/>
    </row>
    <row r="137" spans="2:12" ht="15.75" customHeight="1" x14ac:dyDescent="0.2">
      <c r="B137" s="195">
        <v>2</v>
      </c>
      <c r="C137" s="93"/>
      <c r="D137" s="93"/>
      <c r="E137" s="92"/>
      <c r="F137" s="93"/>
      <c r="G137" s="94" t="s">
        <v>95</v>
      </c>
      <c r="H137" s="516"/>
      <c r="I137" s="95" t="s">
        <v>96</v>
      </c>
      <c r="J137" s="149"/>
      <c r="K137" s="86">
        <f t="shared" si="5"/>
        <v>0.43888888888888888</v>
      </c>
      <c r="L137"/>
    </row>
    <row r="138" spans="2:12" ht="15.75" customHeight="1" x14ac:dyDescent="0.2">
      <c r="B138" s="107"/>
      <c r="C138" s="236">
        <f>B137+0.1</f>
        <v>2.1</v>
      </c>
      <c r="D138" s="114"/>
      <c r="E138" s="72"/>
      <c r="F138" s="88" t="s">
        <v>93</v>
      </c>
      <c r="G138" s="96" t="s">
        <v>165</v>
      </c>
      <c r="H138" s="486"/>
      <c r="I138" s="97" t="s">
        <v>457</v>
      </c>
      <c r="J138" s="149">
        <v>1</v>
      </c>
      <c r="K138" s="86">
        <f t="shared" si="5"/>
        <v>0.43888888888888888</v>
      </c>
      <c r="L138"/>
    </row>
    <row r="139" spans="2:12" ht="15.75" customHeight="1" x14ac:dyDescent="0.2">
      <c r="B139" s="107"/>
      <c r="C139" s="236">
        <f t="shared" ref="C139:C144" si="6">C138+0.1</f>
        <v>2.2000000000000002</v>
      </c>
      <c r="D139" s="114"/>
      <c r="E139" s="72"/>
      <c r="F139" s="88" t="s">
        <v>93</v>
      </c>
      <c r="G139" s="321" t="s">
        <v>57</v>
      </c>
      <c r="H139" s="517"/>
      <c r="I139" s="330" t="s">
        <v>457</v>
      </c>
      <c r="J139" s="149">
        <v>1</v>
      </c>
      <c r="K139" s="86">
        <f t="shared" si="5"/>
        <v>0.43958333333333333</v>
      </c>
      <c r="L139"/>
    </row>
    <row r="140" spans="2:12" ht="15.75" customHeight="1" x14ac:dyDescent="0.2">
      <c r="B140" s="107"/>
      <c r="C140" s="236">
        <f t="shared" si="6"/>
        <v>2.3000000000000003</v>
      </c>
      <c r="D140" s="114"/>
      <c r="E140" s="72"/>
      <c r="F140" s="88" t="s">
        <v>93</v>
      </c>
      <c r="G140" s="321" t="s">
        <v>439</v>
      </c>
      <c r="H140" s="517"/>
      <c r="I140" s="97" t="s">
        <v>13</v>
      </c>
      <c r="J140" s="149">
        <v>1</v>
      </c>
      <c r="K140" s="86">
        <f t="shared" si="5"/>
        <v>0.44027777777777777</v>
      </c>
      <c r="L140"/>
    </row>
    <row r="141" spans="2:12" ht="15.75" customHeight="1" x14ac:dyDescent="0.2">
      <c r="B141" s="107"/>
      <c r="C141" s="236">
        <f t="shared" si="6"/>
        <v>2.4000000000000004</v>
      </c>
      <c r="D141" s="114"/>
      <c r="E141" s="72"/>
      <c r="F141" s="88" t="s">
        <v>14</v>
      </c>
      <c r="G141" s="321"/>
      <c r="H141" s="517"/>
      <c r="I141" s="125"/>
      <c r="J141" s="172"/>
      <c r="K141" s="86">
        <f t="shared" si="5"/>
        <v>0.44097222222222221</v>
      </c>
      <c r="L141"/>
    </row>
    <row r="142" spans="2:12" ht="15.75" customHeight="1" x14ac:dyDescent="0.2">
      <c r="B142" s="107"/>
      <c r="C142" s="236">
        <f t="shared" si="6"/>
        <v>2.5000000000000004</v>
      </c>
      <c r="D142" s="114"/>
      <c r="E142" s="72"/>
      <c r="F142" s="88" t="s">
        <v>14</v>
      </c>
      <c r="G142" s="99"/>
      <c r="H142" s="488"/>
      <c r="I142" s="97"/>
      <c r="J142" s="172"/>
      <c r="K142" s="86">
        <f t="shared" si="5"/>
        <v>0.44097222222222221</v>
      </c>
      <c r="L142"/>
    </row>
    <row r="143" spans="2:12" ht="15.75" customHeight="1" x14ac:dyDescent="0.2">
      <c r="B143" s="107"/>
      <c r="C143" s="236">
        <f t="shared" si="6"/>
        <v>2.6000000000000005</v>
      </c>
      <c r="D143" s="114"/>
      <c r="E143" s="72"/>
      <c r="F143" s="88" t="s">
        <v>14</v>
      </c>
      <c r="G143" s="321"/>
      <c r="H143" s="517"/>
      <c r="I143" s="97"/>
      <c r="J143" s="172"/>
      <c r="K143" s="86">
        <f t="shared" si="5"/>
        <v>0.44097222222222221</v>
      </c>
      <c r="L143"/>
    </row>
    <row r="144" spans="2:12" ht="15.75" customHeight="1" x14ac:dyDescent="0.2">
      <c r="B144" s="194"/>
      <c r="C144" s="263">
        <f t="shared" si="6"/>
        <v>2.7000000000000006</v>
      </c>
      <c r="D144" s="101"/>
      <c r="E144" s="100"/>
      <c r="F144" s="101" t="s">
        <v>14</v>
      </c>
      <c r="G144" s="326" t="s">
        <v>7</v>
      </c>
      <c r="H144" s="518"/>
      <c r="I144" s="84" t="s">
        <v>457</v>
      </c>
      <c r="J144" s="151">
        <v>2</v>
      </c>
      <c r="K144" s="86">
        <f t="shared" si="5"/>
        <v>0.44097222222222221</v>
      </c>
      <c r="L144"/>
    </row>
    <row r="145" spans="1:12" s="414" customFormat="1" ht="15.75" customHeight="1" x14ac:dyDescent="0.2">
      <c r="A145" s="312"/>
      <c r="B145" s="88"/>
      <c r="C145" s="236"/>
      <c r="D145" s="88"/>
      <c r="E145" s="102"/>
      <c r="F145" s="88"/>
      <c r="G145" s="553"/>
      <c r="H145" s="554"/>
      <c r="I145" s="97"/>
      <c r="J145" s="149"/>
      <c r="K145" s="86">
        <f t="shared" si="5"/>
        <v>0.44236111111111109</v>
      </c>
    </row>
    <row r="146" spans="1:12" s="414" customFormat="1" ht="15.75" customHeight="1" x14ac:dyDescent="0.2">
      <c r="A146" s="312"/>
      <c r="B146" s="104">
        <v>3</v>
      </c>
      <c r="C146" s="128"/>
      <c r="D146" s="128"/>
      <c r="E146" s="117"/>
      <c r="F146" s="95"/>
      <c r="G146" s="118" t="s">
        <v>52</v>
      </c>
      <c r="H146" s="525"/>
      <c r="I146" s="106"/>
      <c r="J146" s="320"/>
      <c r="K146" s="86">
        <f t="shared" si="5"/>
        <v>0.44236111111111109</v>
      </c>
    </row>
    <row r="147" spans="1:12" s="414" customFormat="1" ht="15.75" customHeight="1" x14ac:dyDescent="0.2">
      <c r="A147" s="312"/>
      <c r="B147" s="107"/>
      <c r="C147" s="236">
        <f>B146+0.1</f>
        <v>3.1</v>
      </c>
      <c r="D147" s="114"/>
      <c r="E147" s="119"/>
      <c r="F147" s="90" t="s">
        <v>14</v>
      </c>
      <c r="G147" s="400" t="s">
        <v>440</v>
      </c>
      <c r="H147" s="526"/>
      <c r="I147" s="345" t="s">
        <v>457</v>
      </c>
      <c r="J147" s="348">
        <v>0</v>
      </c>
      <c r="K147" s="86">
        <f t="shared" si="5"/>
        <v>0.44236111111111109</v>
      </c>
    </row>
    <row r="148" spans="1:12" s="414" customFormat="1" ht="15.75" customHeight="1" x14ac:dyDescent="0.2">
      <c r="A148" s="312"/>
      <c r="B148" s="107"/>
      <c r="C148" s="236">
        <f t="shared" ref="C148:C150" si="7">C147+0.1</f>
        <v>3.2</v>
      </c>
      <c r="D148" s="114"/>
      <c r="E148" s="119"/>
      <c r="F148" s="90" t="s">
        <v>14</v>
      </c>
      <c r="G148" s="400"/>
      <c r="H148" s="527"/>
      <c r="I148" s="97"/>
      <c r="J148" s="149"/>
      <c r="K148" s="86">
        <f t="shared" si="5"/>
        <v>0.44236111111111109</v>
      </c>
    </row>
    <row r="149" spans="1:12" s="414" customFormat="1" ht="15.75" customHeight="1" x14ac:dyDescent="0.2">
      <c r="A149" s="312"/>
      <c r="B149" s="107"/>
      <c r="C149" s="236">
        <f t="shared" si="7"/>
        <v>3.3000000000000003</v>
      </c>
      <c r="D149" s="114"/>
      <c r="E149" s="119"/>
      <c r="F149" s="90" t="s">
        <v>14</v>
      </c>
      <c r="G149" s="400" t="s">
        <v>303</v>
      </c>
      <c r="H149" s="527"/>
      <c r="I149" s="345" t="s">
        <v>435</v>
      </c>
      <c r="J149" s="348">
        <v>0</v>
      </c>
      <c r="K149" s="86">
        <f t="shared" si="5"/>
        <v>0.44236111111111109</v>
      </c>
    </row>
    <row r="150" spans="1:12" s="414" customFormat="1" ht="15.75" customHeight="1" x14ac:dyDescent="0.2">
      <c r="A150" s="312"/>
      <c r="B150" s="112"/>
      <c r="C150" s="263">
        <f t="shared" si="7"/>
        <v>3.4000000000000004</v>
      </c>
      <c r="D150" s="82"/>
      <c r="E150" s="555"/>
      <c r="F150" s="281" t="s">
        <v>14</v>
      </c>
      <c r="G150" s="556"/>
      <c r="H150" s="557"/>
      <c r="I150" s="407"/>
      <c r="J150" s="408"/>
      <c r="K150" s="86">
        <f t="shared" si="5"/>
        <v>0.44236111111111109</v>
      </c>
    </row>
    <row r="151" spans="1:12" s="414" customFormat="1" ht="15.75" customHeight="1" x14ac:dyDescent="0.2">
      <c r="A151" s="312"/>
      <c r="B151" s="88"/>
      <c r="C151" s="236"/>
      <c r="D151" s="88"/>
      <c r="E151" s="102"/>
      <c r="F151" s="88"/>
      <c r="G151" s="553"/>
      <c r="H151" s="554"/>
      <c r="I151" s="97"/>
      <c r="J151" s="149"/>
      <c r="K151" s="86">
        <f t="shared" si="5"/>
        <v>0.44236111111111109</v>
      </c>
    </row>
    <row r="152" spans="1:12" ht="15.75" customHeight="1" x14ac:dyDescent="0.2">
      <c r="B152" s="88"/>
      <c r="C152" s="88"/>
      <c r="D152" s="88"/>
      <c r="E152" s="102"/>
      <c r="F152" s="88"/>
      <c r="G152" s="97"/>
      <c r="H152" s="486"/>
      <c r="I152" s="90"/>
      <c r="J152" s="149"/>
      <c r="K152" s="86">
        <f t="shared" si="5"/>
        <v>0.44236111111111109</v>
      </c>
      <c r="L152"/>
    </row>
    <row r="153" spans="1:12" ht="15.75" customHeight="1" x14ac:dyDescent="0.2">
      <c r="B153" s="104">
        <v>4</v>
      </c>
      <c r="C153" s="128"/>
      <c r="D153" s="128"/>
      <c r="E153" s="105"/>
      <c r="F153" s="93" t="s">
        <v>93</v>
      </c>
      <c r="G153" s="77" t="s">
        <v>84</v>
      </c>
      <c r="H153" s="412"/>
      <c r="I153" s="106"/>
      <c r="J153" s="320"/>
      <c r="K153" s="86">
        <f t="shared" si="5"/>
        <v>0.44236111111111109</v>
      </c>
      <c r="L153"/>
    </row>
    <row r="154" spans="1:12" ht="15.75" customHeight="1" x14ac:dyDescent="0.2">
      <c r="B154" s="107"/>
      <c r="C154" s="114"/>
      <c r="D154" s="114"/>
      <c r="E154" s="87"/>
      <c r="F154" s="88"/>
      <c r="G154" s="97"/>
      <c r="H154" s="486"/>
      <c r="I154" s="97"/>
      <c r="J154" s="149"/>
      <c r="K154" s="86">
        <f t="shared" si="5"/>
        <v>0.44236111111111109</v>
      </c>
      <c r="L154"/>
    </row>
    <row r="155" spans="1:12" ht="15.75" customHeight="1" x14ac:dyDescent="0.2">
      <c r="B155" s="107"/>
      <c r="C155" s="236">
        <f>B153+0.1</f>
        <v>4.0999999999999996</v>
      </c>
      <c r="D155" s="114"/>
      <c r="E155" s="87"/>
      <c r="F155" s="88"/>
      <c r="G155" s="301" t="s">
        <v>167</v>
      </c>
      <c r="H155" s="496"/>
      <c r="I155" s="97"/>
      <c r="J155" s="149"/>
      <c r="K155" s="86">
        <f t="shared" si="5"/>
        <v>0.44236111111111109</v>
      </c>
      <c r="L155"/>
    </row>
    <row r="156" spans="1:12" ht="15.75" customHeight="1" x14ac:dyDescent="0.2">
      <c r="B156" s="107"/>
      <c r="C156" s="236"/>
      <c r="D156" s="114">
        <v>1</v>
      </c>
      <c r="E156" s="102"/>
      <c r="F156" s="110" t="s">
        <v>93</v>
      </c>
      <c r="K156" s="86">
        <f t="shared" si="5"/>
        <v>0.44236111111111109</v>
      </c>
      <c r="L156"/>
    </row>
    <row r="157" spans="1:12" ht="15.75" customHeight="1" x14ac:dyDescent="0.2">
      <c r="B157" s="107"/>
      <c r="C157" s="236"/>
      <c r="D157" s="114">
        <f>D156+1</f>
        <v>2</v>
      </c>
      <c r="E157" s="102"/>
      <c r="F157" s="110" t="s">
        <v>93</v>
      </c>
      <c r="G157" s="331" t="s">
        <v>269</v>
      </c>
      <c r="H157" s="519"/>
      <c r="I157" s="44" t="s">
        <v>70</v>
      </c>
      <c r="J157" s="150">
        <v>5</v>
      </c>
      <c r="K157" s="86">
        <f t="shared" si="5"/>
        <v>0.44236111111111109</v>
      </c>
      <c r="L157"/>
    </row>
    <row r="158" spans="1:12" ht="15.75" customHeight="1" x14ac:dyDescent="0.25">
      <c r="A158" s="314"/>
      <c r="B158" s="107"/>
      <c r="C158" s="236"/>
      <c r="D158" s="114">
        <f>D157+1</f>
        <v>3</v>
      </c>
      <c r="E158" s="102"/>
      <c r="F158" s="331" t="s">
        <v>14</v>
      </c>
      <c r="G158" s="338"/>
      <c r="H158" s="520"/>
      <c r="I158" s="340"/>
      <c r="J158" s="150"/>
      <c r="K158" s="86">
        <f t="shared" si="5"/>
        <v>0.4458333333333333</v>
      </c>
      <c r="L158"/>
    </row>
    <row r="159" spans="1:12" ht="15.75" customHeight="1" x14ac:dyDescent="0.2">
      <c r="B159" s="107"/>
      <c r="C159" s="114"/>
      <c r="D159" s="114"/>
      <c r="E159" s="102"/>
      <c r="F159" s="110"/>
      <c r="G159" s="111"/>
      <c r="H159" s="519"/>
      <c r="I159" s="44"/>
      <c r="J159" s="150"/>
      <c r="K159" s="86">
        <f t="shared" si="5"/>
        <v>0.4458333333333333</v>
      </c>
      <c r="L159"/>
    </row>
    <row r="160" spans="1:12" ht="15.75" customHeight="1" x14ac:dyDescent="0.2">
      <c r="B160" s="107"/>
      <c r="C160" s="236">
        <v>4.2</v>
      </c>
      <c r="D160" s="114"/>
      <c r="E160" s="87"/>
      <c r="F160" s="110"/>
      <c r="G160" s="301" t="s">
        <v>166</v>
      </c>
      <c r="H160" s="496"/>
      <c r="I160" s="97"/>
      <c r="J160" s="150"/>
      <c r="K160" s="86">
        <f t="shared" si="5"/>
        <v>0.4458333333333333</v>
      </c>
      <c r="L160"/>
    </row>
    <row r="161" spans="2:12" ht="15.75" customHeight="1" x14ac:dyDescent="0.2">
      <c r="B161" s="107"/>
      <c r="C161" s="114"/>
      <c r="D161" s="114">
        <v>1</v>
      </c>
      <c r="E161" s="102"/>
      <c r="F161" s="110" t="s">
        <v>93</v>
      </c>
      <c r="G161" s="298" t="s">
        <v>16</v>
      </c>
      <c r="H161" s="521"/>
      <c r="I161" s="298" t="s">
        <v>256</v>
      </c>
      <c r="J161" s="150"/>
      <c r="K161" s="86">
        <f t="shared" si="5"/>
        <v>0.4458333333333333</v>
      </c>
      <c r="L161"/>
    </row>
    <row r="162" spans="2:12" ht="15.75" customHeight="1" x14ac:dyDescent="0.2">
      <c r="B162" s="107"/>
      <c r="C162" s="114"/>
      <c r="D162" s="114">
        <f t="shared" ref="D162:D165" si="8">D161+1</f>
        <v>2</v>
      </c>
      <c r="E162" s="102"/>
      <c r="F162" s="110" t="s">
        <v>93</v>
      </c>
      <c r="G162" s="403" t="s">
        <v>237</v>
      </c>
      <c r="H162" s="522"/>
      <c r="I162" s="345" t="s">
        <v>215</v>
      </c>
      <c r="J162" s="346">
        <v>5</v>
      </c>
      <c r="K162" s="86">
        <f t="shared" si="5"/>
        <v>0.4458333333333333</v>
      </c>
      <c r="L162"/>
    </row>
    <row r="163" spans="2:12" ht="15.75" customHeight="1" x14ac:dyDescent="0.2">
      <c r="B163" s="107"/>
      <c r="C163" s="114"/>
      <c r="D163" s="114">
        <f t="shared" si="8"/>
        <v>3</v>
      </c>
      <c r="E163" s="102"/>
      <c r="F163" s="110" t="s">
        <v>93</v>
      </c>
      <c r="G163" s="403" t="s">
        <v>255</v>
      </c>
      <c r="H163" s="522"/>
      <c r="I163" s="403" t="s">
        <v>435</v>
      </c>
      <c r="J163" s="304">
        <v>10</v>
      </c>
      <c r="K163" s="86">
        <f t="shared" si="5"/>
        <v>0.44930555555555551</v>
      </c>
      <c r="L163"/>
    </row>
    <row r="164" spans="2:12" ht="15.75" customHeight="1" x14ac:dyDescent="0.2">
      <c r="B164" s="107"/>
      <c r="C164" s="114"/>
      <c r="D164" s="114">
        <f t="shared" si="8"/>
        <v>4</v>
      </c>
      <c r="E164" s="102"/>
      <c r="F164" s="110" t="s">
        <v>93</v>
      </c>
      <c r="G164" s="403" t="s">
        <v>254</v>
      </c>
      <c r="H164" s="522"/>
      <c r="I164" s="331" t="s">
        <v>78</v>
      </c>
      <c r="J164" s="304">
        <v>2</v>
      </c>
      <c r="K164" s="86">
        <f t="shared" si="5"/>
        <v>0.45624999999999993</v>
      </c>
      <c r="L164"/>
    </row>
    <row r="165" spans="2:12" ht="15.75" customHeight="1" x14ac:dyDescent="0.2">
      <c r="B165" s="112"/>
      <c r="C165" s="82"/>
      <c r="D165" s="82">
        <f t="shared" si="8"/>
        <v>5</v>
      </c>
      <c r="E165" s="100"/>
      <c r="F165" s="113" t="s">
        <v>93</v>
      </c>
      <c r="G165" s="558" t="s">
        <v>250</v>
      </c>
      <c r="H165" s="523"/>
      <c r="I165" s="84" t="s">
        <v>253</v>
      </c>
      <c r="J165" s="151">
        <v>1</v>
      </c>
      <c r="K165" s="86">
        <f t="shared" si="5"/>
        <v>0.45763888888888882</v>
      </c>
      <c r="L165"/>
    </row>
    <row r="166" spans="2:12" ht="15.75" customHeight="1" x14ac:dyDescent="0.2">
      <c r="B166" s="114"/>
      <c r="C166" s="114"/>
      <c r="D166" s="114"/>
      <c r="E166" s="87"/>
      <c r="F166" s="110"/>
      <c r="G166" s="115"/>
      <c r="H166" s="524"/>
      <c r="I166" s="116"/>
      <c r="J166" s="150"/>
      <c r="K166" s="86">
        <f t="shared" si="5"/>
        <v>0.45833333333333326</v>
      </c>
      <c r="L166"/>
    </row>
    <row r="167" spans="2:12" ht="15.75" customHeight="1" x14ac:dyDescent="0.2">
      <c r="B167" s="114"/>
      <c r="C167" s="114"/>
      <c r="D167" s="114"/>
      <c r="E167" s="123"/>
      <c r="F167" s="110"/>
      <c r="G167" s="124"/>
      <c r="H167" s="502"/>
      <c r="I167" s="110"/>
      <c r="J167" s="150"/>
      <c r="K167" s="86">
        <f t="shared" si="5"/>
        <v>0.45833333333333326</v>
      </c>
      <c r="L167"/>
    </row>
    <row r="168" spans="2:12" ht="15.75" customHeight="1" x14ac:dyDescent="0.2">
      <c r="B168" s="196">
        <v>5</v>
      </c>
      <c r="C168" s="76"/>
      <c r="D168" s="76"/>
      <c r="E168" s="92"/>
      <c r="F168" s="95"/>
      <c r="G168" s="126" t="s">
        <v>94</v>
      </c>
      <c r="H168" s="492"/>
      <c r="I168" s="127"/>
      <c r="J168" s="147"/>
      <c r="K168" s="86">
        <f t="shared" si="5"/>
        <v>0.45833333333333326</v>
      </c>
      <c r="L168"/>
    </row>
    <row r="169" spans="2:12" ht="15.75" customHeight="1" x14ac:dyDescent="0.25">
      <c r="B169" s="197"/>
      <c r="C169" s="236">
        <f>B168+0.1</f>
        <v>5.0999999999999996</v>
      </c>
      <c r="D169" s="110"/>
      <c r="E169" s="102"/>
      <c r="F169" s="90" t="s">
        <v>31</v>
      </c>
      <c r="G169" s="125" t="s">
        <v>48</v>
      </c>
      <c r="H169" s="491"/>
      <c r="I169" s="268" t="s">
        <v>458</v>
      </c>
      <c r="J169" s="149">
        <v>5</v>
      </c>
      <c r="K169" s="86">
        <f t="shared" si="5"/>
        <v>0.45833333333333326</v>
      </c>
      <c r="L169"/>
    </row>
    <row r="170" spans="2:12" ht="15.75" customHeight="1" x14ac:dyDescent="0.25">
      <c r="B170" s="197"/>
      <c r="C170" s="236">
        <f>C169+0.1</f>
        <v>5.1999999999999993</v>
      </c>
      <c r="D170" s="110"/>
      <c r="E170" s="102"/>
      <c r="F170" s="90" t="s">
        <v>2</v>
      </c>
      <c r="G170" s="125" t="s">
        <v>257</v>
      </c>
      <c r="H170" s="491"/>
      <c r="I170" s="268" t="s">
        <v>457</v>
      </c>
      <c r="J170" s="149">
        <v>1</v>
      </c>
      <c r="K170" s="86">
        <f t="shared" si="5"/>
        <v>0.46180555555555547</v>
      </c>
      <c r="L170"/>
    </row>
    <row r="171" spans="2:12" ht="15.75" customHeight="1" x14ac:dyDescent="0.25">
      <c r="B171" s="197"/>
      <c r="C171" s="236">
        <f>C170+0.1</f>
        <v>5.2999999999999989</v>
      </c>
      <c r="D171" s="110"/>
      <c r="E171" s="102"/>
      <c r="F171" s="90" t="s">
        <v>2</v>
      </c>
      <c r="G171" s="125" t="s">
        <v>258</v>
      </c>
      <c r="H171" s="491"/>
      <c r="I171" s="268" t="s">
        <v>457</v>
      </c>
      <c r="J171" s="149">
        <v>1</v>
      </c>
      <c r="K171" s="86">
        <f t="shared" si="5"/>
        <v>0.46249999999999991</v>
      </c>
      <c r="L171"/>
    </row>
    <row r="172" spans="2:12" ht="15.75" customHeight="1" x14ac:dyDescent="0.2">
      <c r="B172" s="197"/>
      <c r="C172" s="236">
        <f t="shared" ref="C172:C177" si="9">C171+0.1</f>
        <v>5.3999999999999986</v>
      </c>
      <c r="D172" s="110"/>
      <c r="E172" s="102"/>
      <c r="F172" s="113" t="s">
        <v>14</v>
      </c>
      <c r="G172" s="235" t="s">
        <v>441</v>
      </c>
      <c r="H172" s="500"/>
      <c r="I172" s="97" t="s">
        <v>459</v>
      </c>
      <c r="J172" s="149">
        <v>20</v>
      </c>
      <c r="K172" s="86">
        <f t="shared" si="5"/>
        <v>0.46319444444444435</v>
      </c>
      <c r="L172"/>
    </row>
    <row r="173" spans="2:12" ht="15.75" customHeight="1" x14ac:dyDescent="0.2">
      <c r="B173" s="197"/>
      <c r="C173" s="236">
        <f t="shared" si="9"/>
        <v>5.4999999999999982</v>
      </c>
      <c r="D173" s="110"/>
      <c r="E173" s="102"/>
      <c r="F173" s="113" t="s">
        <v>14</v>
      </c>
      <c r="G173" s="235" t="s">
        <v>442</v>
      </c>
      <c r="H173" s="500"/>
      <c r="I173" s="747" t="s">
        <v>460</v>
      </c>
      <c r="J173" s="346">
        <v>10</v>
      </c>
      <c r="K173" s="86">
        <f t="shared" si="5"/>
        <v>0.47708333333333325</v>
      </c>
      <c r="L173"/>
    </row>
    <row r="174" spans="2:12" ht="15.75" customHeight="1" x14ac:dyDescent="0.25">
      <c r="B174" s="197"/>
      <c r="C174" s="236">
        <f t="shared" si="9"/>
        <v>5.5999999999999979</v>
      </c>
      <c r="D174" s="110"/>
      <c r="E174" s="102"/>
      <c r="F174" s="113" t="s">
        <v>19</v>
      </c>
      <c r="G174" s="235" t="s">
        <v>443</v>
      </c>
      <c r="H174" s="528"/>
      <c r="I174" s="235" t="s">
        <v>458</v>
      </c>
      <c r="J174" s="346">
        <v>45</v>
      </c>
      <c r="K174" s="86">
        <f t="shared" si="5"/>
        <v>0.48402777777777767</v>
      </c>
      <c r="L174"/>
    </row>
    <row r="175" spans="2:12" ht="15.75" customHeight="1" x14ac:dyDescent="0.2">
      <c r="B175" s="197"/>
      <c r="C175" s="236">
        <f t="shared" si="9"/>
        <v>5.6999999999999975</v>
      </c>
      <c r="D175" s="110"/>
      <c r="E175" s="102"/>
      <c r="F175" s="113" t="s">
        <v>14</v>
      </c>
      <c r="G175" s="339" t="s">
        <v>444</v>
      </c>
      <c r="H175" s="529"/>
      <c r="I175" s="345" t="s">
        <v>457</v>
      </c>
      <c r="J175" s="346">
        <v>2</v>
      </c>
      <c r="K175" s="86">
        <f t="shared" si="5"/>
        <v>0.51527777777777772</v>
      </c>
      <c r="L175"/>
    </row>
    <row r="176" spans="2:12" ht="15.75" customHeight="1" x14ac:dyDescent="0.2">
      <c r="B176" s="197"/>
      <c r="C176" s="236">
        <f t="shared" si="9"/>
        <v>5.7999999999999972</v>
      </c>
      <c r="D176" s="110"/>
      <c r="E176" s="102"/>
      <c r="F176" s="113"/>
      <c r="J176" s="346"/>
      <c r="K176" s="86">
        <f t="shared" si="5"/>
        <v>0.51666666666666661</v>
      </c>
      <c r="L176"/>
    </row>
    <row r="177" spans="1:12" s="335" customFormat="1" ht="15.75" customHeight="1" x14ac:dyDescent="0.2">
      <c r="A177" s="312"/>
      <c r="B177" s="197"/>
      <c r="C177" s="236">
        <f t="shared" si="9"/>
        <v>5.8999999999999968</v>
      </c>
      <c r="D177" s="331"/>
      <c r="E177" s="102"/>
      <c r="F177" s="90"/>
      <c r="G177" s="339"/>
      <c r="H177" s="529"/>
      <c r="I177" s="345"/>
      <c r="J177" s="346"/>
      <c r="K177" s="86">
        <f t="shared" si="5"/>
        <v>0.51666666666666661</v>
      </c>
    </row>
    <row r="178" spans="1:12" s="335" customFormat="1" ht="15.75" customHeight="1" x14ac:dyDescent="0.25">
      <c r="A178" s="312"/>
      <c r="B178" s="197"/>
      <c r="C178" s="336">
        <v>5.0999999999999996</v>
      </c>
      <c r="D178" s="331"/>
      <c r="E178" s="102"/>
      <c r="F178" s="113"/>
      <c r="G178" s="339"/>
      <c r="H178" s="529"/>
      <c r="I178" s="340"/>
      <c r="J178" s="346"/>
      <c r="K178" s="86">
        <f t="shared" si="5"/>
        <v>0.51666666666666661</v>
      </c>
    </row>
    <row r="179" spans="1:12" s="335" customFormat="1" ht="15.75" customHeight="1" x14ac:dyDescent="0.25">
      <c r="A179" s="312"/>
      <c r="B179" s="197"/>
      <c r="C179" s="336">
        <f>C178+0.01</f>
        <v>5.1099999999999994</v>
      </c>
      <c r="D179" s="331"/>
      <c r="E179" s="102"/>
      <c r="F179" s="113"/>
      <c r="G179" s="125"/>
      <c r="H179" s="491"/>
      <c r="I179" s="268"/>
      <c r="J179" s="346"/>
      <c r="K179" s="86">
        <f t="shared" si="5"/>
        <v>0.51666666666666661</v>
      </c>
    </row>
    <row r="180" spans="1:12" ht="15.75" customHeight="1" x14ac:dyDescent="0.25">
      <c r="B180" s="197"/>
      <c r="C180" s="336">
        <f>C179+0.01</f>
        <v>5.1199999999999992</v>
      </c>
      <c r="D180" s="110"/>
      <c r="E180" s="102"/>
      <c r="F180" s="113"/>
      <c r="I180" s="268"/>
      <c r="J180" s="346"/>
      <c r="K180" s="86">
        <f t="shared" si="5"/>
        <v>0.51666666666666661</v>
      </c>
      <c r="L180"/>
    </row>
    <row r="181" spans="1:12" ht="15.75" customHeight="1" x14ac:dyDescent="0.25">
      <c r="B181" s="112"/>
      <c r="C181" s="280">
        <f>C180+0.01</f>
        <v>5.129999999999999</v>
      </c>
      <c r="D181" s="82"/>
      <c r="E181" s="120"/>
      <c r="F181" s="113"/>
      <c r="G181" s="271"/>
      <c r="H181" s="530"/>
      <c r="I181" s="282"/>
      <c r="J181" s="346"/>
      <c r="K181" s="86">
        <f t="shared" si="5"/>
        <v>0.51666666666666661</v>
      </c>
      <c r="L181"/>
    </row>
    <row r="182" spans="1:12" ht="15.75" customHeight="1" x14ac:dyDescent="0.2">
      <c r="B182" s="114"/>
      <c r="C182" s="114"/>
      <c r="D182" s="114"/>
      <c r="E182" s="123"/>
      <c r="F182" s="88"/>
      <c r="G182" s="124"/>
      <c r="H182" s="502"/>
      <c r="I182" s="90"/>
      <c r="J182" s="149"/>
      <c r="K182" s="86">
        <f t="shared" si="5"/>
        <v>0.51666666666666661</v>
      </c>
      <c r="L182"/>
    </row>
    <row r="183" spans="1:12" ht="15.75" customHeight="1" x14ac:dyDescent="0.2">
      <c r="B183" s="104">
        <v>6</v>
      </c>
      <c r="C183" s="128"/>
      <c r="D183" s="128"/>
      <c r="E183" s="117"/>
      <c r="F183" s="95"/>
      <c r="G183" s="118" t="s">
        <v>51</v>
      </c>
      <c r="H183" s="525"/>
      <c r="I183" s="106"/>
      <c r="J183" s="147">
        <v>0</v>
      </c>
      <c r="K183" s="86">
        <f t="shared" si="5"/>
        <v>0.51666666666666661</v>
      </c>
      <c r="L183"/>
    </row>
    <row r="184" spans="1:12" ht="15.75" customHeight="1" x14ac:dyDescent="0.25">
      <c r="B184" s="112"/>
      <c r="C184" s="82"/>
      <c r="D184" s="82"/>
      <c r="E184" s="120"/>
      <c r="F184" s="113" t="s">
        <v>92</v>
      </c>
      <c r="G184" s="271"/>
      <c r="H184" s="530"/>
      <c r="I184" s="282"/>
      <c r="J184" s="272">
        <v>0</v>
      </c>
      <c r="K184" s="121">
        <f>K183+TIME(0,J183,0)</f>
        <v>0.51666666666666661</v>
      </c>
      <c r="L184"/>
    </row>
    <row r="185" spans="1:12" ht="15.75" customHeight="1" x14ac:dyDescent="0.2">
      <c r="B185" s="114"/>
      <c r="C185" s="114"/>
      <c r="D185" s="114"/>
      <c r="E185" s="123"/>
      <c r="F185" s="110"/>
      <c r="G185" s="180" t="s">
        <v>196</v>
      </c>
      <c r="H185" s="504"/>
      <c r="I185" s="110"/>
      <c r="J185" s="150"/>
      <c r="K185" s="182">
        <f>K188-K184</f>
        <v>4.1666666666667629E-3</v>
      </c>
      <c r="L185"/>
    </row>
    <row r="186" spans="1:12" ht="15.75" customHeight="1" x14ac:dyDescent="0.2">
      <c r="B186" s="196">
        <v>7</v>
      </c>
      <c r="C186" s="76"/>
      <c r="D186" s="76"/>
      <c r="E186" s="92"/>
      <c r="F186" s="76" t="s">
        <v>31</v>
      </c>
      <c r="G186" s="129" t="s">
        <v>236</v>
      </c>
      <c r="H186" s="531"/>
      <c r="I186" s="169"/>
      <c r="J186" s="170"/>
      <c r="K186" s="130">
        <f>K183+TIME(0,J183,0)</f>
        <v>0.51666666666666661</v>
      </c>
      <c r="L186"/>
    </row>
    <row r="187" spans="1:12" ht="15.75" customHeight="1" x14ac:dyDescent="0.2">
      <c r="B187" s="107"/>
      <c r="C187" s="114"/>
      <c r="D187" s="114"/>
      <c r="E187" s="119"/>
      <c r="F187" s="97"/>
      <c r="G187" s="122"/>
      <c r="H187" s="532"/>
      <c r="I187" s="97"/>
      <c r="J187" s="150"/>
      <c r="K187" s="98"/>
      <c r="L187"/>
    </row>
    <row r="188" spans="1:12" ht="15.75" customHeight="1" x14ac:dyDescent="0.2">
      <c r="B188" s="107"/>
      <c r="C188" s="114"/>
      <c r="D188" s="114"/>
      <c r="E188" s="123"/>
      <c r="F188" s="97"/>
      <c r="G188" s="131" t="s">
        <v>235</v>
      </c>
      <c r="H188" s="533"/>
      <c r="I188" s="132"/>
      <c r="J188" s="152">
        <v>60</v>
      </c>
      <c r="K188" s="133">
        <f>TIME(12,30,0)</f>
        <v>0.52083333333333337</v>
      </c>
      <c r="L188"/>
    </row>
    <row r="189" spans="1:12" ht="15.75" customHeight="1" x14ac:dyDescent="0.2">
      <c r="B189" s="107"/>
      <c r="C189" s="114"/>
      <c r="D189" s="114"/>
      <c r="E189" s="123"/>
      <c r="F189" s="97"/>
      <c r="G189" s="114"/>
      <c r="H189" s="502"/>
      <c r="I189" s="122"/>
      <c r="J189" s="153"/>
      <c r="K189" s="108"/>
      <c r="L189"/>
    </row>
    <row r="190" spans="1:12" ht="15.75" customHeight="1" x14ac:dyDescent="0.2">
      <c r="B190" s="112"/>
      <c r="C190" s="82"/>
      <c r="D190" s="82"/>
      <c r="E190" s="120"/>
      <c r="F190" s="84"/>
      <c r="G190" s="134" t="s">
        <v>74</v>
      </c>
      <c r="H190" s="534"/>
      <c r="I190" s="135"/>
      <c r="J190" s="154"/>
      <c r="K190" s="130">
        <f>K188+TIME(0,J188,0)</f>
        <v>0.5625</v>
      </c>
      <c r="L190"/>
    </row>
    <row r="191" spans="1:12" ht="15.75" customHeight="1" x14ac:dyDescent="0.2">
      <c r="B191" s="114"/>
      <c r="C191" s="114"/>
      <c r="D191" s="114"/>
      <c r="E191" s="68"/>
      <c r="F191" s="67"/>
      <c r="G191" s="66"/>
      <c r="H191" s="535"/>
      <c r="I191" s="122"/>
      <c r="J191" s="155"/>
      <c r="K191" s="91"/>
      <c r="L191"/>
    </row>
    <row r="192" spans="1:12" ht="15.75" customHeight="1" x14ac:dyDescent="0.2">
      <c r="B192" s="114"/>
      <c r="C192" s="114"/>
      <c r="D192" s="114"/>
      <c r="E192" s="68"/>
      <c r="F192" s="67"/>
      <c r="G192" s="66"/>
      <c r="H192" s="535"/>
      <c r="I192" s="122"/>
      <c r="J192" s="155"/>
      <c r="K192" s="91"/>
      <c r="L192"/>
    </row>
    <row r="193" spans="1:12" ht="15.75" customHeight="1" x14ac:dyDescent="0.25">
      <c r="B193" s="71"/>
      <c r="C193" s="71"/>
      <c r="D193" s="71"/>
      <c r="E193"/>
      <c r="F193"/>
      <c r="G193"/>
      <c r="H193" s="415"/>
      <c r="I193" s="252"/>
      <c r="J193" s="65"/>
      <c r="K193" s="252"/>
      <c r="L193"/>
    </row>
    <row r="194" spans="1:12" ht="15.75" customHeight="1" x14ac:dyDescent="0.2">
      <c r="B194" s="228"/>
      <c r="C194" s="228"/>
      <c r="D194" s="228"/>
      <c r="E194" s="8"/>
      <c r="F194" s="9"/>
      <c r="G194" s="10"/>
      <c r="H194" s="536"/>
      <c r="I194" s="294"/>
      <c r="J194" s="142"/>
      <c r="K194" s="246"/>
      <c r="L194"/>
    </row>
    <row r="195" spans="1:12" ht="15.75" customHeight="1" x14ac:dyDescent="0.2">
      <c r="A195" s="315"/>
      <c r="B195" s="925"/>
      <c r="C195" s="926"/>
      <c r="D195" s="926"/>
      <c r="E195" s="926"/>
      <c r="F195" s="926"/>
      <c r="G195" s="926"/>
      <c r="H195" s="926"/>
      <c r="I195" s="926"/>
      <c r="J195" s="926"/>
      <c r="K195" s="927"/>
      <c r="L195"/>
    </row>
    <row r="196" spans="1:12" ht="15.75" customHeight="1" x14ac:dyDescent="0.2">
      <c r="B196" s="920" t="str">
        <f>'802.11 Cover'!$B$2</f>
        <v>145th IEEE 802.11 WIRELESS LOCAL AREA NETWORKS SESSION</v>
      </c>
      <c r="C196" s="921"/>
      <c r="D196" s="921"/>
      <c r="E196" s="910"/>
      <c r="F196" s="910"/>
      <c r="G196" s="910"/>
      <c r="H196" s="910"/>
      <c r="I196" s="910"/>
      <c r="J196" s="910"/>
      <c r="K196" s="911"/>
      <c r="L196"/>
    </row>
    <row r="197" spans="1:12" ht="15.75" customHeight="1" x14ac:dyDescent="0.2">
      <c r="B197" s="922" t="str">
        <f>'802.11 Cover'!$B$5</f>
        <v>Hilton Waikoloa Village - Waikoloa - Hawaii, USA</v>
      </c>
      <c r="C197" s="923"/>
      <c r="D197" s="923"/>
      <c r="E197" s="923"/>
      <c r="F197" s="923"/>
      <c r="G197" s="923"/>
      <c r="H197" s="923"/>
      <c r="I197" s="923"/>
      <c r="J197" s="923"/>
      <c r="K197" s="924"/>
      <c r="L197"/>
    </row>
    <row r="198" spans="1:12" ht="15.75" customHeight="1" x14ac:dyDescent="0.2">
      <c r="A198" s="314"/>
      <c r="B198" s="930" t="str">
        <f>'802.11 Cover'!$B$7</f>
        <v>May 11-16, 2014</v>
      </c>
      <c r="C198" s="931"/>
      <c r="D198" s="931"/>
      <c r="E198" s="931"/>
      <c r="F198" s="931"/>
      <c r="G198" s="931"/>
      <c r="H198" s="931"/>
      <c r="I198" s="931"/>
      <c r="J198" s="931"/>
      <c r="K198" s="932"/>
      <c r="L198"/>
    </row>
    <row r="199" spans="1:12" ht="15.75" customHeight="1" x14ac:dyDescent="0.2">
      <c r="A199" s="314"/>
      <c r="B199" s="232"/>
      <c r="C199" s="233"/>
      <c r="D199" s="233"/>
      <c r="E199" s="20"/>
      <c r="F199" s="20"/>
      <c r="G199" s="20"/>
      <c r="H199" s="20"/>
      <c r="I199" s="295"/>
      <c r="J199" s="156"/>
      <c r="K199" s="253"/>
      <c r="L199"/>
    </row>
    <row r="200" spans="1:12" ht="15.75" customHeight="1" x14ac:dyDescent="0.2">
      <c r="B200" s="916" t="str">
        <f>"IEEE 802.11 WG CLOSING PLENARY AGENDA - " &amp; TEXT(Parameters!$B$5+4,"dddd yyyy-mm-dd") &amp; " - " &amp; TEXT(K207,"HH:MM") &amp; " to " &amp; TEXT(K360,"HH:MM")</f>
        <v>IEEE 802.11 WG CLOSING PLENARY AGENDA - Friday 2014-05-16 - 08:00 to 12:00</v>
      </c>
      <c r="C200" s="917"/>
      <c r="D200" s="917"/>
      <c r="E200" s="918"/>
      <c r="F200" s="918"/>
      <c r="G200" s="918"/>
      <c r="H200" s="918"/>
      <c r="I200" s="918"/>
      <c r="J200" s="918"/>
      <c r="K200" s="919"/>
      <c r="L200"/>
    </row>
    <row r="201" spans="1:12" ht="15.75" customHeight="1" x14ac:dyDescent="0.2">
      <c r="B201" s="912" t="str">
        <f>B6</f>
        <v>WG CHAIR - Adrian Stephens (Intel Corporation)</v>
      </c>
      <c r="C201" s="912"/>
      <c r="D201" s="912"/>
      <c r="E201" s="912"/>
      <c r="F201" s="912"/>
      <c r="G201" s="912"/>
      <c r="H201" s="912"/>
      <c r="I201" s="912"/>
      <c r="J201" s="912"/>
      <c r="K201" s="912"/>
      <c r="L201"/>
    </row>
    <row r="202" spans="1:12" ht="15.75" customHeight="1" x14ac:dyDescent="0.2">
      <c r="B202" s="912" t="str">
        <f>B7</f>
        <v>WG  VICE-CHAIR - Jon Rosdahl (CSR) -- WG  VICE-CHAIR - Dorothy Stanley (Aruba Networks)</v>
      </c>
      <c r="C202" s="912"/>
      <c r="D202" s="912"/>
      <c r="E202" s="912"/>
      <c r="F202" s="912"/>
      <c r="G202" s="912"/>
      <c r="H202" s="912"/>
      <c r="I202" s="912"/>
      <c r="J202" s="912"/>
      <c r="K202" s="912"/>
      <c r="L202"/>
    </row>
    <row r="203" spans="1:12" ht="15.75" customHeight="1" x14ac:dyDescent="0.2">
      <c r="B203" s="912" t="str">
        <f>B8</f>
        <v>WG SECRETARY - Stephen McCann (RIM)</v>
      </c>
      <c r="C203" s="912"/>
      <c r="D203" s="912"/>
      <c r="E203" s="912"/>
      <c r="F203" s="912"/>
      <c r="G203" s="912"/>
      <c r="H203" s="912"/>
      <c r="I203" s="912"/>
      <c r="J203" s="912"/>
      <c r="K203" s="912"/>
      <c r="L203"/>
    </row>
    <row r="204" spans="1:12" ht="15.75" customHeight="1" x14ac:dyDescent="0.2">
      <c r="B204" s="231"/>
      <c r="C204" s="231"/>
      <c r="D204" s="231"/>
      <c r="E204" s="18"/>
      <c r="F204" s="18"/>
      <c r="G204" s="888" t="str">
        <f>"Agenda R" &amp; Parameters!$B$8</f>
        <v>Agenda R0</v>
      </c>
      <c r="H204" s="410"/>
      <c r="I204" s="231"/>
      <c r="J204" s="146"/>
      <c r="K204" s="251"/>
      <c r="L204"/>
    </row>
    <row r="205" spans="1:12" ht="15.75" customHeight="1" x14ac:dyDescent="0.2">
      <c r="B205" s="231"/>
      <c r="C205" s="231"/>
      <c r="D205" s="231"/>
      <c r="E205" s="18"/>
      <c r="F205" s="18"/>
      <c r="G205" s="889"/>
      <c r="H205" s="410"/>
      <c r="I205" s="231"/>
      <c r="J205" s="893" t="s">
        <v>58</v>
      </c>
      <c r="K205" s="893"/>
      <c r="L205"/>
    </row>
    <row r="206" spans="1:12" ht="15.75" customHeight="1" x14ac:dyDescent="0.25">
      <c r="B206" s="71"/>
      <c r="C206" s="71"/>
      <c r="D206" s="71"/>
      <c r="E206" s="14"/>
      <c r="F206" s="15"/>
      <c r="G206" s="69"/>
      <c r="H206" s="484" t="s">
        <v>294</v>
      </c>
      <c r="I206" s="15" t="s">
        <v>437</v>
      </c>
      <c r="J206" s="886"/>
      <c r="K206" s="886"/>
      <c r="L206"/>
    </row>
    <row r="207" spans="1:12" ht="15.75" customHeight="1" x14ac:dyDescent="0.25">
      <c r="B207" s="71">
        <v>1</v>
      </c>
      <c r="C207" s="71"/>
      <c r="D207" s="71"/>
      <c r="E207" s="70"/>
      <c r="F207" s="70"/>
      <c r="G207" s="300" t="s">
        <v>54</v>
      </c>
      <c r="H207" s="537"/>
      <c r="I207" s="268" t="s">
        <v>457</v>
      </c>
      <c r="J207" s="157"/>
      <c r="K207" s="254">
        <f>TIME(8,0,0)</f>
        <v>0.33333333333333331</v>
      </c>
      <c r="L207"/>
    </row>
    <row r="208" spans="1:12" ht="15.75" customHeight="1" x14ac:dyDescent="0.25">
      <c r="B208" s="71"/>
      <c r="C208" s="234">
        <v>1.1000000000000001</v>
      </c>
      <c r="D208" s="71"/>
      <c r="E208" s="70"/>
      <c r="F208" s="70" t="s">
        <v>31</v>
      </c>
      <c r="G208" s="71" t="s">
        <v>71</v>
      </c>
      <c r="H208" s="501"/>
      <c r="I208" s="268" t="s">
        <v>457</v>
      </c>
      <c r="J208" s="157">
        <v>3</v>
      </c>
      <c r="K208" s="254">
        <f>K207+TIME(0,J207,0)</f>
        <v>0.33333333333333331</v>
      </c>
      <c r="L208"/>
    </row>
    <row r="209" spans="1:12" ht="15.75" customHeight="1" x14ac:dyDescent="0.25">
      <c r="B209" s="71"/>
      <c r="C209" s="71"/>
      <c r="D209" s="71"/>
      <c r="E209" s="70"/>
      <c r="F209" s="70"/>
      <c r="G209" s="71"/>
      <c r="H209" s="501"/>
      <c r="I209" s="268"/>
      <c r="J209" s="157"/>
      <c r="K209" s="254">
        <f t="shared" ref="K209:K213" si="10">K208+TIME(0,J208,0)</f>
        <v>0.33541666666666664</v>
      </c>
      <c r="L209"/>
    </row>
    <row r="210" spans="1:12" ht="15.75" customHeight="1" x14ac:dyDescent="0.25">
      <c r="B210" s="71">
        <v>2</v>
      </c>
      <c r="C210" s="71"/>
      <c r="D210" s="71"/>
      <c r="E210" s="70"/>
      <c r="F210" s="70"/>
      <c r="G210" s="300" t="s">
        <v>95</v>
      </c>
      <c r="H210" s="537"/>
      <c r="I210" s="268" t="s">
        <v>457</v>
      </c>
      <c r="J210" s="157">
        <v>3</v>
      </c>
      <c r="K210" s="254">
        <f t="shared" si="10"/>
        <v>0.33541666666666664</v>
      </c>
      <c r="L210"/>
    </row>
    <row r="211" spans="1:12" ht="15.75" customHeight="1" x14ac:dyDescent="0.25">
      <c r="B211" s="71"/>
      <c r="C211" s="270">
        <f>B210+0.01</f>
        <v>2.0099999999999998</v>
      </c>
      <c r="D211" s="71"/>
      <c r="E211" s="70"/>
      <c r="F211" s="70" t="s">
        <v>14</v>
      </c>
      <c r="G211" s="355" t="s">
        <v>165</v>
      </c>
      <c r="H211" s="538"/>
      <c r="I211" s="268" t="s">
        <v>457</v>
      </c>
      <c r="J211" s="157"/>
      <c r="K211" s="254">
        <f t="shared" si="10"/>
        <v>0.33749999999999997</v>
      </c>
      <c r="L211"/>
    </row>
    <row r="212" spans="1:12" ht="19.5" customHeight="1" x14ac:dyDescent="0.25">
      <c r="B212" s="71"/>
      <c r="C212" s="270">
        <f>C211+0.01</f>
        <v>2.0199999999999996</v>
      </c>
      <c r="D212" s="71"/>
      <c r="E212" s="70"/>
      <c r="F212" s="70" t="s">
        <v>14</v>
      </c>
      <c r="G212" s="268" t="s">
        <v>46</v>
      </c>
      <c r="H212" s="539"/>
      <c r="I212" s="268" t="s">
        <v>457</v>
      </c>
      <c r="J212" s="157"/>
      <c r="K212" s="254">
        <f t="shared" si="10"/>
        <v>0.33749999999999997</v>
      </c>
      <c r="L212"/>
    </row>
    <row r="213" spans="1:12" ht="15.75" customHeight="1" x14ac:dyDescent="0.25">
      <c r="B213" s="71"/>
      <c r="C213" s="270">
        <f t="shared" ref="C213:C222" si="11">C212+0.01</f>
        <v>2.0299999999999994</v>
      </c>
      <c r="D213" s="71"/>
      <c r="E213" s="70"/>
      <c r="F213" s="70" t="s">
        <v>14</v>
      </c>
      <c r="G213" s="268" t="s">
        <v>82</v>
      </c>
      <c r="H213" s="539"/>
      <c r="I213" s="268" t="s">
        <v>457</v>
      </c>
      <c r="J213" s="157"/>
      <c r="K213" s="254">
        <f t="shared" si="10"/>
        <v>0.33749999999999997</v>
      </c>
      <c r="L213"/>
    </row>
    <row r="214" spans="1:12" ht="15.75" customHeight="1" x14ac:dyDescent="0.25">
      <c r="B214" s="71"/>
      <c r="C214" s="270">
        <f t="shared" si="11"/>
        <v>2.0399999999999991</v>
      </c>
      <c r="D214" s="71"/>
      <c r="E214" s="70"/>
      <c r="F214" s="70" t="s">
        <v>14</v>
      </c>
      <c r="G214" s="268" t="s">
        <v>81</v>
      </c>
      <c r="H214" s="539"/>
      <c r="I214" s="268" t="s">
        <v>457</v>
      </c>
      <c r="J214" s="157"/>
      <c r="K214" s="254">
        <f t="shared" ref="K214:K230" si="12">K213+TIME(0,J213,0)</f>
        <v>0.33749999999999997</v>
      </c>
      <c r="L214"/>
    </row>
    <row r="215" spans="1:12" ht="15.75" customHeight="1" x14ac:dyDescent="0.25">
      <c r="B215" s="71"/>
      <c r="C215" s="270">
        <f t="shared" si="11"/>
        <v>2.0499999999999989</v>
      </c>
      <c r="D215" s="71"/>
      <c r="E215" s="70"/>
      <c r="F215" s="70" t="s">
        <v>14</v>
      </c>
      <c r="G215" s="268" t="s">
        <v>77</v>
      </c>
      <c r="H215" s="539"/>
      <c r="I215" s="268" t="s">
        <v>457</v>
      </c>
      <c r="J215" s="157"/>
      <c r="K215" s="254">
        <f t="shared" si="12"/>
        <v>0.33749999999999997</v>
      </c>
      <c r="L215"/>
    </row>
    <row r="216" spans="1:12" ht="15.75" customHeight="1" x14ac:dyDescent="0.25">
      <c r="B216" s="71"/>
      <c r="C216" s="270">
        <f t="shared" si="11"/>
        <v>2.0599999999999987</v>
      </c>
      <c r="D216" s="71"/>
      <c r="E216" s="70"/>
      <c r="F216" s="70" t="s">
        <v>14</v>
      </c>
      <c r="G216" s="268" t="s">
        <v>80</v>
      </c>
      <c r="H216" s="539"/>
      <c r="I216" s="268" t="s">
        <v>457</v>
      </c>
      <c r="J216" s="157"/>
      <c r="K216" s="254">
        <f t="shared" si="12"/>
        <v>0.33749999999999997</v>
      </c>
      <c r="L216"/>
    </row>
    <row r="217" spans="1:12" ht="15.75" customHeight="1" x14ac:dyDescent="0.25">
      <c r="B217" s="71"/>
      <c r="C217" s="270">
        <f t="shared" si="11"/>
        <v>2.0699999999999985</v>
      </c>
      <c r="D217" s="71"/>
      <c r="E217" s="70"/>
      <c r="F217" s="70" t="s">
        <v>14</v>
      </c>
      <c r="G217" s="268" t="s">
        <v>298</v>
      </c>
      <c r="H217" s="539"/>
      <c r="I217" s="268" t="s">
        <v>461</v>
      </c>
      <c r="J217" s="157"/>
      <c r="K217" s="254">
        <f t="shared" si="12"/>
        <v>0.33749999999999997</v>
      </c>
      <c r="L217"/>
    </row>
    <row r="218" spans="1:12" ht="15.75" customHeight="1" x14ac:dyDescent="0.25">
      <c r="B218" s="71"/>
      <c r="C218" s="270">
        <f t="shared" si="11"/>
        <v>2.0799999999999983</v>
      </c>
      <c r="D218" s="71"/>
      <c r="E218" s="70"/>
      <c r="F218" s="70" t="s">
        <v>14</v>
      </c>
      <c r="G218" s="273" t="s">
        <v>446</v>
      </c>
      <c r="H218" s="487"/>
      <c r="I218" s="268" t="s">
        <v>457</v>
      </c>
      <c r="J218" s="157">
        <v>2</v>
      </c>
      <c r="K218" s="254">
        <f t="shared" si="12"/>
        <v>0.33749999999999997</v>
      </c>
      <c r="L218"/>
    </row>
    <row r="219" spans="1:12" ht="15.75" customHeight="1" x14ac:dyDescent="0.25">
      <c r="B219" s="71"/>
      <c r="C219" s="270">
        <f t="shared" si="11"/>
        <v>2.0899999999999981</v>
      </c>
      <c r="D219" s="71"/>
      <c r="E219" s="70"/>
      <c r="F219" s="70" t="s">
        <v>14</v>
      </c>
      <c r="G219" s="273" t="s">
        <v>299</v>
      </c>
      <c r="H219" s="487"/>
      <c r="I219" s="268" t="s">
        <v>457</v>
      </c>
      <c r="J219" s="157">
        <v>3</v>
      </c>
      <c r="K219" s="254">
        <f t="shared" si="12"/>
        <v>0.33888888888888885</v>
      </c>
      <c r="L219"/>
    </row>
    <row r="220" spans="1:12" ht="15.75" customHeight="1" x14ac:dyDescent="0.25">
      <c r="B220" s="71"/>
      <c r="C220" s="270">
        <f t="shared" si="11"/>
        <v>2.0999999999999979</v>
      </c>
      <c r="D220" s="71"/>
      <c r="E220" s="70"/>
      <c r="F220" s="70" t="s">
        <v>14</v>
      </c>
      <c r="G220" s="318" t="s">
        <v>300</v>
      </c>
      <c r="H220" s="487"/>
      <c r="I220" s="268" t="s">
        <v>457</v>
      </c>
      <c r="J220" s="157">
        <v>3</v>
      </c>
      <c r="K220" s="254">
        <f t="shared" si="12"/>
        <v>0.34097222222222218</v>
      </c>
      <c r="L220"/>
    </row>
    <row r="221" spans="1:12" ht="15.75" customHeight="1" x14ac:dyDescent="0.25">
      <c r="B221" s="71"/>
      <c r="C221" s="270">
        <f t="shared" si="11"/>
        <v>2.1099999999999977</v>
      </c>
      <c r="D221" s="71"/>
      <c r="E221" s="70"/>
      <c r="F221" s="70" t="s">
        <v>14</v>
      </c>
      <c r="G221" s="273" t="s">
        <v>447</v>
      </c>
      <c r="H221" s="487"/>
      <c r="I221" s="268" t="s">
        <v>457</v>
      </c>
      <c r="J221" s="157">
        <v>2</v>
      </c>
      <c r="K221" s="254">
        <f t="shared" si="12"/>
        <v>0.3430555555555555</v>
      </c>
      <c r="L221"/>
    </row>
    <row r="222" spans="1:12" ht="15.75" customHeight="1" x14ac:dyDescent="0.25">
      <c r="B222" s="71"/>
      <c r="C222" s="270">
        <f t="shared" si="11"/>
        <v>2.1199999999999974</v>
      </c>
      <c r="D222" s="71"/>
      <c r="E222" s="70"/>
      <c r="F222" s="70" t="s">
        <v>14</v>
      </c>
      <c r="G222" s="71" t="s">
        <v>216</v>
      </c>
      <c r="H222" s="501"/>
      <c r="I222" s="268" t="s">
        <v>223</v>
      </c>
      <c r="J222" s="341">
        <v>10</v>
      </c>
      <c r="K222" s="254">
        <f t="shared" si="12"/>
        <v>0.34444444444444439</v>
      </c>
      <c r="L222"/>
    </row>
    <row r="223" spans="1:12" ht="15.75" customHeight="1" x14ac:dyDescent="0.25">
      <c r="A223" s="315"/>
      <c r="B223" s="71"/>
      <c r="C223" s="270"/>
      <c r="D223" s="71"/>
      <c r="E223" s="70"/>
      <c r="F223" s="70"/>
      <c r="G223" s="188"/>
      <c r="H223" s="540"/>
      <c r="I223" s="268"/>
      <c r="J223" s="157"/>
      <c r="K223" s="254">
        <f t="shared" si="12"/>
        <v>0.35138888888888881</v>
      </c>
      <c r="L223"/>
    </row>
    <row r="224" spans="1:12" s="750" customFormat="1" ht="15.75" customHeight="1" x14ac:dyDescent="0.25">
      <c r="A224" s="315"/>
      <c r="B224" s="71"/>
      <c r="C224" s="270"/>
      <c r="D224" s="71"/>
      <c r="E224" s="70"/>
      <c r="F224" s="70"/>
      <c r="G224" s="188"/>
      <c r="H224" s="540"/>
      <c r="I224" s="268"/>
      <c r="J224" s="157"/>
      <c r="K224" s="254"/>
    </row>
    <row r="225" spans="1:12" ht="15.75" customHeight="1" x14ac:dyDescent="0.25">
      <c r="A225" s="315"/>
      <c r="B225" s="71">
        <v>3</v>
      </c>
      <c r="C225" s="71"/>
      <c r="D225" s="71"/>
      <c r="E225" s="70"/>
      <c r="F225" s="70"/>
      <c r="G225" s="300" t="s">
        <v>83</v>
      </c>
      <c r="H225" s="537"/>
      <c r="I225" s="765" t="s">
        <v>476</v>
      </c>
      <c r="J225" s="157"/>
      <c r="K225" s="254">
        <f>K223+TIME(0,J223,0)</f>
        <v>0.35138888888888881</v>
      </c>
      <c r="L225" s="56"/>
    </row>
    <row r="226" spans="1:12" ht="15.75" customHeight="1" x14ac:dyDescent="0.25">
      <c r="B226" s="71"/>
      <c r="C226" s="234"/>
      <c r="D226" s="71"/>
      <c r="E226" s="70"/>
      <c r="F226" s="70"/>
      <c r="G226" s="71"/>
      <c r="H226" s="501"/>
      <c r="I226" s="268"/>
      <c r="J226" s="157"/>
      <c r="K226" s="254">
        <f t="shared" si="12"/>
        <v>0.35138888888888881</v>
      </c>
      <c r="L226" s="56"/>
    </row>
    <row r="227" spans="1:12" ht="15.75" customHeight="1" x14ac:dyDescent="0.25">
      <c r="B227" s="71"/>
      <c r="C227" s="234">
        <v>3.1</v>
      </c>
      <c r="D227" s="71"/>
      <c r="E227" s="70"/>
      <c r="F227" s="70"/>
      <c r="G227" s="189" t="s">
        <v>114</v>
      </c>
      <c r="H227" s="541"/>
      <c r="I227" s="268"/>
      <c r="J227" s="157"/>
      <c r="K227" s="254">
        <f t="shared" si="12"/>
        <v>0.35138888888888881</v>
      </c>
      <c r="L227" s="33"/>
    </row>
    <row r="228" spans="1:12" ht="15.75" customHeight="1" x14ac:dyDescent="0.25">
      <c r="B228" s="71"/>
      <c r="C228" s="234">
        <v>3.1</v>
      </c>
      <c r="D228" s="71">
        <v>1</v>
      </c>
      <c r="E228" s="70"/>
      <c r="F228" s="70" t="s">
        <v>14</v>
      </c>
      <c r="G228" s="71" t="s">
        <v>65</v>
      </c>
      <c r="H228" s="501"/>
      <c r="I228" s="268" t="s">
        <v>457</v>
      </c>
      <c r="J228" s="157">
        <v>1</v>
      </c>
      <c r="K228" s="254">
        <f t="shared" si="12"/>
        <v>0.35138888888888881</v>
      </c>
      <c r="L228" s="33"/>
    </row>
    <row r="229" spans="1:12" ht="15.75" customHeight="1" x14ac:dyDescent="0.25">
      <c r="B229" s="71"/>
      <c r="C229" s="234">
        <v>3.1</v>
      </c>
      <c r="D229" s="71">
        <f>D228+1</f>
        <v>2</v>
      </c>
      <c r="E229" s="70"/>
      <c r="F229" s="70" t="s">
        <v>93</v>
      </c>
      <c r="G229" s="71" t="s">
        <v>162</v>
      </c>
      <c r="H229" s="501"/>
      <c r="I229" s="268" t="s">
        <v>457</v>
      </c>
      <c r="J229" s="157">
        <v>3</v>
      </c>
      <c r="K229" s="254">
        <f t="shared" si="12"/>
        <v>0.35208333333333325</v>
      </c>
      <c r="L229" s="56"/>
    </row>
    <row r="230" spans="1:12" ht="15.75" customHeight="1" x14ac:dyDescent="0.25">
      <c r="B230" s="71"/>
      <c r="C230" s="234">
        <v>3.1</v>
      </c>
      <c r="D230" s="71">
        <f>D229+1</f>
        <v>3</v>
      </c>
      <c r="E230" s="70"/>
      <c r="F230" s="70" t="s">
        <v>93</v>
      </c>
      <c r="G230" s="71" t="s">
        <v>161</v>
      </c>
      <c r="H230" s="501"/>
      <c r="I230" s="268" t="s">
        <v>78</v>
      </c>
      <c r="J230" s="157">
        <v>1</v>
      </c>
      <c r="K230" s="254">
        <f t="shared" si="12"/>
        <v>0.35416666666666657</v>
      </c>
      <c r="L230" s="56"/>
    </row>
    <row r="231" spans="1:12" ht="15.75" customHeight="1" x14ac:dyDescent="0.25">
      <c r="B231" s="71"/>
      <c r="C231" s="234">
        <v>3.1</v>
      </c>
      <c r="D231" s="71">
        <f>D230+1</f>
        <v>4</v>
      </c>
      <c r="E231" s="70"/>
      <c r="F231" s="70" t="s">
        <v>93</v>
      </c>
      <c r="G231" s="310" t="s">
        <v>64</v>
      </c>
      <c r="H231" s="542"/>
      <c r="I231" s="311" t="s">
        <v>78</v>
      </c>
      <c r="J231" s="157">
        <v>3</v>
      </c>
      <c r="K231" s="254">
        <f t="shared" ref="K231:K247" si="13">K230+TIME(0,J230,0)</f>
        <v>0.35486111111111102</v>
      </c>
      <c r="L231" s="33"/>
    </row>
    <row r="232" spans="1:12" ht="15.75" customHeight="1" x14ac:dyDescent="0.25">
      <c r="B232" s="71"/>
      <c r="C232" s="234">
        <v>3.1</v>
      </c>
      <c r="D232" s="71">
        <f t="shared" ref="D232:D239" si="14">D231+1</f>
        <v>5</v>
      </c>
      <c r="E232" s="70"/>
      <c r="F232" s="70" t="s">
        <v>93</v>
      </c>
      <c r="K232" s="254">
        <f t="shared" si="13"/>
        <v>0.35694444444444434</v>
      </c>
      <c r="L232" s="56"/>
    </row>
    <row r="233" spans="1:12" ht="15.75" customHeight="1" x14ac:dyDescent="0.25">
      <c r="B233" s="71"/>
      <c r="C233" s="234">
        <v>3.1</v>
      </c>
      <c r="D233" s="71">
        <f t="shared" si="14"/>
        <v>6</v>
      </c>
      <c r="E233" s="70"/>
      <c r="F233" s="70" t="s">
        <v>93</v>
      </c>
      <c r="K233" s="254">
        <f>K232+TIME(0,J222,0)</f>
        <v>0.36388888888888876</v>
      </c>
      <c r="L233" s="30"/>
    </row>
    <row r="234" spans="1:12" ht="15.75" customHeight="1" x14ac:dyDescent="0.25">
      <c r="B234" s="71"/>
      <c r="C234" s="234">
        <v>3.1</v>
      </c>
      <c r="D234" s="71">
        <f t="shared" si="14"/>
        <v>7</v>
      </c>
      <c r="E234" s="70"/>
      <c r="F234" s="70" t="s">
        <v>93</v>
      </c>
      <c r="G234" s="71"/>
      <c r="H234" s="501"/>
      <c r="I234" s="268"/>
      <c r="J234" s="157"/>
      <c r="K234" s="254">
        <f t="shared" si="13"/>
        <v>0.36388888888888876</v>
      </c>
      <c r="L234" s="30"/>
    </row>
    <row r="235" spans="1:12" ht="15.75" customHeight="1" x14ac:dyDescent="0.25">
      <c r="B235" s="71"/>
      <c r="C235" s="234">
        <v>3.1</v>
      </c>
      <c r="D235" s="71">
        <f t="shared" si="14"/>
        <v>8</v>
      </c>
      <c r="E235" s="70"/>
      <c r="F235" s="70" t="s">
        <v>93</v>
      </c>
      <c r="G235" s="366"/>
      <c r="H235" s="543"/>
      <c r="I235" s="298"/>
      <c r="J235" s="149"/>
      <c r="K235" s="254">
        <f t="shared" si="13"/>
        <v>0.36388888888888876</v>
      </c>
      <c r="L235" s="30"/>
    </row>
    <row r="236" spans="1:12" ht="15.75" customHeight="1" x14ac:dyDescent="0.25">
      <c r="B236" s="71"/>
      <c r="C236" s="234">
        <v>3.1</v>
      </c>
      <c r="D236" s="71">
        <f t="shared" si="14"/>
        <v>9</v>
      </c>
      <c r="E236" s="70"/>
      <c r="F236" s="70" t="s">
        <v>93</v>
      </c>
      <c r="K236" s="254">
        <f t="shared" si="13"/>
        <v>0.36388888888888876</v>
      </c>
      <c r="L236" s="30"/>
    </row>
    <row r="237" spans="1:12" ht="15.75" customHeight="1" x14ac:dyDescent="0.25">
      <c r="B237" s="71"/>
      <c r="C237" s="234">
        <v>3.1</v>
      </c>
      <c r="D237" s="71">
        <f t="shared" si="14"/>
        <v>10</v>
      </c>
      <c r="E237" s="70"/>
      <c r="F237" s="70" t="s">
        <v>14</v>
      </c>
      <c r="G237" s="188"/>
      <c r="H237" s="540"/>
      <c r="I237" s="268"/>
      <c r="J237" s="157"/>
      <c r="K237" s="254">
        <f t="shared" si="13"/>
        <v>0.36388888888888876</v>
      </c>
      <c r="L237" s="30"/>
    </row>
    <row r="238" spans="1:12" ht="15.75" customHeight="1" x14ac:dyDescent="0.25">
      <c r="B238" s="71"/>
      <c r="C238" s="234">
        <v>3.1</v>
      </c>
      <c r="D238" s="71">
        <f t="shared" si="14"/>
        <v>11</v>
      </c>
      <c r="E238" s="70"/>
      <c r="F238" s="70" t="s">
        <v>14</v>
      </c>
      <c r="G238" s="71" t="s">
        <v>160</v>
      </c>
      <c r="H238" s="501"/>
      <c r="I238" s="268" t="s">
        <v>206</v>
      </c>
      <c r="J238" s="157">
        <v>3</v>
      </c>
      <c r="K238" s="254">
        <f t="shared" si="13"/>
        <v>0.36388888888888876</v>
      </c>
      <c r="L238" s="56"/>
    </row>
    <row r="239" spans="1:12" ht="15.75" customHeight="1" x14ac:dyDescent="0.25">
      <c r="B239" s="71"/>
      <c r="C239" s="234">
        <v>3.1</v>
      </c>
      <c r="D239" s="71">
        <f t="shared" si="14"/>
        <v>12</v>
      </c>
      <c r="E239" s="70"/>
      <c r="F239" s="70" t="s">
        <v>14</v>
      </c>
      <c r="G239" s="188"/>
      <c r="H239" s="540"/>
      <c r="I239" s="268"/>
      <c r="J239" s="157"/>
      <c r="K239" s="254">
        <f t="shared" si="13"/>
        <v>0.36597222222222209</v>
      </c>
      <c r="L239" s="56"/>
    </row>
    <row r="240" spans="1:12" ht="15.75" customHeight="1" x14ac:dyDescent="0.25">
      <c r="B240" s="71"/>
      <c r="C240" s="234"/>
      <c r="D240" s="71"/>
      <c r="E240" s="70"/>
      <c r="F240" s="70"/>
      <c r="G240" s="188"/>
      <c r="H240" s="540"/>
      <c r="I240" s="268"/>
      <c r="J240" s="157"/>
      <c r="K240" s="254">
        <f t="shared" si="13"/>
        <v>0.36597222222222209</v>
      </c>
      <c r="L240" s="56"/>
    </row>
    <row r="241" spans="1:12" ht="15.75" customHeight="1" x14ac:dyDescent="0.25">
      <c r="B241" s="71"/>
      <c r="C241" s="234">
        <v>3.2</v>
      </c>
      <c r="D241" s="71"/>
      <c r="E241" s="70"/>
      <c r="F241" s="70"/>
      <c r="G241" s="189" t="s">
        <v>203</v>
      </c>
      <c r="H241" s="541"/>
      <c r="I241" s="268"/>
      <c r="J241" s="157"/>
      <c r="K241" s="254">
        <f t="shared" si="13"/>
        <v>0.36597222222222209</v>
      </c>
      <c r="L241" s="56"/>
    </row>
    <row r="242" spans="1:12" ht="15.75" customHeight="1" x14ac:dyDescent="0.25">
      <c r="B242" s="71"/>
      <c r="C242" s="234">
        <v>3.2</v>
      </c>
      <c r="D242" s="71">
        <v>1</v>
      </c>
      <c r="E242" s="70"/>
      <c r="F242" s="70" t="s">
        <v>93</v>
      </c>
      <c r="G242" s="71" t="s">
        <v>155</v>
      </c>
      <c r="H242" s="501"/>
      <c r="I242" s="331" t="s">
        <v>135</v>
      </c>
      <c r="J242" s="157">
        <v>3</v>
      </c>
      <c r="K242" s="254">
        <f t="shared" si="13"/>
        <v>0.36597222222222209</v>
      </c>
      <c r="L242" s="56"/>
    </row>
    <row r="243" spans="1:12" ht="15.75" customHeight="1" x14ac:dyDescent="0.25">
      <c r="B243" s="71"/>
      <c r="C243" s="234">
        <v>3.2</v>
      </c>
      <c r="D243" s="71">
        <f>D242+1</f>
        <v>2</v>
      </c>
      <c r="E243" s="70"/>
      <c r="F243" s="70" t="s">
        <v>93</v>
      </c>
      <c r="G243" s="71" t="s">
        <v>150</v>
      </c>
      <c r="H243" s="501"/>
      <c r="I243" s="97" t="s">
        <v>253</v>
      </c>
      <c r="J243" s="157">
        <v>3</v>
      </c>
      <c r="K243" s="254">
        <f t="shared" si="13"/>
        <v>0.36805555555555541</v>
      </c>
      <c r="L243" s="56"/>
    </row>
    <row r="244" spans="1:12" ht="15.75" customHeight="1" x14ac:dyDescent="0.25">
      <c r="B244" s="71"/>
      <c r="C244" s="234">
        <v>3.2</v>
      </c>
      <c r="D244" s="71">
        <f>D243+1</f>
        <v>3</v>
      </c>
      <c r="E244" s="70"/>
      <c r="F244" s="70" t="s">
        <v>14</v>
      </c>
      <c r="G244" s="125" t="s">
        <v>169</v>
      </c>
      <c r="H244" s="491"/>
      <c r="I244" s="97" t="s">
        <v>69</v>
      </c>
      <c r="J244" s="157">
        <v>3</v>
      </c>
      <c r="K244" s="254">
        <f t="shared" si="13"/>
        <v>0.37013888888888874</v>
      </c>
      <c r="L244" s="56"/>
    </row>
    <row r="245" spans="1:12" ht="15.75" customHeight="1" x14ac:dyDescent="0.25">
      <c r="B245" s="71"/>
      <c r="C245" s="234">
        <v>3.2</v>
      </c>
      <c r="D245" s="71">
        <f>D244+1</f>
        <v>4</v>
      </c>
      <c r="E245" s="70"/>
      <c r="F245" s="70" t="s">
        <v>14</v>
      </c>
      <c r="G245" s="125" t="s">
        <v>33</v>
      </c>
      <c r="H245" s="491"/>
      <c r="I245" s="97" t="s">
        <v>47</v>
      </c>
      <c r="J245" s="157">
        <v>3</v>
      </c>
      <c r="K245" s="254">
        <f t="shared" si="13"/>
        <v>0.37222222222222207</v>
      </c>
      <c r="L245" s="56"/>
    </row>
    <row r="246" spans="1:12" ht="15.75" customHeight="1" x14ac:dyDescent="0.25">
      <c r="B246" s="71"/>
      <c r="C246" s="234">
        <v>3.2</v>
      </c>
      <c r="D246" s="71">
        <f>D245+1</f>
        <v>5</v>
      </c>
      <c r="E246" s="70"/>
      <c r="F246" s="70" t="s">
        <v>14</v>
      </c>
      <c r="G246" s="125"/>
      <c r="H246" s="491"/>
      <c r="I246" s="97"/>
      <c r="J246" s="157"/>
      <c r="K246" s="254">
        <f t="shared" si="13"/>
        <v>0.37430555555555539</v>
      </c>
      <c r="L246" s="56"/>
    </row>
    <row r="247" spans="1:12" ht="15.75" customHeight="1" x14ac:dyDescent="0.25">
      <c r="B247" s="71"/>
      <c r="C247" s="234"/>
      <c r="D247" s="71"/>
      <c r="E247" s="70"/>
      <c r="F247" s="70"/>
      <c r="G247" s="316"/>
      <c r="H247" s="544"/>
      <c r="I247" s="317"/>
      <c r="J247" s="322"/>
      <c r="K247" s="254">
        <f t="shared" si="13"/>
        <v>0.37430555555555539</v>
      </c>
      <c r="L247" s="56"/>
    </row>
    <row r="248" spans="1:12" ht="15.75" customHeight="1" x14ac:dyDescent="0.25">
      <c r="B248" s="71"/>
      <c r="C248" s="234"/>
      <c r="D248" s="71"/>
      <c r="E248" s="70"/>
      <c r="F248" s="70"/>
      <c r="G248" s="71"/>
      <c r="H248" s="501"/>
      <c r="I248" s="268"/>
      <c r="J248" s="157"/>
      <c r="K248" s="254">
        <f t="shared" ref="K248:K252" si="15">K247+TIME(0,J247,0)</f>
        <v>0.37430555555555539</v>
      </c>
      <c r="L248" s="56"/>
    </row>
    <row r="249" spans="1:12" ht="15.75" customHeight="1" x14ac:dyDescent="0.25">
      <c r="B249" s="71"/>
      <c r="C249" s="234">
        <v>3.3</v>
      </c>
      <c r="D249" s="71"/>
      <c r="E249" s="70"/>
      <c r="F249" s="70"/>
      <c r="G249" s="299" t="s">
        <v>113</v>
      </c>
      <c r="H249" s="498"/>
      <c r="I249" s="125"/>
      <c r="J249" s="157"/>
      <c r="K249" s="254">
        <f>K248+TIME(0,J248,0)</f>
        <v>0.37430555555555539</v>
      </c>
      <c r="L249" s="70"/>
    </row>
    <row r="250" spans="1:12" ht="15.75" customHeight="1" x14ac:dyDescent="0.25">
      <c r="B250" s="71"/>
      <c r="C250" s="234">
        <v>3.3</v>
      </c>
      <c r="D250" s="71">
        <v>1</v>
      </c>
      <c r="E250" s="70"/>
      <c r="F250" s="70" t="s">
        <v>93</v>
      </c>
      <c r="G250" s="125" t="s">
        <v>225</v>
      </c>
      <c r="H250" s="491"/>
      <c r="I250" s="97" t="s">
        <v>435</v>
      </c>
      <c r="J250" s="157">
        <v>3</v>
      </c>
      <c r="K250" s="254">
        <f t="shared" si="15"/>
        <v>0.37430555555555539</v>
      </c>
      <c r="L250" s="70"/>
    </row>
    <row r="251" spans="1:12" ht="15.75" customHeight="1" x14ac:dyDescent="0.25">
      <c r="B251" s="71"/>
      <c r="C251" s="234">
        <v>3.3</v>
      </c>
      <c r="D251" s="71">
        <f t="shared" ref="D251:D256" si="16">D250+1</f>
        <v>2</v>
      </c>
      <c r="E251" s="70"/>
      <c r="F251" s="70" t="s">
        <v>93</v>
      </c>
      <c r="G251" s="125" t="s">
        <v>212</v>
      </c>
      <c r="H251" s="491"/>
      <c r="I251" s="97" t="s">
        <v>301</v>
      </c>
      <c r="J251" s="157">
        <v>3</v>
      </c>
      <c r="K251" s="254">
        <f t="shared" si="15"/>
        <v>0.37638888888888872</v>
      </c>
      <c r="L251" s="70"/>
    </row>
    <row r="252" spans="1:12" ht="15.75" customHeight="1" x14ac:dyDescent="0.25">
      <c r="B252" s="71"/>
      <c r="C252" s="234">
        <v>3.3</v>
      </c>
      <c r="D252" s="71">
        <f t="shared" si="16"/>
        <v>3</v>
      </c>
      <c r="E252" s="70"/>
      <c r="F252" s="70" t="s">
        <v>21</v>
      </c>
      <c r="G252" s="125" t="s">
        <v>9</v>
      </c>
      <c r="H252" s="491"/>
      <c r="I252" s="97" t="s">
        <v>208</v>
      </c>
      <c r="J252" s="157">
        <v>3</v>
      </c>
      <c r="K252" s="254">
        <f t="shared" si="15"/>
        <v>0.37847222222222204</v>
      </c>
      <c r="L252" s="70"/>
    </row>
    <row r="253" spans="1:12" ht="15.75" customHeight="1" x14ac:dyDescent="0.25">
      <c r="B253" s="71"/>
      <c r="C253" s="234">
        <v>3.3</v>
      </c>
      <c r="D253" s="71">
        <f t="shared" si="16"/>
        <v>4</v>
      </c>
      <c r="E253" s="70"/>
      <c r="F253" s="70" t="s">
        <v>14</v>
      </c>
      <c r="G253" s="360" t="s">
        <v>234</v>
      </c>
      <c r="H253" s="545"/>
      <c r="I253" s="97" t="s">
        <v>302</v>
      </c>
      <c r="J253" s="157">
        <v>3</v>
      </c>
      <c r="K253" s="254">
        <f t="shared" ref="K253:K316" si="17">K252+TIME(0,J252,0)</f>
        <v>0.38055555555555537</v>
      </c>
      <c r="L253" s="70"/>
    </row>
    <row r="254" spans="1:12" ht="15.75" customHeight="1" x14ac:dyDescent="0.25">
      <c r="B254" s="71"/>
      <c r="C254" s="234">
        <v>3.3</v>
      </c>
      <c r="D254" s="71">
        <f t="shared" si="16"/>
        <v>5</v>
      </c>
      <c r="E254" s="70"/>
      <c r="F254" s="70" t="s">
        <v>14</v>
      </c>
      <c r="G254" s="360" t="s">
        <v>245</v>
      </c>
      <c r="H254" s="545"/>
      <c r="I254" s="97" t="s">
        <v>233</v>
      </c>
      <c r="J254" s="352">
        <v>3</v>
      </c>
      <c r="K254" s="254">
        <f t="shared" si="17"/>
        <v>0.3826388888888887</v>
      </c>
      <c r="L254" s="70"/>
    </row>
    <row r="255" spans="1:12" ht="15.75" customHeight="1" x14ac:dyDescent="0.25">
      <c r="B255" s="71"/>
      <c r="C255" s="234">
        <v>3.3</v>
      </c>
      <c r="D255" s="71">
        <f t="shared" si="16"/>
        <v>6</v>
      </c>
      <c r="E255" s="70"/>
      <c r="F255" s="70" t="s">
        <v>14</v>
      </c>
      <c r="G255" s="360" t="s">
        <v>248</v>
      </c>
      <c r="H255" s="545"/>
      <c r="I255" s="97" t="s">
        <v>78</v>
      </c>
      <c r="J255" s="352">
        <v>3</v>
      </c>
      <c r="K255" s="254">
        <f t="shared" si="17"/>
        <v>0.38472222222222202</v>
      </c>
      <c r="L255" s="70"/>
    </row>
    <row r="256" spans="1:12" s="561" customFormat="1" ht="15.75" customHeight="1" x14ac:dyDescent="0.25">
      <c r="A256" s="312"/>
      <c r="B256" s="71"/>
      <c r="C256" s="234">
        <v>3.3</v>
      </c>
      <c r="D256" s="71">
        <f t="shared" si="16"/>
        <v>7</v>
      </c>
      <c r="E256" s="70"/>
      <c r="F256" s="70" t="s">
        <v>14</v>
      </c>
      <c r="G256" s="360" t="s">
        <v>338</v>
      </c>
      <c r="H256" s="545"/>
      <c r="I256" s="97" t="s">
        <v>190</v>
      </c>
      <c r="J256" s="352">
        <v>3</v>
      </c>
      <c r="K256" s="254">
        <f t="shared" si="17"/>
        <v>0.38680555555555535</v>
      </c>
      <c r="L256" s="70"/>
    </row>
    <row r="257" spans="1:12" s="365" customFormat="1" ht="15.75" customHeight="1" x14ac:dyDescent="0.25">
      <c r="A257" s="312"/>
      <c r="B257" s="71"/>
      <c r="C257" s="234"/>
      <c r="D257" s="71"/>
      <c r="E257" s="70"/>
      <c r="F257" s="70"/>
      <c r="G257" s="360"/>
      <c r="H257" s="545"/>
      <c r="J257" s="352"/>
      <c r="K257" s="254">
        <f>K256+TIME(0,J256,0)</f>
        <v>0.38888888888888867</v>
      </c>
      <c r="L257" s="70"/>
    </row>
    <row r="258" spans="1:12" ht="15.75" customHeight="1" x14ac:dyDescent="0.25">
      <c r="B258" s="71"/>
      <c r="C258" s="234">
        <v>3.4</v>
      </c>
      <c r="D258" s="296"/>
      <c r="E258" s="171"/>
      <c r="F258" s="88"/>
      <c r="G258" s="299" t="s">
        <v>56</v>
      </c>
      <c r="H258" s="498"/>
      <c r="I258" s="125"/>
      <c r="J258" s="157"/>
      <c r="K258" s="254">
        <f t="shared" si="17"/>
        <v>0.38888888888888867</v>
      </c>
      <c r="L258" s="70"/>
    </row>
    <row r="259" spans="1:12" ht="15.75" customHeight="1" x14ac:dyDescent="0.25">
      <c r="B259" s="71"/>
      <c r="C259" s="234">
        <v>3.4</v>
      </c>
      <c r="D259" s="296">
        <f>D258+1</f>
        <v>1</v>
      </c>
      <c r="E259" s="171"/>
      <c r="F259" s="88" t="s">
        <v>93</v>
      </c>
      <c r="G259" s="398"/>
      <c r="H259" s="503"/>
      <c r="I259" s="97"/>
      <c r="J259" s="177"/>
      <c r="K259" s="254">
        <f t="shared" si="17"/>
        <v>0.38888888888888867</v>
      </c>
      <c r="L259" s="70"/>
    </row>
    <row r="260" spans="1:12" ht="15.75" customHeight="1" x14ac:dyDescent="0.25">
      <c r="B260" s="71"/>
      <c r="C260" s="234">
        <v>3.4</v>
      </c>
      <c r="D260" s="296">
        <f>D259+1</f>
        <v>2</v>
      </c>
      <c r="E260" s="171"/>
      <c r="F260" s="88" t="s">
        <v>93</v>
      </c>
      <c r="G260" s="343"/>
      <c r="H260" s="546"/>
      <c r="K260" s="254">
        <f t="shared" si="17"/>
        <v>0.38888888888888867</v>
      </c>
      <c r="L260" s="70"/>
    </row>
    <row r="261" spans="1:12" s="353" customFormat="1" ht="15.75" customHeight="1" x14ac:dyDescent="0.25">
      <c r="A261" s="312"/>
      <c r="B261" s="71"/>
      <c r="C261" s="234"/>
      <c r="D261" s="296"/>
      <c r="E261" s="171"/>
      <c r="F261" s="88"/>
      <c r="G261" s="343"/>
      <c r="H261" s="546"/>
      <c r="I261" s="97"/>
      <c r="J261" s="352"/>
      <c r="K261" s="254">
        <f t="shared" si="17"/>
        <v>0.38888888888888867</v>
      </c>
      <c r="L261" s="70"/>
    </row>
    <row r="262" spans="1:12" ht="15.75" customHeight="1" x14ac:dyDescent="0.25">
      <c r="B262" s="71"/>
      <c r="C262" s="234"/>
      <c r="D262" s="297"/>
      <c r="E262" s="70"/>
      <c r="F262" s="88"/>
      <c r="G262" s="179"/>
      <c r="H262" s="489"/>
      <c r="I262" s="84"/>
      <c r="J262" s="157"/>
      <c r="K262" s="254">
        <f t="shared" si="17"/>
        <v>0.38888888888888867</v>
      </c>
      <c r="L262" s="70"/>
    </row>
    <row r="263" spans="1:12" ht="15.75" customHeight="1" x14ac:dyDescent="0.25">
      <c r="B263" s="71"/>
      <c r="C263" s="234"/>
      <c r="D263" s="297"/>
      <c r="E263" s="70"/>
      <c r="F263" s="70"/>
      <c r="G263" s="176"/>
      <c r="H263" s="491"/>
      <c r="I263" s="97"/>
      <c r="J263" s="157"/>
      <c r="K263" s="254">
        <f t="shared" si="17"/>
        <v>0.38888888888888867</v>
      </c>
      <c r="L263" s="70"/>
    </row>
    <row r="264" spans="1:12" ht="15.75" customHeight="1" x14ac:dyDescent="0.25">
      <c r="B264" s="71"/>
      <c r="C264" s="234">
        <v>3.6</v>
      </c>
      <c r="D264" s="296"/>
      <c r="E264" s="171"/>
      <c r="F264" s="88"/>
      <c r="G264" s="299" t="s">
        <v>198</v>
      </c>
      <c r="H264" s="498"/>
      <c r="I264" s="97"/>
      <c r="J264" s="157"/>
      <c r="K264" s="254">
        <f t="shared" si="17"/>
        <v>0.38888888888888867</v>
      </c>
      <c r="L264" s="70"/>
    </row>
    <row r="265" spans="1:12" ht="15.75" customHeight="1" x14ac:dyDescent="0.25">
      <c r="B265" s="71"/>
      <c r="C265" s="234"/>
      <c r="D265" s="157">
        <v>1</v>
      </c>
      <c r="E265" s="402"/>
      <c r="F265" s="88" t="s">
        <v>93</v>
      </c>
      <c r="G265" s="338" t="s">
        <v>289</v>
      </c>
      <c r="H265" s="520"/>
      <c r="I265" s="340" t="s">
        <v>135</v>
      </c>
      <c r="J265" s="341">
        <v>6</v>
      </c>
      <c r="K265" s="254">
        <f t="shared" si="17"/>
        <v>0.38888888888888867</v>
      </c>
      <c r="L265" s="70"/>
    </row>
    <row r="266" spans="1:12" ht="15.75" customHeight="1" x14ac:dyDescent="0.25">
      <c r="B266" s="71"/>
      <c r="C266" s="234"/>
      <c r="D266" s="157">
        <v>3</v>
      </c>
      <c r="E266" s="402"/>
      <c r="F266" s="88" t="s">
        <v>93</v>
      </c>
      <c r="G266" s="338" t="s">
        <v>290</v>
      </c>
      <c r="H266" s="520"/>
      <c r="I266" s="340" t="s">
        <v>135</v>
      </c>
      <c r="J266" s="341">
        <v>6</v>
      </c>
      <c r="K266" s="254">
        <f t="shared" si="17"/>
        <v>0.39305555555555532</v>
      </c>
      <c r="L266" s="70"/>
    </row>
    <row r="267" spans="1:12" ht="15.75" customHeight="1" x14ac:dyDescent="0.25">
      <c r="B267" s="71"/>
      <c r="C267" s="234"/>
      <c r="D267" s="157">
        <v>4</v>
      </c>
      <c r="E267" s="70"/>
      <c r="F267" s="88" t="s">
        <v>93</v>
      </c>
      <c r="G267" s="298" t="s">
        <v>291</v>
      </c>
      <c r="H267" s="521"/>
      <c r="I267" s="44" t="s">
        <v>47</v>
      </c>
      <c r="J267" s="157">
        <v>6</v>
      </c>
      <c r="K267" s="254">
        <f t="shared" si="17"/>
        <v>0.39722222222222198</v>
      </c>
      <c r="L267" s="70"/>
    </row>
    <row r="268" spans="1:12" ht="15.75" customHeight="1" x14ac:dyDescent="0.25">
      <c r="B268" s="71"/>
      <c r="C268" s="234"/>
      <c r="D268" s="157">
        <v>5</v>
      </c>
      <c r="E268" s="70"/>
      <c r="F268" s="88" t="s">
        <v>14</v>
      </c>
      <c r="G268" s="309" t="s">
        <v>292</v>
      </c>
      <c r="H268" s="547"/>
      <c r="I268" s="330" t="s">
        <v>253</v>
      </c>
      <c r="J268" s="157">
        <v>6</v>
      </c>
      <c r="K268" s="254">
        <f t="shared" si="17"/>
        <v>0.40138888888888863</v>
      </c>
      <c r="L268" s="70"/>
    </row>
    <row r="269" spans="1:12" ht="15.75" customHeight="1" x14ac:dyDescent="0.25">
      <c r="B269" s="71"/>
      <c r="C269" s="71"/>
      <c r="D269" s="157">
        <v>6</v>
      </c>
      <c r="E269" s="70"/>
      <c r="F269" s="88" t="s">
        <v>14</v>
      </c>
      <c r="G269" s="309" t="s">
        <v>293</v>
      </c>
      <c r="H269" s="547"/>
      <c r="I269" s="330" t="s">
        <v>266</v>
      </c>
      <c r="J269" s="157">
        <v>5</v>
      </c>
      <c r="K269" s="254">
        <f t="shared" si="17"/>
        <v>0.40555555555555528</v>
      </c>
      <c r="L269" s="70"/>
    </row>
    <row r="270" spans="1:12" ht="15.75" customHeight="1" x14ac:dyDescent="0.25">
      <c r="B270" s="71"/>
      <c r="C270" s="71"/>
      <c r="D270" s="71"/>
      <c r="E270" s="70"/>
      <c r="F270" s="70"/>
      <c r="G270" s="71"/>
      <c r="H270" s="501"/>
      <c r="I270" s="268"/>
      <c r="J270" s="157"/>
      <c r="K270" s="254">
        <f t="shared" si="17"/>
        <v>0.40902777777777749</v>
      </c>
      <c r="L270" s="70"/>
    </row>
    <row r="271" spans="1:12" ht="15.75" customHeight="1" x14ac:dyDescent="0.25">
      <c r="B271" s="71"/>
      <c r="C271" s="71"/>
      <c r="D271" s="71"/>
      <c r="E271" s="70"/>
      <c r="F271" s="70"/>
      <c r="G271" s="71" t="s">
        <v>265</v>
      </c>
      <c r="H271" s="501"/>
      <c r="I271" s="268"/>
      <c r="J271" s="157"/>
      <c r="K271" s="254">
        <f t="shared" si="17"/>
        <v>0.40902777777777749</v>
      </c>
      <c r="L271" s="70"/>
    </row>
    <row r="272" spans="1:12" ht="15.75" customHeight="1" x14ac:dyDescent="0.25">
      <c r="B272" s="71"/>
      <c r="C272" s="71"/>
      <c r="D272" s="71"/>
      <c r="E272" s="70"/>
      <c r="F272" s="70"/>
      <c r="G272" s="71" t="s">
        <v>67</v>
      </c>
      <c r="H272" s="501"/>
      <c r="I272" s="268"/>
      <c r="J272" s="157"/>
      <c r="K272" s="254">
        <f t="shared" si="17"/>
        <v>0.40902777777777749</v>
      </c>
      <c r="L272" s="70"/>
    </row>
    <row r="273" spans="1:12" s="750" customFormat="1" ht="15.75" customHeight="1" x14ac:dyDescent="0.25">
      <c r="A273" s="312"/>
      <c r="B273" s="71"/>
      <c r="C273" s="71"/>
      <c r="D273" s="71"/>
      <c r="E273" s="70"/>
      <c r="F273" s="70"/>
      <c r="G273" s="71"/>
      <c r="H273" s="501"/>
      <c r="I273" s="268"/>
      <c r="J273" s="157"/>
      <c r="K273" s="254">
        <f t="shared" si="17"/>
        <v>0.40902777777777749</v>
      </c>
      <c r="L273" s="70"/>
    </row>
    <row r="274" spans="1:12" s="750" customFormat="1" ht="15.75" customHeight="1" x14ac:dyDescent="0.25">
      <c r="A274" s="312"/>
      <c r="B274" s="71"/>
      <c r="C274" s="71"/>
      <c r="D274" s="71"/>
      <c r="E274" s="70"/>
      <c r="F274" s="70"/>
      <c r="G274" s="71"/>
      <c r="H274" s="501"/>
      <c r="I274" s="268"/>
      <c r="J274" s="157"/>
      <c r="K274" s="254">
        <f t="shared" si="17"/>
        <v>0.40902777777777749</v>
      </c>
      <c r="L274" s="70"/>
    </row>
    <row r="275" spans="1:12" ht="15.75" customHeight="1" x14ac:dyDescent="0.25">
      <c r="B275" s="71">
        <v>4</v>
      </c>
      <c r="C275" s="71"/>
      <c r="D275" s="71"/>
      <c r="E275" s="70">
        <v>4</v>
      </c>
      <c r="F275" s="70"/>
      <c r="G275" s="300" t="s">
        <v>464</v>
      </c>
      <c r="H275" s="537"/>
      <c r="I275" s="268"/>
      <c r="J275" s="157"/>
      <c r="K275" s="254">
        <f t="shared" si="17"/>
        <v>0.40902777777777749</v>
      </c>
      <c r="L275" s="70"/>
    </row>
    <row r="276" spans="1:12" ht="15.75" customHeight="1" x14ac:dyDescent="0.25">
      <c r="B276" s="71"/>
      <c r="C276" s="234"/>
      <c r="D276" s="71"/>
      <c r="E276" s="70"/>
      <c r="F276" s="70"/>
      <c r="G276" s="71"/>
      <c r="H276" s="501"/>
      <c r="I276" s="268"/>
      <c r="J276" s="157"/>
      <c r="K276" s="254">
        <f t="shared" si="17"/>
        <v>0.40902777777777749</v>
      </c>
      <c r="L276" s="70"/>
    </row>
    <row r="277" spans="1:12" ht="15.75" customHeight="1" x14ac:dyDescent="0.25">
      <c r="B277" s="71"/>
      <c r="C277" s="234">
        <v>4.0999999999999996</v>
      </c>
      <c r="D277" s="71"/>
      <c r="E277" s="70"/>
      <c r="F277" s="70"/>
      <c r="G277" s="189" t="s">
        <v>115</v>
      </c>
      <c r="H277" s="541"/>
      <c r="I277" s="268"/>
      <c r="J277" s="157"/>
      <c r="K277" s="254">
        <f t="shared" si="17"/>
        <v>0.40902777777777749</v>
      </c>
      <c r="L277" s="70"/>
    </row>
    <row r="278" spans="1:12" ht="15.75" customHeight="1" x14ac:dyDescent="0.25">
      <c r="B278" s="71"/>
      <c r="C278" s="234">
        <v>4.0999999999999996</v>
      </c>
      <c r="D278" s="71">
        <v>1</v>
      </c>
      <c r="E278" s="70"/>
      <c r="F278" s="70" t="s">
        <v>31</v>
      </c>
      <c r="G278" s="338" t="s">
        <v>79</v>
      </c>
      <c r="H278" s="520"/>
      <c r="I278" s="340" t="s">
        <v>457</v>
      </c>
      <c r="J278" s="341">
        <v>5</v>
      </c>
      <c r="K278" s="254">
        <f t="shared" si="17"/>
        <v>0.40902777777777749</v>
      </c>
      <c r="L278" s="70">
        <v>1</v>
      </c>
    </row>
    <row r="279" spans="1:12" ht="15.75" customHeight="1" x14ac:dyDescent="0.25">
      <c r="B279" s="71"/>
      <c r="C279" s="234">
        <v>4.0999999999999996</v>
      </c>
      <c r="D279" s="71">
        <f>D278+1</f>
        <v>2</v>
      </c>
      <c r="E279" s="70"/>
      <c r="F279" s="70" t="s">
        <v>31</v>
      </c>
      <c r="G279" s="71" t="s">
        <v>249</v>
      </c>
      <c r="H279" s="501"/>
      <c r="I279" s="268" t="s">
        <v>78</v>
      </c>
      <c r="J279" s="157"/>
      <c r="K279" s="254">
        <f t="shared" si="17"/>
        <v>0.4124999999999997</v>
      </c>
      <c r="L279" s="70"/>
    </row>
    <row r="280" spans="1:12" ht="15.75" customHeight="1" x14ac:dyDescent="0.25">
      <c r="B280" s="71"/>
      <c r="C280" s="234">
        <v>4.0999999999999996</v>
      </c>
      <c r="D280" s="71">
        <f>D279+1</f>
        <v>3</v>
      </c>
      <c r="E280" s="70"/>
      <c r="F280" s="70" t="s">
        <v>31</v>
      </c>
      <c r="G280" s="71" t="s">
        <v>466</v>
      </c>
      <c r="H280" s="501"/>
      <c r="I280" s="268" t="s">
        <v>17</v>
      </c>
      <c r="J280" s="157"/>
      <c r="K280" s="254">
        <f t="shared" si="17"/>
        <v>0.4124999999999997</v>
      </c>
      <c r="L280" s="70"/>
    </row>
    <row r="281" spans="1:12" ht="15.75" customHeight="1" x14ac:dyDescent="0.25">
      <c r="B281" s="71"/>
      <c r="C281" s="234">
        <v>4.0999999999999996</v>
      </c>
      <c r="D281" s="71">
        <f>D280+1</f>
        <v>4</v>
      </c>
      <c r="E281" s="70"/>
      <c r="F281" s="70" t="s">
        <v>31</v>
      </c>
      <c r="G281" s="71" t="s">
        <v>465</v>
      </c>
      <c r="H281" s="501"/>
      <c r="I281" s="268" t="s">
        <v>17</v>
      </c>
      <c r="J281" s="157"/>
      <c r="K281" s="254">
        <f t="shared" si="17"/>
        <v>0.4124999999999997</v>
      </c>
      <c r="L281" s="70"/>
    </row>
    <row r="282" spans="1:12" ht="15.75" customHeight="1" x14ac:dyDescent="0.25">
      <c r="B282" s="71"/>
      <c r="C282" s="234">
        <v>4.0999999999999996</v>
      </c>
      <c r="D282" s="71">
        <f>D281+1</f>
        <v>5</v>
      </c>
      <c r="E282" s="70"/>
      <c r="F282" s="70" t="s">
        <v>31</v>
      </c>
      <c r="G282" s="235"/>
      <c r="H282" s="500"/>
      <c r="I282" s="97"/>
      <c r="J282" s="352"/>
      <c r="K282" s="254">
        <f t="shared" si="17"/>
        <v>0.4124999999999997</v>
      </c>
      <c r="L282" s="70"/>
    </row>
    <row r="283" spans="1:12" ht="15.75" customHeight="1" x14ac:dyDescent="0.25">
      <c r="B283" s="71"/>
      <c r="C283" s="234">
        <v>4.0999999999999996</v>
      </c>
      <c r="D283" s="71">
        <f>D282+1</f>
        <v>6</v>
      </c>
      <c r="E283" s="70"/>
      <c r="F283" s="70" t="s">
        <v>31</v>
      </c>
      <c r="G283" s="71"/>
      <c r="H283" s="501"/>
      <c r="I283" s="268"/>
      <c r="J283" s="157"/>
      <c r="K283" s="254">
        <f t="shared" si="17"/>
        <v>0.4124999999999997</v>
      </c>
      <c r="L283" s="70"/>
    </row>
    <row r="284" spans="1:12" ht="15.75" customHeight="1" x14ac:dyDescent="0.25">
      <c r="B284" s="71"/>
      <c r="C284" s="71"/>
      <c r="D284" s="71"/>
      <c r="E284" s="70"/>
      <c r="F284" s="70"/>
      <c r="G284" s="71"/>
      <c r="H284" s="501"/>
      <c r="I284" s="268"/>
      <c r="J284" s="157"/>
      <c r="K284" s="254">
        <f t="shared" si="17"/>
        <v>0.4124999999999997</v>
      </c>
      <c r="L284" s="70"/>
    </row>
    <row r="285" spans="1:12" ht="15.75" customHeight="1" x14ac:dyDescent="0.25">
      <c r="B285" s="71"/>
      <c r="C285" s="234">
        <v>4.2</v>
      </c>
      <c r="D285" s="71"/>
      <c r="E285" s="70"/>
      <c r="F285" s="70"/>
      <c r="G285" s="189" t="s">
        <v>204</v>
      </c>
      <c r="H285" s="541"/>
      <c r="I285" s="268"/>
      <c r="J285" s="157"/>
      <c r="K285" s="254">
        <f t="shared" si="17"/>
        <v>0.4124999999999997</v>
      </c>
      <c r="L285" s="70"/>
    </row>
    <row r="286" spans="1:12" ht="15.75" customHeight="1" x14ac:dyDescent="0.25">
      <c r="B286" s="71"/>
      <c r="C286" s="234">
        <v>4.2</v>
      </c>
      <c r="D286" s="71">
        <v>1</v>
      </c>
      <c r="E286" s="70"/>
      <c r="F286" s="70" t="s">
        <v>31</v>
      </c>
      <c r="G286" s="71" t="s">
        <v>75</v>
      </c>
      <c r="H286" s="501"/>
      <c r="I286" s="331" t="s">
        <v>135</v>
      </c>
      <c r="J286" s="157"/>
      <c r="K286" s="254">
        <f t="shared" si="17"/>
        <v>0.4124999999999997</v>
      </c>
      <c r="L286" s="70"/>
    </row>
    <row r="287" spans="1:12" ht="15.75" customHeight="1" x14ac:dyDescent="0.25">
      <c r="B287" s="71"/>
      <c r="C287" s="71"/>
      <c r="D287" s="71">
        <f>D286+1</f>
        <v>2</v>
      </c>
      <c r="E287" s="70"/>
      <c r="F287" s="70" t="s">
        <v>31</v>
      </c>
      <c r="G287" s="71" t="s">
        <v>174</v>
      </c>
      <c r="H287" s="501"/>
      <c r="I287" s="97" t="s">
        <v>220</v>
      </c>
      <c r="J287" s="157"/>
      <c r="K287" s="254">
        <f t="shared" si="17"/>
        <v>0.4124999999999997</v>
      </c>
      <c r="L287" s="70"/>
    </row>
    <row r="288" spans="1:12" ht="15.75" customHeight="1" x14ac:dyDescent="0.25">
      <c r="B288" s="71"/>
      <c r="C288" s="71"/>
      <c r="D288" s="71">
        <f>D287+1</f>
        <v>3</v>
      </c>
      <c r="E288" s="70"/>
      <c r="F288" s="70" t="s">
        <v>2</v>
      </c>
      <c r="G288" s="125" t="s">
        <v>169</v>
      </c>
      <c r="H288" s="491"/>
      <c r="I288" s="97" t="s">
        <v>69</v>
      </c>
      <c r="J288" s="157"/>
      <c r="K288" s="254">
        <f t="shared" si="17"/>
        <v>0.4124999999999997</v>
      </c>
      <c r="L288" s="70"/>
    </row>
    <row r="289" spans="1:12" ht="15.75" customHeight="1" x14ac:dyDescent="0.25">
      <c r="B289" s="71"/>
      <c r="C289" s="71"/>
      <c r="D289" s="71">
        <f>D288+1</f>
        <v>4</v>
      </c>
      <c r="E289" s="70"/>
      <c r="F289" s="70" t="s">
        <v>2</v>
      </c>
      <c r="G289" s="125" t="s">
        <v>33</v>
      </c>
      <c r="H289" s="491"/>
      <c r="I289" s="97" t="s">
        <v>47</v>
      </c>
      <c r="J289" s="157"/>
      <c r="K289" s="254">
        <f t="shared" si="17"/>
        <v>0.4124999999999997</v>
      </c>
      <c r="L289" s="70"/>
    </row>
    <row r="290" spans="1:12" ht="15.75" customHeight="1" x14ac:dyDescent="0.25">
      <c r="B290" s="71"/>
      <c r="C290" s="71"/>
      <c r="D290" s="71"/>
      <c r="E290" s="70"/>
      <c r="F290" s="70"/>
      <c r="G290" s="316"/>
      <c r="H290" s="544"/>
      <c r="I290" s="317"/>
      <c r="J290" s="157"/>
      <c r="K290" s="254">
        <f t="shared" si="17"/>
        <v>0.4124999999999997</v>
      </c>
      <c r="L290" s="70"/>
    </row>
    <row r="291" spans="1:12" ht="15.75" customHeight="1" x14ac:dyDescent="0.25">
      <c r="B291" s="71"/>
      <c r="C291" s="234">
        <v>4.3</v>
      </c>
      <c r="D291" s="71"/>
      <c r="E291" s="70"/>
      <c r="F291" s="70"/>
      <c r="G291" s="189" t="s">
        <v>116</v>
      </c>
      <c r="H291" s="541"/>
      <c r="I291" s="268"/>
      <c r="J291" s="157"/>
      <c r="K291" s="254">
        <f t="shared" si="17"/>
        <v>0.4124999999999997</v>
      </c>
      <c r="L291" s="70"/>
    </row>
    <row r="292" spans="1:12" ht="15.75" customHeight="1" x14ac:dyDescent="0.25">
      <c r="B292" s="71"/>
      <c r="C292" s="234">
        <v>4.3</v>
      </c>
      <c r="D292" s="71">
        <v>1</v>
      </c>
      <c r="E292" s="70"/>
      <c r="F292" s="70" t="s">
        <v>31</v>
      </c>
      <c r="G292" s="71" t="s">
        <v>450</v>
      </c>
      <c r="H292" s="501"/>
      <c r="I292" s="97" t="s">
        <v>435</v>
      </c>
      <c r="J292" s="157"/>
      <c r="K292" s="254">
        <f t="shared" si="17"/>
        <v>0.4124999999999997</v>
      </c>
      <c r="L292" s="70"/>
    </row>
    <row r="293" spans="1:12" ht="15.75" customHeight="1" x14ac:dyDescent="0.25">
      <c r="B293" s="71"/>
      <c r="C293" s="234">
        <v>4.3</v>
      </c>
      <c r="D293" s="71">
        <f t="shared" ref="D293:D297" si="18">D292+1</f>
        <v>2</v>
      </c>
      <c r="E293" s="70"/>
      <c r="F293" s="70" t="s">
        <v>20</v>
      </c>
      <c r="G293" s="125" t="s">
        <v>212</v>
      </c>
      <c r="H293" s="491"/>
      <c r="I293" s="97" t="s">
        <v>301</v>
      </c>
      <c r="J293" s="177"/>
      <c r="K293" s="254">
        <f t="shared" si="17"/>
        <v>0.4124999999999997</v>
      </c>
      <c r="L293" s="70"/>
    </row>
    <row r="294" spans="1:12" ht="15.75" customHeight="1" x14ac:dyDescent="0.25">
      <c r="B294" s="71"/>
      <c r="C294" s="234">
        <v>4.3</v>
      </c>
      <c r="D294" s="71">
        <f t="shared" si="18"/>
        <v>3</v>
      </c>
      <c r="E294" s="70"/>
      <c r="F294" s="70" t="s">
        <v>20</v>
      </c>
      <c r="G294" s="125" t="s">
        <v>451</v>
      </c>
      <c r="H294" s="491"/>
      <c r="I294" s="97" t="s">
        <v>208</v>
      </c>
      <c r="J294" s="157"/>
      <c r="K294" s="254">
        <f t="shared" si="17"/>
        <v>0.4124999999999997</v>
      </c>
      <c r="L294" s="70">
        <v>1</v>
      </c>
    </row>
    <row r="295" spans="1:12" ht="15.75" customHeight="1" x14ac:dyDescent="0.25">
      <c r="B295" s="71"/>
      <c r="C295" s="234">
        <v>4.3</v>
      </c>
      <c r="D295" s="71">
        <f t="shared" si="18"/>
        <v>4</v>
      </c>
      <c r="E295" s="70"/>
      <c r="F295" s="70" t="s">
        <v>20</v>
      </c>
      <c r="G295" s="125" t="s">
        <v>452</v>
      </c>
      <c r="H295" s="491"/>
      <c r="I295" s="97" t="s">
        <v>302</v>
      </c>
      <c r="J295" s="157"/>
      <c r="K295" s="254">
        <f t="shared" si="17"/>
        <v>0.4124999999999997</v>
      </c>
      <c r="L295" s="70"/>
    </row>
    <row r="296" spans="1:12" s="365" customFormat="1" ht="15.75" customHeight="1" x14ac:dyDescent="0.25">
      <c r="A296" s="312"/>
      <c r="B296" s="71"/>
      <c r="C296" s="234">
        <v>4.3</v>
      </c>
      <c r="D296" s="71">
        <f t="shared" si="18"/>
        <v>5</v>
      </c>
      <c r="E296" s="70"/>
      <c r="F296" s="70" t="s">
        <v>2</v>
      </c>
      <c r="G296" s="360" t="s">
        <v>245</v>
      </c>
      <c r="H296" s="545"/>
      <c r="I296" s="97" t="s">
        <v>233</v>
      </c>
      <c r="J296" s="352"/>
      <c r="K296" s="254">
        <f t="shared" si="17"/>
        <v>0.4124999999999997</v>
      </c>
      <c r="L296" s="70"/>
    </row>
    <row r="297" spans="1:12" s="365" customFormat="1" ht="15.75" customHeight="1" x14ac:dyDescent="0.25">
      <c r="A297" s="312"/>
      <c r="B297" s="71"/>
      <c r="C297" s="234">
        <v>4.3</v>
      </c>
      <c r="D297" s="71">
        <f t="shared" si="18"/>
        <v>6</v>
      </c>
      <c r="E297" s="70"/>
      <c r="F297" s="70" t="s">
        <v>2</v>
      </c>
      <c r="G297" s="360" t="s">
        <v>248</v>
      </c>
      <c r="H297" s="545"/>
      <c r="I297" s="97" t="s">
        <v>78</v>
      </c>
      <c r="J297" s="352"/>
      <c r="K297" s="254">
        <f t="shared" si="17"/>
        <v>0.4124999999999997</v>
      </c>
      <c r="L297" s="70"/>
    </row>
    <row r="298" spans="1:12" s="561" customFormat="1" ht="15.75" customHeight="1" x14ac:dyDescent="0.25">
      <c r="A298" s="312"/>
      <c r="B298" s="71"/>
      <c r="C298" s="234">
        <v>4.3</v>
      </c>
      <c r="D298" s="71">
        <v>7</v>
      </c>
      <c r="E298" s="70"/>
      <c r="F298" s="70" t="s">
        <v>2</v>
      </c>
      <c r="G298" s="360" t="s">
        <v>338</v>
      </c>
      <c r="H298" s="545"/>
      <c r="I298" s="97" t="s">
        <v>190</v>
      </c>
      <c r="J298" s="352"/>
      <c r="K298" s="254">
        <f t="shared" si="17"/>
        <v>0.4124999999999997</v>
      </c>
      <c r="L298" s="70"/>
    </row>
    <row r="299" spans="1:12" ht="15.75" customHeight="1" x14ac:dyDescent="0.25">
      <c r="B299" s="71"/>
      <c r="C299" s="234"/>
      <c r="D299" s="71"/>
      <c r="E299" s="70"/>
      <c r="F299" s="70"/>
      <c r="G299" s="71"/>
      <c r="H299" s="501"/>
      <c r="I299" s="268"/>
      <c r="J299" s="157"/>
      <c r="K299" s="254">
        <f t="shared" si="17"/>
        <v>0.4124999999999997</v>
      </c>
      <c r="L299" s="70"/>
    </row>
    <row r="300" spans="1:12" ht="15.75" customHeight="1" x14ac:dyDescent="0.25">
      <c r="B300" s="71"/>
      <c r="C300" s="234">
        <v>4.4000000000000004</v>
      </c>
      <c r="D300" s="110"/>
      <c r="E300" s="171"/>
      <c r="F300" s="70"/>
      <c r="G300" s="299" t="s">
        <v>197</v>
      </c>
      <c r="H300" s="498"/>
      <c r="I300" s="125"/>
      <c r="J300" s="157"/>
      <c r="K300" s="254">
        <f t="shared" si="17"/>
        <v>0.4124999999999997</v>
      </c>
      <c r="L300" s="70"/>
    </row>
    <row r="301" spans="1:12" ht="15.75" customHeight="1" x14ac:dyDescent="0.25">
      <c r="B301" s="71"/>
      <c r="C301" s="234"/>
      <c r="D301" s="296">
        <v>1</v>
      </c>
      <c r="E301" s="171"/>
      <c r="F301" s="70"/>
      <c r="G301" s="413"/>
      <c r="H301" s="548"/>
      <c r="I301" s="97"/>
      <c r="J301" s="177"/>
      <c r="K301" s="254">
        <f t="shared" si="17"/>
        <v>0.4124999999999997</v>
      </c>
      <c r="L301" s="70">
        <v>2</v>
      </c>
    </row>
    <row r="302" spans="1:12" s="359" customFormat="1" ht="15.75" customHeight="1" x14ac:dyDescent="0.25">
      <c r="A302" s="312"/>
      <c r="B302" s="71"/>
      <c r="C302" s="234"/>
      <c r="D302" s="296">
        <v>2</v>
      </c>
      <c r="E302" s="171"/>
      <c r="F302" s="70"/>
      <c r="G302" s="343"/>
      <c r="H302" s="546"/>
      <c r="I302" s="342"/>
      <c r="J302" s="344"/>
      <c r="K302" s="254">
        <f t="shared" si="17"/>
        <v>0.4124999999999997</v>
      </c>
      <c r="L302" s="70"/>
    </row>
    <row r="303" spans="1:12" ht="15.75" customHeight="1" x14ac:dyDescent="0.25">
      <c r="B303" s="71"/>
      <c r="C303" s="234"/>
      <c r="D303" s="71"/>
      <c r="E303" s="70"/>
      <c r="F303" s="70"/>
      <c r="G303" s="71"/>
      <c r="H303" s="501"/>
      <c r="I303" s="268"/>
      <c r="J303" s="157"/>
      <c r="K303" s="254">
        <f t="shared" si="17"/>
        <v>0.4124999999999997</v>
      </c>
      <c r="L303" s="70"/>
    </row>
    <row r="304" spans="1:12" ht="15.75" customHeight="1" x14ac:dyDescent="0.25">
      <c r="B304" s="71"/>
      <c r="C304" s="234">
        <v>4.5</v>
      </c>
      <c r="D304" s="71"/>
      <c r="E304" s="70"/>
      <c r="F304" s="70"/>
      <c r="G304" s="189" t="s">
        <v>66</v>
      </c>
      <c r="H304" s="541"/>
      <c r="I304" s="268"/>
      <c r="J304" s="157"/>
      <c r="K304" s="254">
        <f t="shared" si="17"/>
        <v>0.4124999999999997</v>
      </c>
      <c r="L304" s="70">
        <v>0</v>
      </c>
    </row>
    <row r="305" spans="1:12" ht="15.75" customHeight="1" x14ac:dyDescent="0.25">
      <c r="B305" s="71"/>
      <c r="C305" s="234">
        <v>4.5</v>
      </c>
      <c r="D305" s="71">
        <v>1</v>
      </c>
      <c r="E305" s="70"/>
      <c r="F305" s="70" t="s">
        <v>31</v>
      </c>
      <c r="G305" s="302"/>
      <c r="H305" s="528"/>
      <c r="I305" s="268"/>
      <c r="J305" s="401"/>
      <c r="K305" s="254">
        <f t="shared" si="17"/>
        <v>0.4124999999999997</v>
      </c>
      <c r="L305" s="70">
        <v>0</v>
      </c>
    </row>
    <row r="306" spans="1:12" ht="15.75" customHeight="1" x14ac:dyDescent="0.25">
      <c r="B306" s="71"/>
      <c r="C306" s="71"/>
      <c r="D306" s="71">
        <f>D305+1</f>
        <v>2</v>
      </c>
      <c r="E306" s="70"/>
      <c r="F306" s="70" t="s">
        <v>92</v>
      </c>
      <c r="G306" s="302"/>
      <c r="H306" s="528"/>
      <c r="I306" s="235"/>
      <c r="J306" s="401"/>
      <c r="K306" s="254">
        <f t="shared" si="17"/>
        <v>0.4124999999999997</v>
      </c>
      <c r="L306" s="70">
        <v>0</v>
      </c>
    </row>
    <row r="307" spans="1:12" s="750" customFormat="1" ht="15.75" customHeight="1" x14ac:dyDescent="0.25">
      <c r="A307" s="312"/>
      <c r="B307" s="71"/>
      <c r="C307" s="71"/>
      <c r="D307" s="71"/>
      <c r="E307" s="70"/>
      <c r="F307" s="70"/>
      <c r="G307" s="302"/>
      <c r="H307" s="528"/>
      <c r="I307" s="235"/>
      <c r="J307" s="401"/>
      <c r="K307" s="254">
        <f t="shared" si="17"/>
        <v>0.4124999999999997</v>
      </c>
      <c r="L307" s="70"/>
    </row>
    <row r="308" spans="1:12" ht="15.75" customHeight="1" x14ac:dyDescent="0.25">
      <c r="B308" s="71"/>
      <c r="C308" s="71"/>
      <c r="D308" s="71"/>
      <c r="E308" s="70"/>
      <c r="F308" s="70"/>
      <c r="G308" s="71"/>
      <c r="H308" s="501"/>
      <c r="I308" s="268"/>
      <c r="J308" s="157"/>
      <c r="K308" s="254">
        <f t="shared" si="17"/>
        <v>0.4124999999999997</v>
      </c>
      <c r="L308" s="70">
        <v>0</v>
      </c>
    </row>
    <row r="309" spans="1:12" ht="15.75" customHeight="1" x14ac:dyDescent="0.25">
      <c r="B309" s="71">
        <v>5</v>
      </c>
      <c r="C309" s="71"/>
      <c r="D309" s="71"/>
      <c r="E309" s="70">
        <v>5</v>
      </c>
      <c r="F309" s="70"/>
      <c r="G309" s="300" t="s">
        <v>470</v>
      </c>
      <c r="H309" s="537"/>
      <c r="I309" s="268"/>
      <c r="J309" s="157"/>
      <c r="K309" s="254">
        <f t="shared" si="17"/>
        <v>0.4124999999999997</v>
      </c>
      <c r="L309" s="70">
        <v>0</v>
      </c>
    </row>
    <row r="310" spans="1:12" ht="15.75" customHeight="1" x14ac:dyDescent="0.25">
      <c r="B310" s="71"/>
      <c r="C310" s="71"/>
      <c r="D310" s="71"/>
      <c r="E310" s="70"/>
      <c r="F310" s="70"/>
      <c r="G310" s="71"/>
      <c r="H310" s="501"/>
      <c r="I310" s="268"/>
      <c r="J310" s="157"/>
      <c r="K310" s="254">
        <f t="shared" si="17"/>
        <v>0.4124999999999997</v>
      </c>
      <c r="L310" s="70">
        <v>0</v>
      </c>
    </row>
    <row r="311" spans="1:12" ht="15.75" customHeight="1" x14ac:dyDescent="0.25">
      <c r="B311" s="71"/>
      <c r="C311" s="71">
        <v>5.0999999999999996</v>
      </c>
      <c r="D311" s="71"/>
      <c r="E311" s="70"/>
      <c r="F311" s="70"/>
      <c r="G311" s="189" t="s">
        <v>115</v>
      </c>
      <c r="H311" s="541"/>
      <c r="I311" s="268"/>
      <c r="J311" s="157"/>
      <c r="K311" s="254">
        <f t="shared" si="17"/>
        <v>0.4124999999999997</v>
      </c>
      <c r="L311" s="70">
        <v>0</v>
      </c>
    </row>
    <row r="312" spans="1:12" ht="15.75" customHeight="1" x14ac:dyDescent="0.25">
      <c r="B312" s="71"/>
      <c r="C312" s="71"/>
      <c r="D312" s="71">
        <v>1</v>
      </c>
      <c r="E312" s="70"/>
      <c r="F312" s="70" t="s">
        <v>31</v>
      </c>
      <c r="G312" s="71" t="s">
        <v>471</v>
      </c>
      <c r="H312" s="501"/>
      <c r="I312" s="268" t="s">
        <v>223</v>
      </c>
      <c r="J312" s="157"/>
      <c r="K312" s="254">
        <f t="shared" si="17"/>
        <v>0.4124999999999997</v>
      </c>
      <c r="L312" s="70">
        <v>0</v>
      </c>
    </row>
    <row r="313" spans="1:12" ht="15.75" customHeight="1" x14ac:dyDescent="0.25">
      <c r="B313" s="71"/>
      <c r="C313" s="71"/>
      <c r="D313" s="71">
        <f>D312+1</f>
        <v>2</v>
      </c>
      <c r="E313" s="70"/>
      <c r="F313" s="70" t="s">
        <v>31</v>
      </c>
      <c r="G313" s="71" t="s">
        <v>472</v>
      </c>
      <c r="H313" s="501"/>
      <c r="I313" s="268" t="s">
        <v>78</v>
      </c>
      <c r="J313" s="157"/>
      <c r="K313" s="254">
        <f t="shared" si="17"/>
        <v>0.4124999999999997</v>
      </c>
      <c r="L313" s="70">
        <v>0</v>
      </c>
    </row>
    <row r="314" spans="1:12" ht="15.75" customHeight="1" x14ac:dyDescent="0.25">
      <c r="B314" s="71"/>
      <c r="C314" s="71"/>
      <c r="D314" s="71">
        <f>D313+1</f>
        <v>3</v>
      </c>
      <c r="E314" s="70"/>
      <c r="F314" s="70"/>
      <c r="G314" s="71"/>
      <c r="H314" s="501"/>
      <c r="I314" s="268"/>
      <c r="J314" s="157"/>
      <c r="K314" s="254">
        <f t="shared" si="17"/>
        <v>0.4124999999999997</v>
      </c>
      <c r="L314" s="70">
        <v>0</v>
      </c>
    </row>
    <row r="315" spans="1:12" ht="15.75" customHeight="1" x14ac:dyDescent="0.25">
      <c r="B315" s="71"/>
      <c r="C315" s="71"/>
      <c r="D315" s="71">
        <f>D314+1</f>
        <v>4</v>
      </c>
      <c r="E315" s="70"/>
      <c r="F315" s="70"/>
      <c r="G315" s="71"/>
      <c r="H315" s="501"/>
      <c r="I315" s="268"/>
      <c r="J315" s="157"/>
      <c r="K315" s="254">
        <f t="shared" si="17"/>
        <v>0.4124999999999997</v>
      </c>
      <c r="L315" s="70">
        <v>0</v>
      </c>
    </row>
    <row r="316" spans="1:12" ht="15.75" customHeight="1" x14ac:dyDescent="0.25">
      <c r="B316" s="71"/>
      <c r="C316" s="71"/>
      <c r="D316" s="71">
        <f>D315+1</f>
        <v>5</v>
      </c>
      <c r="E316" s="70"/>
      <c r="F316" s="70"/>
      <c r="G316" s="71"/>
      <c r="H316" s="501"/>
      <c r="I316" s="97"/>
      <c r="J316" s="157"/>
      <c r="K316" s="254">
        <f t="shared" si="17"/>
        <v>0.4124999999999997</v>
      </c>
      <c r="L316" s="70">
        <v>0</v>
      </c>
    </row>
    <row r="317" spans="1:12" s="353" customFormat="1" ht="15.75" customHeight="1" x14ac:dyDescent="0.25">
      <c r="A317" s="312"/>
      <c r="B317" s="71"/>
      <c r="C317" s="71"/>
      <c r="D317" s="71"/>
      <c r="E317" s="70"/>
      <c r="F317" s="70"/>
      <c r="G317" s="71"/>
      <c r="H317" s="501"/>
      <c r="I317" s="97"/>
      <c r="J317" s="157"/>
      <c r="K317" s="254">
        <f t="shared" ref="K317:K356" si="19">K316+TIME(0,J316,0)</f>
        <v>0.4124999999999997</v>
      </c>
      <c r="L317" s="70"/>
    </row>
    <row r="318" spans="1:12" ht="15.75" customHeight="1" x14ac:dyDescent="0.25">
      <c r="B318" s="71"/>
      <c r="C318" s="71">
        <v>5.2</v>
      </c>
      <c r="D318" s="71"/>
      <c r="E318" s="70"/>
      <c r="F318" s="70"/>
      <c r="G318" s="189" t="s">
        <v>204</v>
      </c>
      <c r="H318" s="541"/>
      <c r="I318" s="268"/>
      <c r="J318" s="157"/>
      <c r="K318" s="254">
        <f t="shared" si="19"/>
        <v>0.4124999999999997</v>
      </c>
      <c r="L318" s="70">
        <v>0</v>
      </c>
    </row>
    <row r="319" spans="1:12" ht="15.75" customHeight="1" x14ac:dyDescent="0.25">
      <c r="B319" s="71"/>
      <c r="C319" s="71"/>
      <c r="D319" s="71">
        <v>1</v>
      </c>
      <c r="E319" s="70"/>
      <c r="F319" s="70" t="s">
        <v>31</v>
      </c>
      <c r="G319" s="71" t="s">
        <v>75</v>
      </c>
      <c r="H319" s="501"/>
      <c r="I319" s="331" t="s">
        <v>135</v>
      </c>
      <c r="J319" s="157"/>
      <c r="K319" s="254">
        <f t="shared" si="19"/>
        <v>0.4124999999999997</v>
      </c>
      <c r="L319" s="70">
        <v>0</v>
      </c>
    </row>
    <row r="320" spans="1:12" ht="15.75" customHeight="1" x14ac:dyDescent="0.25">
      <c r="B320" s="71"/>
      <c r="C320" s="71"/>
      <c r="D320" s="71">
        <f>D319+1</f>
        <v>2</v>
      </c>
      <c r="E320" s="70"/>
      <c r="F320" s="70" t="s">
        <v>31</v>
      </c>
      <c r="G320" s="71" t="s">
        <v>454</v>
      </c>
      <c r="H320" s="501"/>
      <c r="I320" s="97" t="s">
        <v>220</v>
      </c>
      <c r="J320" s="305"/>
      <c r="K320" s="254">
        <f t="shared" si="19"/>
        <v>0.4124999999999997</v>
      </c>
      <c r="L320" s="70">
        <v>0</v>
      </c>
    </row>
    <row r="321" spans="1:12" ht="15.75" customHeight="1" x14ac:dyDescent="0.25">
      <c r="B321" s="71"/>
      <c r="C321" s="71"/>
      <c r="D321" s="71">
        <f>D320+1</f>
        <v>3</v>
      </c>
      <c r="E321" s="70"/>
      <c r="F321" s="70" t="s">
        <v>2</v>
      </c>
      <c r="G321" s="125" t="s">
        <v>169</v>
      </c>
      <c r="H321" s="491"/>
      <c r="I321" s="97" t="s">
        <v>69</v>
      </c>
      <c r="J321" s="157"/>
      <c r="K321" s="254">
        <f t="shared" si="19"/>
        <v>0.4124999999999997</v>
      </c>
      <c r="L321" s="70">
        <v>0</v>
      </c>
    </row>
    <row r="322" spans="1:12" ht="15.75" customHeight="1" x14ac:dyDescent="0.25">
      <c r="B322" s="71"/>
      <c r="C322" s="71"/>
      <c r="D322" s="71">
        <f>D321+1</f>
        <v>4</v>
      </c>
      <c r="E322" s="70"/>
      <c r="F322" s="70" t="s">
        <v>2</v>
      </c>
      <c r="G322" s="125" t="s">
        <v>455</v>
      </c>
      <c r="H322" s="491"/>
      <c r="I322" s="97"/>
      <c r="J322" s="341"/>
      <c r="K322" s="254">
        <f t="shared" si="19"/>
        <v>0.4124999999999997</v>
      </c>
      <c r="L322" s="70">
        <v>0</v>
      </c>
    </row>
    <row r="323" spans="1:12" ht="15.75" customHeight="1" x14ac:dyDescent="0.25">
      <c r="B323" s="71"/>
      <c r="C323" s="71"/>
      <c r="D323" s="71">
        <f>D322+1</f>
        <v>5</v>
      </c>
      <c r="E323" s="70"/>
      <c r="F323" s="70"/>
      <c r="G323" s="125"/>
      <c r="H323" s="491"/>
      <c r="I323" s="97"/>
      <c r="J323" s="157"/>
      <c r="K323" s="254">
        <f t="shared" si="19"/>
        <v>0.4124999999999997</v>
      </c>
      <c r="L323" s="70">
        <v>0</v>
      </c>
    </row>
    <row r="324" spans="1:12" ht="15.75" customHeight="1" x14ac:dyDescent="0.25">
      <c r="B324" s="71"/>
      <c r="C324" s="71"/>
      <c r="D324" s="71"/>
      <c r="E324" s="70"/>
      <c r="F324" s="70"/>
      <c r="G324" s="71"/>
      <c r="H324" s="501"/>
      <c r="I324" s="268"/>
      <c r="J324" s="157"/>
      <c r="K324" s="254">
        <f t="shared" si="19"/>
        <v>0.4124999999999997</v>
      </c>
      <c r="L324" s="70">
        <v>0</v>
      </c>
    </row>
    <row r="325" spans="1:12" ht="15.75" customHeight="1" x14ac:dyDescent="0.25">
      <c r="B325" s="71"/>
      <c r="C325" s="71">
        <v>5.3</v>
      </c>
      <c r="D325" s="71"/>
      <c r="E325" s="70"/>
      <c r="F325" s="70"/>
      <c r="G325" s="189" t="s">
        <v>116</v>
      </c>
      <c r="H325" s="541"/>
      <c r="I325" s="268"/>
      <c r="J325" s="157"/>
      <c r="K325" s="254">
        <f t="shared" si="19"/>
        <v>0.4124999999999997</v>
      </c>
      <c r="L325" s="70">
        <v>0</v>
      </c>
    </row>
    <row r="326" spans="1:12" ht="15.75" customHeight="1" x14ac:dyDescent="0.25">
      <c r="B326" s="71"/>
      <c r="C326" s="71"/>
      <c r="D326" s="71">
        <v>1</v>
      </c>
      <c r="E326" s="70"/>
      <c r="F326" s="70" t="s">
        <v>31</v>
      </c>
      <c r="G326" s="71" t="s">
        <v>450</v>
      </c>
      <c r="H326" s="501"/>
      <c r="I326" s="97" t="s">
        <v>435</v>
      </c>
      <c r="J326" s="157"/>
      <c r="K326" s="254">
        <f t="shared" si="19"/>
        <v>0.4124999999999997</v>
      </c>
      <c r="L326" s="70">
        <v>0</v>
      </c>
    </row>
    <row r="327" spans="1:12" ht="15.75" customHeight="1" x14ac:dyDescent="0.25">
      <c r="B327" s="71"/>
      <c r="C327" s="71"/>
      <c r="D327" s="71">
        <f t="shared" ref="D327:E332" si="20">D326+1</f>
        <v>2</v>
      </c>
      <c r="E327" s="71" t="e">
        <f>#REF!+1</f>
        <v>#REF!</v>
      </c>
      <c r="F327" s="70" t="s">
        <v>31</v>
      </c>
      <c r="G327" s="125" t="s">
        <v>453</v>
      </c>
      <c r="H327" s="491"/>
      <c r="I327" s="97" t="s">
        <v>301</v>
      </c>
      <c r="K327" s="254">
        <f t="shared" si="19"/>
        <v>0.4124999999999997</v>
      </c>
      <c r="L327" s="70">
        <v>0</v>
      </c>
    </row>
    <row r="328" spans="1:12" ht="15.75" customHeight="1" x14ac:dyDescent="0.25">
      <c r="B328" s="71"/>
      <c r="C328" s="71"/>
      <c r="D328" s="71">
        <f t="shared" si="20"/>
        <v>3</v>
      </c>
      <c r="E328" s="71" t="e">
        <f>E327+1</f>
        <v>#REF!</v>
      </c>
      <c r="F328" s="70" t="s">
        <v>31</v>
      </c>
      <c r="G328" s="125" t="s">
        <v>9</v>
      </c>
      <c r="H328" s="491"/>
      <c r="I328" s="97" t="s">
        <v>208</v>
      </c>
      <c r="J328" s="177"/>
      <c r="K328" s="254">
        <f t="shared" si="19"/>
        <v>0.4124999999999997</v>
      </c>
      <c r="L328" s="70">
        <v>0</v>
      </c>
    </row>
    <row r="329" spans="1:12" ht="15.75" customHeight="1" x14ac:dyDescent="0.25">
      <c r="B329" s="71"/>
      <c r="C329" s="71"/>
      <c r="D329" s="71">
        <f t="shared" si="20"/>
        <v>4</v>
      </c>
      <c r="E329" s="71" t="e">
        <f>E328+1</f>
        <v>#REF!</v>
      </c>
      <c r="F329" s="70" t="s">
        <v>31</v>
      </c>
      <c r="G329" s="125" t="s">
        <v>452</v>
      </c>
      <c r="H329" s="491"/>
      <c r="I329" s="97" t="s">
        <v>302</v>
      </c>
      <c r="J329" s="157"/>
      <c r="K329" s="254">
        <f t="shared" si="19"/>
        <v>0.4124999999999997</v>
      </c>
      <c r="L329" s="70">
        <v>0</v>
      </c>
    </row>
    <row r="330" spans="1:12" s="365" customFormat="1" ht="15.75" customHeight="1" x14ac:dyDescent="0.25">
      <c r="A330" s="312"/>
      <c r="B330" s="71"/>
      <c r="C330" s="71"/>
      <c r="D330" s="71">
        <f t="shared" si="20"/>
        <v>5</v>
      </c>
      <c r="E330" s="71" t="e">
        <f t="shared" si="20"/>
        <v>#REF!</v>
      </c>
      <c r="F330" s="70" t="s">
        <v>2</v>
      </c>
      <c r="G330" s="360" t="s">
        <v>245</v>
      </c>
      <c r="H330" s="545"/>
      <c r="I330" s="97" t="s">
        <v>233</v>
      </c>
      <c r="J330" s="352"/>
      <c r="K330" s="254">
        <f t="shared" si="19"/>
        <v>0.4124999999999997</v>
      </c>
      <c r="L330" s="70"/>
    </row>
    <row r="331" spans="1:12" s="365" customFormat="1" ht="15.75" customHeight="1" x14ac:dyDescent="0.25">
      <c r="A331" s="312"/>
      <c r="B331" s="71"/>
      <c r="C331" s="71"/>
      <c r="D331" s="71">
        <f t="shared" si="20"/>
        <v>6</v>
      </c>
      <c r="E331" s="71" t="e">
        <f t="shared" si="20"/>
        <v>#REF!</v>
      </c>
      <c r="F331" s="70" t="s">
        <v>2</v>
      </c>
      <c r="G331" s="360" t="s">
        <v>248</v>
      </c>
      <c r="H331" s="545"/>
      <c r="I331" s="97" t="s">
        <v>78</v>
      </c>
      <c r="J331" s="352"/>
      <c r="K331" s="254">
        <f t="shared" si="19"/>
        <v>0.4124999999999997</v>
      </c>
      <c r="L331" s="70"/>
    </row>
    <row r="332" spans="1:12" ht="15.75" customHeight="1" x14ac:dyDescent="0.25">
      <c r="B332" s="71"/>
      <c r="C332" s="71"/>
      <c r="D332" s="71">
        <f t="shared" si="20"/>
        <v>7</v>
      </c>
      <c r="E332" s="71"/>
      <c r="F332" s="70" t="s">
        <v>2</v>
      </c>
      <c r="G332" s="71" t="s">
        <v>338</v>
      </c>
      <c r="H332" s="501"/>
      <c r="I332" s="97" t="s">
        <v>189</v>
      </c>
      <c r="J332" s="157"/>
      <c r="K332" s="254">
        <f t="shared" si="19"/>
        <v>0.4124999999999997</v>
      </c>
      <c r="L332" s="70"/>
    </row>
    <row r="333" spans="1:12" s="750" customFormat="1" ht="15.75" customHeight="1" x14ac:dyDescent="0.25">
      <c r="A333" s="312"/>
      <c r="B333" s="71"/>
      <c r="C333" s="71"/>
      <c r="D333" s="71"/>
      <c r="E333" s="71"/>
      <c r="F333" s="70"/>
      <c r="G333" s="71"/>
      <c r="H333" s="501"/>
      <c r="I333" s="97"/>
      <c r="J333" s="157"/>
      <c r="K333" s="254">
        <f t="shared" si="19"/>
        <v>0.4124999999999997</v>
      </c>
      <c r="L333" s="70"/>
    </row>
    <row r="334" spans="1:12" ht="15.75" customHeight="1" x14ac:dyDescent="0.25">
      <c r="B334" s="71"/>
      <c r="C334" s="71">
        <v>5.4</v>
      </c>
      <c r="D334" s="110"/>
      <c r="E334" s="171"/>
      <c r="F334" s="70"/>
      <c r="G334" s="299" t="s">
        <v>197</v>
      </c>
      <c r="H334" s="498"/>
      <c r="I334" s="125"/>
      <c r="J334" s="157"/>
      <c r="K334" s="254">
        <f t="shared" si="19"/>
        <v>0.4124999999999997</v>
      </c>
      <c r="L334" s="70">
        <v>0</v>
      </c>
    </row>
    <row r="335" spans="1:12" ht="15.75" customHeight="1" x14ac:dyDescent="0.25">
      <c r="B335" s="71"/>
      <c r="C335" s="71"/>
      <c r="D335" s="123">
        <v>1</v>
      </c>
      <c r="E335" s="171"/>
      <c r="F335" s="70" t="s">
        <v>31</v>
      </c>
      <c r="G335" s="398"/>
      <c r="H335" s="503"/>
      <c r="I335" s="97"/>
      <c r="J335" s="177"/>
      <c r="K335" s="254">
        <f t="shared" si="19"/>
        <v>0.4124999999999997</v>
      </c>
      <c r="L335" s="70">
        <v>0</v>
      </c>
    </row>
    <row r="336" spans="1:12" ht="15.75" customHeight="1" x14ac:dyDescent="0.25">
      <c r="B336" s="71"/>
      <c r="C336" s="71"/>
      <c r="D336" s="123">
        <f>D335+1</f>
        <v>2</v>
      </c>
      <c r="E336" s="171"/>
      <c r="F336" s="70" t="s">
        <v>31</v>
      </c>
      <c r="G336" s="332"/>
      <c r="H336" s="549"/>
      <c r="I336" s="97"/>
      <c r="J336" s="333"/>
      <c r="K336" s="254">
        <f t="shared" si="19"/>
        <v>0.4124999999999997</v>
      </c>
      <c r="L336" s="70">
        <v>0</v>
      </c>
    </row>
    <row r="337" spans="1:12" s="353" customFormat="1" ht="15.75" customHeight="1" x14ac:dyDescent="0.25">
      <c r="A337" s="312"/>
      <c r="B337" s="71"/>
      <c r="C337" s="71"/>
      <c r="D337" s="123"/>
      <c r="E337" s="171"/>
      <c r="F337" s="70"/>
      <c r="G337" s="332"/>
      <c r="H337" s="549"/>
      <c r="I337" s="97"/>
      <c r="J337" s="333"/>
      <c r="K337" s="254">
        <f t="shared" si="19"/>
        <v>0.4124999999999997</v>
      </c>
      <c r="L337" s="70"/>
    </row>
    <row r="338" spans="1:12" s="353" customFormat="1" ht="15.75" customHeight="1" x14ac:dyDescent="0.25">
      <c r="A338" s="312"/>
      <c r="B338" s="71"/>
      <c r="C338" s="71"/>
      <c r="D338" s="157"/>
      <c r="E338" s="70"/>
      <c r="F338" s="70"/>
      <c r="G338" s="176"/>
      <c r="H338" s="491"/>
      <c r="I338" s="97"/>
      <c r="J338" s="157"/>
      <c r="K338" s="254">
        <f t="shared" si="19"/>
        <v>0.4124999999999997</v>
      </c>
      <c r="L338" s="70"/>
    </row>
    <row r="339" spans="1:12" ht="15.75" customHeight="1" x14ac:dyDescent="0.25">
      <c r="B339" s="71"/>
      <c r="C339" s="71">
        <v>5.6</v>
      </c>
      <c r="D339" s="110"/>
      <c r="E339" s="171"/>
      <c r="F339" s="70"/>
      <c r="G339" s="299" t="s">
        <v>205</v>
      </c>
      <c r="H339" s="498"/>
      <c r="I339" s="125"/>
      <c r="J339" s="157"/>
      <c r="K339" s="254">
        <f t="shared" si="19"/>
        <v>0.4124999999999997</v>
      </c>
      <c r="L339" s="70"/>
    </row>
    <row r="340" spans="1:12" ht="15.75" customHeight="1" x14ac:dyDescent="0.25">
      <c r="B340" s="71"/>
      <c r="C340" s="71"/>
      <c r="D340" s="296">
        <v>1</v>
      </c>
      <c r="E340" s="171"/>
      <c r="F340" s="70" t="s">
        <v>186</v>
      </c>
      <c r="G340" s="351"/>
      <c r="H340" s="550"/>
      <c r="I340" s="97"/>
      <c r="J340" s="303"/>
      <c r="K340" s="254">
        <f t="shared" si="19"/>
        <v>0.4124999999999997</v>
      </c>
      <c r="L340" s="70"/>
    </row>
    <row r="341" spans="1:12" ht="15.75" customHeight="1" x14ac:dyDescent="0.25">
      <c r="B341" s="71"/>
      <c r="D341" s="296">
        <f>D340+1</f>
        <v>2</v>
      </c>
      <c r="E341" s="171"/>
      <c r="F341" s="70" t="s">
        <v>186</v>
      </c>
      <c r="G341" s="366"/>
      <c r="H341" s="543"/>
      <c r="I341" s="298"/>
      <c r="J341" s="149"/>
      <c r="K341" s="254">
        <f t="shared" si="19"/>
        <v>0.4124999999999997</v>
      </c>
      <c r="L341" s="70">
        <v>0</v>
      </c>
    </row>
    <row r="342" spans="1:12" ht="15.75" customHeight="1" x14ac:dyDescent="0.25">
      <c r="B342" s="71"/>
      <c r="C342" s="71"/>
      <c r="D342" s="296">
        <f>D341+1</f>
        <v>3</v>
      </c>
      <c r="E342" s="171"/>
      <c r="F342" s="70" t="s">
        <v>186</v>
      </c>
      <c r="G342" s="350"/>
      <c r="H342" s="551"/>
      <c r="I342" s="345"/>
      <c r="J342" s="149"/>
      <c r="K342" s="254">
        <f t="shared" si="19"/>
        <v>0.4124999999999997</v>
      </c>
      <c r="L342" s="70">
        <v>0</v>
      </c>
    </row>
    <row r="343" spans="1:12" s="349" customFormat="1" ht="15.75" customHeight="1" x14ac:dyDescent="0.25">
      <c r="A343" s="312"/>
      <c r="B343" s="71"/>
      <c r="C343" s="71"/>
      <c r="D343" s="296">
        <f>D342+1</f>
        <v>4</v>
      </c>
      <c r="E343" s="171"/>
      <c r="F343" s="70" t="s">
        <v>186</v>
      </c>
      <c r="H343" s="415"/>
      <c r="K343" s="254">
        <f t="shared" si="19"/>
        <v>0.4124999999999997</v>
      </c>
      <c r="L343" s="70">
        <v>0</v>
      </c>
    </row>
    <row r="344" spans="1:12" s="349" customFormat="1" ht="15.75" customHeight="1" x14ac:dyDescent="0.25">
      <c r="A344" s="312"/>
      <c r="B344" s="71"/>
      <c r="C344" s="71"/>
      <c r="D344" s="296">
        <f>D343+1</f>
        <v>5</v>
      </c>
      <c r="E344" s="171"/>
      <c r="F344" s="70" t="s">
        <v>186</v>
      </c>
      <c r="G344" s="351"/>
      <c r="H344" s="550"/>
      <c r="I344" s="97"/>
      <c r="J344" s="157"/>
      <c r="K344" s="254">
        <f t="shared" si="19"/>
        <v>0.4124999999999997</v>
      </c>
      <c r="L344" s="70">
        <v>0</v>
      </c>
    </row>
    <row r="345" spans="1:12" ht="15.75" customHeight="1" x14ac:dyDescent="0.25">
      <c r="B345" s="71"/>
      <c r="C345" s="71"/>
      <c r="D345" s="296">
        <f>D344+1</f>
        <v>6</v>
      </c>
      <c r="E345" s="171"/>
      <c r="F345" s="70" t="s">
        <v>186</v>
      </c>
      <c r="K345" s="254">
        <f t="shared" si="19"/>
        <v>0.4124999999999997</v>
      </c>
      <c r="L345" s="70">
        <v>0</v>
      </c>
    </row>
    <row r="346" spans="1:12" s="353" customFormat="1" ht="15.75" customHeight="1" x14ac:dyDescent="0.25">
      <c r="A346" s="312"/>
      <c r="B346" s="71"/>
      <c r="C346" s="71"/>
      <c r="D346" s="296"/>
      <c r="E346" s="171"/>
      <c r="F346" s="70"/>
      <c r="G346" s="46"/>
      <c r="H346" s="485"/>
      <c r="I346" s="288"/>
      <c r="J346" s="136"/>
      <c r="K346" s="254">
        <f t="shared" si="19"/>
        <v>0.4124999999999997</v>
      </c>
      <c r="L346" s="70"/>
    </row>
    <row r="347" spans="1:12" ht="15.75" customHeight="1" x14ac:dyDescent="0.25">
      <c r="B347" s="71">
        <v>6</v>
      </c>
      <c r="C347" s="71"/>
      <c r="D347" s="71"/>
      <c r="E347" s="70"/>
      <c r="F347" s="70"/>
      <c r="G347" s="300" t="s">
        <v>112</v>
      </c>
      <c r="H347" s="537"/>
      <c r="I347" s="268"/>
      <c r="J347" s="157"/>
      <c r="K347" s="254">
        <f t="shared" si="19"/>
        <v>0.4124999999999997</v>
      </c>
      <c r="L347" s="70"/>
    </row>
    <row r="348" spans="1:12" ht="15.75" customHeight="1" x14ac:dyDescent="0.25">
      <c r="B348" s="71"/>
      <c r="C348" s="71">
        <v>6.1</v>
      </c>
      <c r="D348" s="71"/>
      <c r="E348" s="70"/>
      <c r="F348" s="70" t="s">
        <v>19</v>
      </c>
      <c r="G348" s="302"/>
      <c r="H348" s="528"/>
      <c r="I348" s="235"/>
      <c r="J348" s="401"/>
      <c r="K348" s="254">
        <f t="shared" si="19"/>
        <v>0.4124999999999997</v>
      </c>
      <c r="L348" s="70"/>
    </row>
    <row r="349" spans="1:12" ht="15.75" customHeight="1" x14ac:dyDescent="0.25">
      <c r="B349" s="71"/>
      <c r="C349" s="71">
        <f>C348+0.1</f>
        <v>6.1999999999999993</v>
      </c>
      <c r="D349" s="71"/>
      <c r="E349" s="70"/>
      <c r="F349" s="70" t="s">
        <v>92</v>
      </c>
      <c r="G349" s="71"/>
      <c r="H349" s="501"/>
      <c r="I349" s="268"/>
      <c r="J349" s="337"/>
      <c r="K349" s="254">
        <f t="shared" si="19"/>
        <v>0.4124999999999997</v>
      </c>
      <c r="L349" s="70"/>
    </row>
    <row r="350" spans="1:12" ht="15.75" customHeight="1" x14ac:dyDescent="0.25">
      <c r="B350" s="71"/>
      <c r="C350" s="71">
        <f>C349+0.1</f>
        <v>6.2999999999999989</v>
      </c>
      <c r="D350" s="71"/>
      <c r="E350" s="70"/>
      <c r="F350" s="70" t="s">
        <v>92</v>
      </c>
      <c r="G350" s="71"/>
      <c r="H350" s="501"/>
      <c r="I350" s="268"/>
      <c r="J350" s="341"/>
      <c r="K350" s="254">
        <f t="shared" si="19"/>
        <v>0.4124999999999997</v>
      </c>
      <c r="L350" s="70"/>
    </row>
    <row r="351" spans="1:12" ht="15.75" customHeight="1" x14ac:dyDescent="0.25">
      <c r="B351" s="71"/>
      <c r="C351" s="71">
        <f>C350+0.1</f>
        <v>6.3999999999999986</v>
      </c>
      <c r="D351" s="71"/>
      <c r="E351" s="70"/>
      <c r="F351" s="70" t="s">
        <v>92</v>
      </c>
      <c r="G351" s="71"/>
      <c r="H351" s="501"/>
      <c r="I351" s="268"/>
      <c r="J351" s="341"/>
      <c r="K351" s="254">
        <f t="shared" si="19"/>
        <v>0.4124999999999997</v>
      </c>
      <c r="L351" s="70"/>
    </row>
    <row r="352" spans="1:12" s="399" customFormat="1" ht="15.75" customHeight="1" x14ac:dyDescent="0.25">
      <c r="A352" s="312"/>
      <c r="B352" s="71"/>
      <c r="C352" s="71">
        <f t="shared" ref="C352:C353" si="21">C351+0.1</f>
        <v>6.4999999999999982</v>
      </c>
      <c r="D352" s="71"/>
      <c r="E352" s="70"/>
      <c r="F352" s="70" t="s">
        <v>19</v>
      </c>
      <c r="G352" s="71"/>
      <c r="H352" s="501"/>
      <c r="I352" s="340"/>
      <c r="J352" s="157"/>
      <c r="K352" s="254">
        <f t="shared" si="19"/>
        <v>0.4124999999999997</v>
      </c>
      <c r="L352" s="70"/>
    </row>
    <row r="353" spans="1:12" s="399" customFormat="1" ht="15.75" customHeight="1" x14ac:dyDescent="0.25">
      <c r="A353" s="312"/>
      <c r="B353" s="71"/>
      <c r="C353" s="71">
        <f t="shared" si="21"/>
        <v>6.5999999999999979</v>
      </c>
      <c r="D353" s="71"/>
      <c r="E353" s="70"/>
      <c r="F353" s="70" t="s">
        <v>19</v>
      </c>
      <c r="G353" s="71"/>
      <c r="H353" s="501"/>
      <c r="I353" s="340"/>
      <c r="J353" s="157"/>
      <c r="K353" s="254">
        <f t="shared" si="19"/>
        <v>0.4124999999999997</v>
      </c>
      <c r="L353" s="70"/>
    </row>
    <row r="354" spans="1:12" ht="15.75" customHeight="1" x14ac:dyDescent="0.25">
      <c r="B354" s="71"/>
      <c r="C354" s="71"/>
      <c r="D354" s="71"/>
      <c r="E354" s="70"/>
      <c r="F354" s="70"/>
      <c r="G354" s="71"/>
      <c r="H354" s="501"/>
      <c r="I354" s="268"/>
      <c r="J354" s="341"/>
      <c r="K354" s="254">
        <f t="shared" si="19"/>
        <v>0.4124999999999997</v>
      </c>
      <c r="L354" s="70"/>
    </row>
    <row r="355" spans="1:12" s="353" customFormat="1" ht="15.75" customHeight="1" x14ac:dyDescent="0.25">
      <c r="A355" s="312"/>
      <c r="B355" s="71">
        <v>7</v>
      </c>
      <c r="C355" s="71"/>
      <c r="D355" s="71"/>
      <c r="E355" s="70"/>
      <c r="F355" s="70" t="s">
        <v>14</v>
      </c>
      <c r="G355" s="300" t="s">
        <v>226</v>
      </c>
      <c r="H355" s="537"/>
      <c r="I355" s="268"/>
      <c r="J355" s="157"/>
      <c r="K355" s="254">
        <f t="shared" si="19"/>
        <v>0.4124999999999997</v>
      </c>
      <c r="L355" s="70"/>
    </row>
    <row r="356" spans="1:12" ht="15.75" customHeight="1" x14ac:dyDescent="0.25">
      <c r="B356" s="71"/>
      <c r="C356" s="71">
        <v>7.1</v>
      </c>
      <c r="D356" s="71"/>
      <c r="E356" s="70"/>
      <c r="F356" s="70" t="s">
        <v>93</v>
      </c>
      <c r="G356" s="750" t="s">
        <v>456</v>
      </c>
      <c r="H356" s="501"/>
      <c r="I356" s="268" t="s">
        <v>457</v>
      </c>
      <c r="J356" s="157">
        <v>5</v>
      </c>
      <c r="K356" s="254">
        <f t="shared" si="19"/>
        <v>0.4124999999999997</v>
      </c>
      <c r="L356" s="70"/>
    </row>
    <row r="357" spans="1:12" ht="15.75" customHeight="1" x14ac:dyDescent="0.25">
      <c r="B357" s="71"/>
      <c r="C357" s="71">
        <v>7.2</v>
      </c>
      <c r="D357" s="71"/>
      <c r="E357" s="70"/>
      <c r="F357" s="70"/>
      <c r="G357" s="750"/>
      <c r="H357" s="501"/>
      <c r="I357" s="268"/>
      <c r="J357" s="157"/>
      <c r="K357" s="306">
        <f t="shared" ref="K357:K358" si="22">K356+TIME(0,J356,0)</f>
        <v>0.41597222222222191</v>
      </c>
      <c r="L357" s="70"/>
    </row>
    <row r="358" spans="1:12" ht="15.75" customHeight="1" x14ac:dyDescent="0.25">
      <c r="B358" s="71">
        <v>8</v>
      </c>
      <c r="C358" s="71"/>
      <c r="D358" s="71"/>
      <c r="E358" s="70"/>
      <c r="F358" s="70" t="s">
        <v>31</v>
      </c>
      <c r="G358" s="300" t="s">
        <v>45</v>
      </c>
      <c r="H358" s="537"/>
      <c r="I358" s="268" t="s">
        <v>457</v>
      </c>
      <c r="J358" s="157">
        <v>1</v>
      </c>
      <c r="K358" s="306">
        <f t="shared" si="22"/>
        <v>0.41597222222222191</v>
      </c>
      <c r="L358" s="70"/>
    </row>
    <row r="359" spans="1:12" ht="15.75" customHeight="1" x14ac:dyDescent="0.25">
      <c r="B359" s="71"/>
      <c r="C359" s="71"/>
      <c r="D359" s="71"/>
      <c r="E359" s="70"/>
      <c r="F359" s="70"/>
      <c r="G359" s="180" t="s">
        <v>196</v>
      </c>
      <c r="H359" s="504"/>
      <c r="I359" s="110"/>
      <c r="J359" s="150"/>
      <c r="K359" s="356">
        <f>K360-K358</f>
        <v>8.402777777777809E-2</v>
      </c>
      <c r="L359" s="70"/>
    </row>
    <row r="360" spans="1:12" ht="15.75" customHeight="1" x14ac:dyDescent="0.25">
      <c r="B360" s="71"/>
      <c r="C360" s="71"/>
      <c r="D360" s="71"/>
      <c r="E360" s="70"/>
      <c r="F360" s="70"/>
      <c r="G360" s="71"/>
      <c r="H360" s="501"/>
      <c r="I360" s="268" t="s">
        <v>97</v>
      </c>
      <c r="J360" s="157"/>
      <c r="K360" s="255">
        <f>TIME(12,0,0)</f>
        <v>0.5</v>
      </c>
      <c r="L360" s="70"/>
    </row>
    <row r="361" spans="1:12" ht="15.75" customHeight="1" x14ac:dyDescent="0.2">
      <c r="B361" s="903" t="s">
        <v>118</v>
      </c>
      <c r="C361" s="904"/>
      <c r="D361" s="904"/>
      <c r="E361" s="904"/>
      <c r="F361" s="904"/>
      <c r="G361" s="904"/>
      <c r="H361" s="904"/>
      <c r="I361" s="904"/>
      <c r="J361" s="904"/>
      <c r="K361" s="905"/>
      <c r="L361" s="70"/>
    </row>
    <row r="362" spans="1:12" ht="15.75" customHeight="1" x14ac:dyDescent="0.2">
      <c r="B362" s="906"/>
      <c r="C362" s="907"/>
      <c r="D362" s="907"/>
      <c r="E362" s="907"/>
      <c r="F362" s="907"/>
      <c r="G362" s="907"/>
      <c r="H362" s="907"/>
      <c r="I362" s="907"/>
      <c r="J362" s="907"/>
      <c r="K362" s="908"/>
      <c r="L362" s="70"/>
    </row>
    <row r="363" spans="1:12" ht="15.75" customHeight="1" x14ac:dyDescent="0.2">
      <c r="B363" s="900" t="s">
        <v>53</v>
      </c>
      <c r="C363" s="901"/>
      <c r="D363" s="901"/>
      <c r="E363" s="901"/>
      <c r="F363" s="901"/>
      <c r="G363" s="901"/>
      <c r="H363" s="901"/>
      <c r="I363" s="901"/>
      <c r="J363" s="901"/>
      <c r="K363" s="902"/>
      <c r="L363" s="70"/>
    </row>
    <row r="364" spans="1:12" ht="15.75" customHeight="1" x14ac:dyDescent="0.2">
      <c r="B364" s="198"/>
      <c r="C364" s="199"/>
      <c r="D364" s="199"/>
      <c r="E364" s="257"/>
      <c r="F364" s="258"/>
      <c r="G364" s="199"/>
      <c r="H364" s="411"/>
      <c r="I364" s="199"/>
      <c r="J364" s="259"/>
      <c r="K364" s="256"/>
      <c r="L364" s="70"/>
    </row>
    <row r="365" spans="1:12" ht="15.75" customHeight="1" x14ac:dyDescent="0.2">
      <c r="B365" s="894" t="s">
        <v>76</v>
      </c>
      <c r="C365" s="895"/>
      <c r="D365" s="895"/>
      <c r="E365" s="895"/>
      <c r="F365" s="895"/>
      <c r="G365" s="895"/>
      <c r="H365" s="895"/>
      <c r="I365" s="895"/>
      <c r="J365" s="895"/>
      <c r="K365" s="896"/>
      <c r="L365" s="70"/>
    </row>
    <row r="366" spans="1:12" ht="15.75" customHeight="1" x14ac:dyDescent="0.2">
      <c r="B366" s="200"/>
      <c r="C366" s="201"/>
      <c r="D366" s="201"/>
      <c r="E366" s="5"/>
      <c r="F366" s="5"/>
      <c r="G366" s="5"/>
      <c r="H366" s="5"/>
      <c r="I366" s="5"/>
      <c r="J366" s="158"/>
      <c r="K366" s="26"/>
      <c r="L366" s="70"/>
    </row>
    <row r="367" spans="1:12" ht="15.75" customHeight="1" x14ac:dyDescent="0.2">
      <c r="B367" s="897" t="s">
        <v>157</v>
      </c>
      <c r="C367" s="898"/>
      <c r="D367" s="898"/>
      <c r="E367" s="898"/>
      <c r="F367" s="898"/>
      <c r="G367" s="898"/>
      <c r="H367" s="898"/>
      <c r="I367" s="898"/>
      <c r="J367" s="898"/>
      <c r="K367" s="899"/>
      <c r="L367" s="70"/>
    </row>
    <row r="368" spans="1:12" ht="15.75" customHeight="1" x14ac:dyDescent="0.2">
      <c r="B368" s="202"/>
      <c r="C368" s="203"/>
      <c r="D368" s="203"/>
      <c r="E368" s="6"/>
      <c r="F368" s="6"/>
      <c r="G368" s="6"/>
      <c r="H368" s="6"/>
      <c r="I368" s="6"/>
      <c r="J368" s="159"/>
      <c r="K368" s="27"/>
      <c r="L368" s="70"/>
    </row>
    <row r="369" spans="1:12" ht="15.75" customHeight="1" x14ac:dyDescent="0.2">
      <c r="B369" s="890" t="s">
        <v>41</v>
      </c>
      <c r="C369" s="891"/>
      <c r="D369" s="891"/>
      <c r="E369" s="891"/>
      <c r="F369" s="891"/>
      <c r="G369" s="891"/>
      <c r="H369" s="891"/>
      <c r="I369" s="891"/>
      <c r="J369" s="891"/>
      <c r="K369" s="892"/>
      <c r="L369" s="70"/>
    </row>
    <row r="370" spans="1:12" ht="15.75" customHeight="1" x14ac:dyDescent="0.2">
      <c r="B370" s="202"/>
      <c r="C370" s="203"/>
      <c r="D370" s="203"/>
      <c r="E370" s="6"/>
      <c r="F370" s="6"/>
      <c r="G370" s="6"/>
      <c r="H370" s="6"/>
      <c r="I370" s="6"/>
      <c r="J370" s="159"/>
      <c r="K370" s="27"/>
      <c r="L370" s="70"/>
    </row>
    <row r="371" spans="1:12" ht="15.75" customHeight="1" x14ac:dyDescent="0.2">
      <c r="A371"/>
      <c r="B371"/>
      <c r="C371"/>
      <c r="D371"/>
      <c r="E371"/>
      <c r="F371"/>
      <c r="G371"/>
      <c r="H371" s="415"/>
      <c r="I371" s="252"/>
      <c r="J371"/>
      <c r="K371"/>
      <c r="L371"/>
    </row>
    <row r="372" spans="1:12" ht="15.75" customHeight="1" x14ac:dyDescent="0.2">
      <c r="A372"/>
      <c r="B372"/>
      <c r="C372"/>
      <c r="D372"/>
      <c r="E372"/>
      <c r="F372"/>
      <c r="G372"/>
      <c r="H372" s="415"/>
      <c r="I372"/>
      <c r="J372"/>
      <c r="K372"/>
      <c r="L372" s="307">
        <f>SUM(L195:L360)</f>
        <v>4</v>
      </c>
    </row>
    <row r="373" spans="1:12" ht="15.75" customHeight="1" x14ac:dyDescent="0.2">
      <c r="A373"/>
      <c r="B373"/>
      <c r="C373"/>
      <c r="D373"/>
      <c r="E373"/>
      <c r="F373"/>
      <c r="G373"/>
      <c r="H373" s="415"/>
      <c r="I373"/>
      <c r="J373"/>
      <c r="K373"/>
      <c r="L373"/>
    </row>
    <row r="374" spans="1:12" ht="15.75" customHeight="1" x14ac:dyDescent="0.2">
      <c r="A374"/>
      <c r="B374"/>
      <c r="C374"/>
      <c r="D374"/>
      <c r="E374"/>
      <c r="F374"/>
      <c r="G374"/>
      <c r="H374" s="415"/>
      <c r="I374"/>
      <c r="J374"/>
      <c r="K374"/>
      <c r="L374"/>
    </row>
    <row r="375" spans="1:12" ht="15.75" customHeight="1" x14ac:dyDescent="0.2">
      <c r="A375"/>
      <c r="B375"/>
      <c r="C375"/>
      <c r="G375" s="363"/>
      <c r="H375" s="552"/>
    </row>
    <row r="376" spans="1:12" ht="15.75" customHeight="1" x14ac:dyDescent="0.2">
      <c r="A376"/>
      <c r="B376"/>
      <c r="C376"/>
      <c r="G376" s="363"/>
      <c r="H376" s="552"/>
    </row>
    <row r="377" spans="1:12" ht="15.75" customHeight="1" x14ac:dyDescent="0.2">
      <c r="A377"/>
      <c r="B377"/>
      <c r="C377"/>
    </row>
    <row r="378" spans="1:12" ht="15.75" customHeight="1" x14ac:dyDescent="0.2">
      <c r="A378"/>
      <c r="B378"/>
      <c r="C378"/>
    </row>
    <row r="379" spans="1:12" ht="15.75" customHeight="1" x14ac:dyDescent="0.2">
      <c r="A379"/>
      <c r="B379"/>
      <c r="C379"/>
    </row>
    <row r="380" spans="1:12" ht="15.75" customHeight="1" x14ac:dyDescent="0.2">
      <c r="A380"/>
      <c r="B380"/>
      <c r="C380"/>
    </row>
    <row r="381" spans="1:12" ht="15.75" customHeight="1" x14ac:dyDescent="0.2">
      <c r="A381"/>
      <c r="B381"/>
      <c r="C381"/>
    </row>
    <row r="382" spans="1:12" ht="15.75" customHeight="1" x14ac:dyDescent="0.2">
      <c r="A382"/>
      <c r="B382"/>
      <c r="C382"/>
    </row>
    <row r="383" spans="1:12" ht="15.75" customHeight="1" x14ac:dyDescent="0.2">
      <c r="A383"/>
      <c r="B383"/>
      <c r="C383"/>
    </row>
    <row r="384" spans="1:12" ht="15.75" customHeight="1" x14ac:dyDescent="0.2">
      <c r="A384"/>
      <c r="B384"/>
      <c r="C384"/>
    </row>
    <row r="385" spans="1:3" ht="15.75" customHeight="1" x14ac:dyDescent="0.2">
      <c r="A385"/>
      <c r="B385"/>
      <c r="C385"/>
    </row>
    <row r="386" spans="1:3" ht="15.75" customHeight="1" x14ac:dyDescent="0.2">
      <c r="A386"/>
      <c r="B386"/>
      <c r="C386"/>
    </row>
    <row r="387" spans="1:3" ht="15.75" customHeight="1" x14ac:dyDescent="0.2">
      <c r="A387"/>
      <c r="B387"/>
      <c r="C387"/>
    </row>
    <row r="388" spans="1:3" ht="15.75" customHeight="1" x14ac:dyDescent="0.2">
      <c r="A388"/>
      <c r="B388"/>
      <c r="C388"/>
    </row>
    <row r="389" spans="1:3" ht="15.75" customHeight="1" x14ac:dyDescent="0.2">
      <c r="A389"/>
      <c r="B389"/>
      <c r="C389"/>
    </row>
    <row r="390" spans="1:3" ht="15.75" customHeight="1" x14ac:dyDescent="0.2">
      <c r="A390"/>
      <c r="B390"/>
      <c r="C390"/>
    </row>
    <row r="391" spans="1:3" ht="15.75" customHeight="1" x14ac:dyDescent="0.2">
      <c r="A391"/>
      <c r="B391"/>
      <c r="C391"/>
    </row>
    <row r="392" spans="1:3" ht="15.75" customHeight="1" x14ac:dyDescent="0.2">
      <c r="A392"/>
      <c r="B392"/>
      <c r="C392"/>
    </row>
    <row r="393" spans="1:3" ht="15.75" customHeight="1" x14ac:dyDescent="0.2">
      <c r="A393"/>
      <c r="B393"/>
      <c r="C393"/>
    </row>
    <row r="394" spans="1:3" ht="15.75" customHeight="1" x14ac:dyDescent="0.2">
      <c r="A394"/>
      <c r="B394"/>
      <c r="C394"/>
    </row>
    <row r="395" spans="1:3" ht="15.75" customHeight="1" x14ac:dyDescent="0.2">
      <c r="A395"/>
      <c r="B395"/>
      <c r="C395"/>
    </row>
    <row r="396" spans="1:3" ht="15.75" customHeight="1" x14ac:dyDescent="0.2">
      <c r="A396"/>
      <c r="B396"/>
      <c r="C396"/>
    </row>
    <row r="397" spans="1:3" ht="15.75" customHeight="1" x14ac:dyDescent="0.2">
      <c r="A397"/>
      <c r="B397"/>
      <c r="C397"/>
    </row>
    <row r="398" spans="1:3" ht="15.75" customHeight="1" x14ac:dyDescent="0.2">
      <c r="A398"/>
      <c r="B398"/>
      <c r="C398"/>
    </row>
    <row r="399" spans="1:3" ht="15.75" customHeight="1" x14ac:dyDescent="0.2">
      <c r="A399"/>
      <c r="B399"/>
      <c r="C399"/>
    </row>
    <row r="400" spans="1:3" ht="15.75" customHeight="1" x14ac:dyDescent="0.2">
      <c r="A400"/>
      <c r="B400"/>
      <c r="C400"/>
    </row>
    <row r="401" spans="1:3" ht="15.75" customHeight="1" x14ac:dyDescent="0.2">
      <c r="A401"/>
      <c r="B401"/>
      <c r="C401"/>
    </row>
    <row r="402" spans="1:3" ht="15.75" customHeight="1" x14ac:dyDescent="0.2">
      <c r="A402"/>
      <c r="B402"/>
      <c r="C402"/>
    </row>
    <row r="403" spans="1:3" ht="15.75" customHeight="1" x14ac:dyDescent="0.2">
      <c r="A403"/>
      <c r="B403"/>
      <c r="C403"/>
    </row>
    <row r="404" spans="1:3" ht="15.75" customHeight="1" x14ac:dyDescent="0.2">
      <c r="A404"/>
      <c r="B404"/>
      <c r="C404"/>
    </row>
    <row r="405" spans="1:3" ht="15.75" customHeight="1" x14ac:dyDescent="0.2">
      <c r="A405"/>
      <c r="B405"/>
      <c r="C405"/>
    </row>
    <row r="406" spans="1:3" ht="15.75" customHeight="1" x14ac:dyDescent="0.2">
      <c r="A406"/>
      <c r="B406"/>
      <c r="C406"/>
    </row>
    <row r="407" spans="1:3" ht="15.75" customHeight="1" x14ac:dyDescent="0.2">
      <c r="A407"/>
      <c r="B407"/>
      <c r="C407"/>
    </row>
    <row r="408" spans="1:3" ht="15.75" customHeight="1" x14ac:dyDescent="0.2">
      <c r="A408"/>
      <c r="B408"/>
      <c r="C408"/>
    </row>
    <row r="409" spans="1:3" ht="15.75" customHeight="1" x14ac:dyDescent="0.2">
      <c r="A409"/>
      <c r="B409"/>
      <c r="C409"/>
    </row>
    <row r="410" spans="1:3" ht="15.75" customHeight="1" x14ac:dyDescent="0.2">
      <c r="A410"/>
      <c r="B410"/>
      <c r="C410"/>
    </row>
    <row r="411" spans="1:3" ht="15.75" customHeight="1" x14ac:dyDescent="0.2">
      <c r="A411"/>
      <c r="B411"/>
      <c r="C411"/>
    </row>
    <row r="412" spans="1:3" ht="15.75" customHeight="1" x14ac:dyDescent="0.2">
      <c r="A412"/>
      <c r="B412"/>
      <c r="C412"/>
    </row>
    <row r="413" spans="1:3" ht="15.75" customHeight="1" x14ac:dyDescent="0.2">
      <c r="A413"/>
      <c r="B413"/>
      <c r="C413"/>
    </row>
    <row r="414" spans="1:3" ht="15.75" customHeight="1" x14ac:dyDescent="0.2">
      <c r="A414"/>
      <c r="B414"/>
      <c r="C414"/>
    </row>
    <row r="415" spans="1:3" ht="15.75" customHeight="1" x14ac:dyDescent="0.2">
      <c r="A415"/>
      <c r="B415"/>
      <c r="C415"/>
    </row>
    <row r="416" spans="1:3" ht="15.75" customHeight="1" x14ac:dyDescent="0.2">
      <c r="A416"/>
      <c r="B416"/>
      <c r="C416"/>
    </row>
    <row r="417" spans="1:3" ht="15.75" customHeight="1" x14ac:dyDescent="0.2">
      <c r="A417"/>
      <c r="B417"/>
      <c r="C417"/>
    </row>
    <row r="418" spans="1:3" ht="15.75" customHeight="1" x14ac:dyDescent="0.2">
      <c r="A418"/>
      <c r="B418"/>
      <c r="C418"/>
    </row>
    <row r="419" spans="1:3" ht="15.75" customHeight="1" x14ac:dyDescent="0.2">
      <c r="A419"/>
      <c r="B419"/>
      <c r="C419"/>
    </row>
    <row r="420" spans="1:3" ht="15.75" customHeight="1" x14ac:dyDescent="0.2">
      <c r="A420"/>
      <c r="B420"/>
      <c r="C420"/>
    </row>
    <row r="421" spans="1:3" ht="15.75" customHeight="1" x14ac:dyDescent="0.2">
      <c r="A421"/>
      <c r="B421"/>
      <c r="C421"/>
    </row>
    <row r="422" spans="1:3" ht="15.75" customHeight="1" x14ac:dyDescent="0.2">
      <c r="A422"/>
      <c r="B422"/>
      <c r="C422"/>
    </row>
    <row r="423" spans="1:3" ht="15.75" customHeight="1" x14ac:dyDescent="0.2">
      <c r="A423"/>
      <c r="B423"/>
      <c r="C423"/>
    </row>
    <row r="424" spans="1:3" ht="15.75" customHeight="1" x14ac:dyDescent="0.2">
      <c r="A424"/>
      <c r="B424"/>
      <c r="C424"/>
    </row>
    <row r="425" spans="1:3" ht="15.75" customHeight="1" x14ac:dyDescent="0.2">
      <c r="A425"/>
      <c r="B425"/>
      <c r="C425"/>
    </row>
    <row r="426" spans="1:3" ht="15.75" customHeight="1" x14ac:dyDescent="0.2">
      <c r="A426"/>
      <c r="B426"/>
      <c r="C426"/>
    </row>
    <row r="427" spans="1:3" ht="15.75" customHeight="1" x14ac:dyDescent="0.2">
      <c r="A427"/>
      <c r="B427"/>
      <c r="C427"/>
    </row>
    <row r="428" spans="1:3" ht="15.75" customHeight="1" x14ac:dyDescent="0.2">
      <c r="A428"/>
      <c r="B428"/>
      <c r="C428"/>
    </row>
    <row r="429" spans="1:3" ht="15.75" customHeight="1" x14ac:dyDescent="0.2">
      <c r="A429"/>
      <c r="B429"/>
      <c r="C429"/>
    </row>
    <row r="430" spans="1:3" ht="15.75" customHeight="1" x14ac:dyDescent="0.2">
      <c r="A430"/>
      <c r="B430"/>
      <c r="C430"/>
    </row>
    <row r="431" spans="1:3" ht="15.75" customHeight="1" x14ac:dyDescent="0.2">
      <c r="A431"/>
      <c r="B431"/>
      <c r="C431"/>
    </row>
    <row r="432" spans="1:3" ht="15.75" customHeight="1" x14ac:dyDescent="0.2">
      <c r="A432"/>
      <c r="B432"/>
      <c r="C432"/>
    </row>
    <row r="433" spans="1:3" ht="15.75" customHeight="1" x14ac:dyDescent="0.2">
      <c r="A433"/>
      <c r="B433"/>
      <c r="C433"/>
    </row>
    <row r="434" spans="1:3" ht="15.75" customHeight="1" x14ac:dyDescent="0.2">
      <c r="A434"/>
      <c r="B434"/>
      <c r="C434"/>
    </row>
    <row r="435" spans="1:3" ht="15.75" customHeight="1" x14ac:dyDescent="0.2">
      <c r="A435"/>
      <c r="B435"/>
      <c r="C435"/>
    </row>
    <row r="436" spans="1:3" ht="15.75" customHeight="1" x14ac:dyDescent="0.2">
      <c r="A436"/>
      <c r="B436"/>
      <c r="C436"/>
    </row>
    <row r="437" spans="1:3" ht="15.75" customHeight="1" x14ac:dyDescent="0.2">
      <c r="A437"/>
      <c r="B437"/>
      <c r="C437"/>
    </row>
    <row r="438" spans="1:3" ht="15.75" customHeight="1" x14ac:dyDescent="0.2">
      <c r="A438"/>
      <c r="B438"/>
      <c r="C438"/>
    </row>
    <row r="439" spans="1:3" ht="15.75" customHeight="1" x14ac:dyDescent="0.2">
      <c r="A439"/>
      <c r="B439"/>
      <c r="C439"/>
    </row>
    <row r="440" spans="1:3" ht="15.75" customHeight="1" x14ac:dyDescent="0.2">
      <c r="A440"/>
      <c r="B440"/>
      <c r="C440"/>
    </row>
    <row r="441" spans="1:3" ht="15.75" customHeight="1" x14ac:dyDescent="0.2">
      <c r="A441"/>
      <c r="B441"/>
      <c r="C441"/>
    </row>
    <row r="442" spans="1:3" ht="15.75" customHeight="1" x14ac:dyDescent="0.2">
      <c r="A442"/>
      <c r="B442"/>
      <c r="C442"/>
    </row>
    <row r="443" spans="1:3" ht="15.75" customHeight="1" x14ac:dyDescent="0.2">
      <c r="A443"/>
      <c r="B443"/>
      <c r="C443"/>
    </row>
    <row r="444" spans="1:3" ht="15.75" customHeight="1" x14ac:dyDescent="0.2">
      <c r="A444"/>
      <c r="B444"/>
      <c r="C444"/>
    </row>
    <row r="445" spans="1:3" ht="15.75" customHeight="1" x14ac:dyDescent="0.2">
      <c r="A445"/>
      <c r="B445"/>
      <c r="C445"/>
    </row>
    <row r="446" spans="1:3" ht="15.75" customHeight="1" x14ac:dyDescent="0.2">
      <c r="A446"/>
      <c r="B446"/>
      <c r="C446"/>
    </row>
    <row r="447" spans="1:3" ht="15.75" customHeight="1" x14ac:dyDescent="0.2">
      <c r="A447"/>
      <c r="B447"/>
      <c r="C447"/>
    </row>
    <row r="448" spans="1:3" ht="15.75" customHeight="1" x14ac:dyDescent="0.2">
      <c r="A448"/>
      <c r="B448"/>
      <c r="C448"/>
    </row>
    <row r="449" spans="1:3" ht="15.75" customHeight="1" x14ac:dyDescent="0.2">
      <c r="A449"/>
      <c r="B449"/>
      <c r="C449"/>
    </row>
    <row r="450" spans="1:3" ht="15.75" customHeight="1" x14ac:dyDescent="0.2">
      <c r="A450"/>
      <c r="B450"/>
      <c r="C450"/>
    </row>
    <row r="451" spans="1:3" ht="15.75" customHeight="1" x14ac:dyDescent="0.2">
      <c r="A451"/>
      <c r="B451"/>
      <c r="C451"/>
    </row>
    <row r="452" spans="1:3" ht="15.75" customHeight="1" x14ac:dyDescent="0.2">
      <c r="A452"/>
      <c r="B452"/>
      <c r="C452"/>
    </row>
    <row r="453" spans="1:3" ht="15.75" customHeight="1" x14ac:dyDescent="0.2">
      <c r="A453"/>
      <c r="B453"/>
      <c r="C453"/>
    </row>
    <row r="454" spans="1:3" ht="15.75" customHeight="1" x14ac:dyDescent="0.2">
      <c r="A454"/>
      <c r="B454"/>
      <c r="C454"/>
    </row>
    <row r="455" spans="1:3" ht="15.75" customHeight="1" x14ac:dyDescent="0.2">
      <c r="A455"/>
      <c r="B455"/>
      <c r="C455"/>
    </row>
    <row r="456" spans="1:3" ht="15.75" customHeight="1" x14ac:dyDescent="0.2">
      <c r="A456"/>
      <c r="B456"/>
      <c r="C456"/>
    </row>
    <row r="457" spans="1:3" ht="15.75" customHeight="1" x14ac:dyDescent="0.2">
      <c r="A457"/>
      <c r="B457"/>
      <c r="C457"/>
    </row>
    <row r="458" spans="1:3" ht="15.75" customHeight="1" x14ac:dyDescent="0.2">
      <c r="A458"/>
      <c r="B458"/>
      <c r="C458"/>
    </row>
    <row r="459" spans="1:3" ht="15.75" customHeight="1" x14ac:dyDescent="0.2">
      <c r="A459"/>
      <c r="B459"/>
      <c r="C459"/>
    </row>
    <row r="460" spans="1:3" ht="15.75" customHeight="1" x14ac:dyDescent="0.2">
      <c r="A460"/>
      <c r="B460"/>
      <c r="C460"/>
    </row>
    <row r="461" spans="1:3" ht="15.75" customHeight="1" x14ac:dyDescent="0.2">
      <c r="A461"/>
      <c r="B461"/>
      <c r="C461"/>
    </row>
    <row r="462" spans="1:3" ht="15.75" customHeight="1" x14ac:dyDescent="0.2">
      <c r="A462"/>
      <c r="B462"/>
      <c r="C462"/>
    </row>
    <row r="463" spans="1:3" ht="15.75" customHeight="1" x14ac:dyDescent="0.2">
      <c r="A463"/>
      <c r="B463"/>
      <c r="C463"/>
    </row>
    <row r="464" spans="1:3" ht="15.75" customHeight="1" x14ac:dyDescent="0.2">
      <c r="A464"/>
      <c r="B464"/>
      <c r="C464"/>
    </row>
    <row r="465" spans="1:3" ht="15.75" customHeight="1" x14ac:dyDescent="0.2">
      <c r="A465"/>
      <c r="B465"/>
      <c r="C465"/>
    </row>
    <row r="466" spans="1:3" ht="15.75" customHeight="1" x14ac:dyDescent="0.2">
      <c r="A466"/>
      <c r="B466"/>
      <c r="C466"/>
    </row>
    <row r="467" spans="1:3" ht="15.75" customHeight="1" x14ac:dyDescent="0.2">
      <c r="A467"/>
      <c r="B467"/>
      <c r="C467"/>
    </row>
    <row r="468" spans="1:3" ht="15.75" customHeight="1" x14ac:dyDescent="0.2">
      <c r="A468"/>
      <c r="B468"/>
      <c r="C468"/>
    </row>
    <row r="469" spans="1:3" ht="15.75" customHeight="1" x14ac:dyDescent="0.2">
      <c r="A469"/>
      <c r="B469"/>
      <c r="C469"/>
    </row>
    <row r="470" spans="1:3" ht="15.75" customHeight="1" x14ac:dyDescent="0.2">
      <c r="A470"/>
      <c r="B470"/>
      <c r="C470"/>
    </row>
    <row r="471" spans="1:3" ht="15.75" customHeight="1" x14ac:dyDescent="0.2">
      <c r="A471"/>
      <c r="B471"/>
      <c r="C471"/>
    </row>
    <row r="472" spans="1:3" ht="15.75" customHeight="1" x14ac:dyDescent="0.2">
      <c r="A472"/>
      <c r="B472"/>
      <c r="C472"/>
    </row>
    <row r="473" spans="1:3" ht="15.75" customHeight="1" x14ac:dyDescent="0.2">
      <c r="A473"/>
      <c r="B473"/>
      <c r="C473"/>
    </row>
    <row r="474" spans="1:3" ht="15.75" customHeight="1" x14ac:dyDescent="0.2">
      <c r="A474"/>
      <c r="B474"/>
      <c r="C474"/>
    </row>
    <row r="475" spans="1:3" ht="15.75" customHeight="1" x14ac:dyDescent="0.2">
      <c r="A475"/>
      <c r="B475"/>
      <c r="C475"/>
    </row>
    <row r="476" spans="1:3" ht="15.75" customHeight="1" x14ac:dyDescent="0.2">
      <c r="A476"/>
      <c r="B476"/>
      <c r="C476"/>
    </row>
    <row r="477" spans="1:3" ht="15.75" customHeight="1" x14ac:dyDescent="0.2">
      <c r="A477"/>
      <c r="B477"/>
      <c r="C477"/>
    </row>
    <row r="478" spans="1:3" ht="15.75" customHeight="1" x14ac:dyDescent="0.2">
      <c r="A478"/>
      <c r="B478"/>
      <c r="C478"/>
    </row>
    <row r="479" spans="1:3" ht="15.75" customHeight="1" x14ac:dyDescent="0.2">
      <c r="A479"/>
      <c r="B479"/>
      <c r="C479"/>
    </row>
    <row r="480" spans="1:3" ht="15.75" customHeight="1" x14ac:dyDescent="0.2">
      <c r="A480"/>
      <c r="B480"/>
      <c r="C480"/>
    </row>
    <row r="481" spans="1:3" ht="15.75" customHeight="1" x14ac:dyDescent="0.2">
      <c r="A481"/>
      <c r="B481"/>
      <c r="C481"/>
    </row>
    <row r="482" spans="1:3" ht="15.75" customHeight="1" x14ac:dyDescent="0.2">
      <c r="A482"/>
      <c r="B482"/>
      <c r="C482"/>
    </row>
    <row r="483" spans="1:3" ht="15.75" customHeight="1" x14ac:dyDescent="0.2">
      <c r="A483"/>
      <c r="B483"/>
      <c r="C483"/>
    </row>
    <row r="484" spans="1:3" ht="15.75" customHeight="1" x14ac:dyDescent="0.2">
      <c r="A484"/>
      <c r="B484"/>
      <c r="C484"/>
    </row>
    <row r="485" spans="1:3" ht="15.75" customHeight="1" x14ac:dyDescent="0.2">
      <c r="A485"/>
      <c r="B485"/>
      <c r="C485"/>
    </row>
    <row r="486" spans="1:3" ht="15.75" customHeight="1" x14ac:dyDescent="0.2">
      <c r="A486"/>
      <c r="B486"/>
      <c r="C486"/>
    </row>
    <row r="487" spans="1:3" ht="15.75" customHeight="1" x14ac:dyDescent="0.2">
      <c r="A487"/>
      <c r="B487"/>
      <c r="C487"/>
    </row>
    <row r="488" spans="1:3" ht="15.75" customHeight="1" x14ac:dyDescent="0.2">
      <c r="A488"/>
      <c r="B488"/>
      <c r="C488"/>
    </row>
    <row r="489" spans="1:3" ht="15.75" customHeight="1" x14ac:dyDescent="0.2">
      <c r="A489"/>
      <c r="B489"/>
      <c r="C489"/>
    </row>
    <row r="490" spans="1:3" ht="15.75" customHeight="1" x14ac:dyDescent="0.2">
      <c r="A490"/>
      <c r="B490"/>
      <c r="C490"/>
    </row>
    <row r="491" spans="1:3" ht="15.75" customHeight="1" x14ac:dyDescent="0.2">
      <c r="A491"/>
      <c r="B491"/>
      <c r="C491"/>
    </row>
    <row r="492" spans="1:3" ht="15.75" customHeight="1" x14ac:dyDescent="0.2">
      <c r="A492"/>
      <c r="B492"/>
      <c r="C492"/>
    </row>
    <row r="493" spans="1:3" ht="15.75" customHeight="1" x14ac:dyDescent="0.2">
      <c r="A493"/>
      <c r="B493"/>
      <c r="C493"/>
    </row>
    <row r="494" spans="1:3" ht="15.75" customHeight="1" x14ac:dyDescent="0.2">
      <c r="A494"/>
      <c r="B494"/>
      <c r="C494"/>
    </row>
    <row r="495" spans="1:3" ht="15.75" customHeight="1" x14ac:dyDescent="0.2">
      <c r="A495"/>
      <c r="B495"/>
      <c r="C495"/>
    </row>
    <row r="496" spans="1:3" ht="15.75" customHeight="1" x14ac:dyDescent="0.2">
      <c r="A496"/>
      <c r="B496"/>
      <c r="C496"/>
    </row>
    <row r="497" spans="1:3" ht="15.75" customHeight="1" x14ac:dyDescent="0.2">
      <c r="A497"/>
      <c r="B497"/>
      <c r="C497"/>
    </row>
    <row r="498" spans="1:3" ht="15.75" customHeight="1" x14ac:dyDescent="0.2">
      <c r="A498"/>
      <c r="B498"/>
      <c r="C498"/>
    </row>
    <row r="499" spans="1:3" ht="15.75" customHeight="1" x14ac:dyDescent="0.2">
      <c r="A499"/>
      <c r="B499"/>
      <c r="C499"/>
    </row>
    <row r="500" spans="1:3" ht="15.75" customHeight="1" x14ac:dyDescent="0.2">
      <c r="A500"/>
      <c r="B500"/>
      <c r="C500"/>
    </row>
    <row r="501" spans="1:3" ht="15.75" customHeight="1" x14ac:dyDescent="0.2">
      <c r="A501"/>
      <c r="B501"/>
      <c r="C501"/>
    </row>
    <row r="502" spans="1:3" ht="15.75" customHeight="1" x14ac:dyDescent="0.2">
      <c r="A502"/>
      <c r="B502"/>
      <c r="C502"/>
    </row>
    <row r="503" spans="1:3" ht="15.75" customHeight="1" x14ac:dyDescent="0.2">
      <c r="A503"/>
      <c r="B503"/>
      <c r="C503"/>
    </row>
    <row r="504" spans="1:3" ht="15.75" customHeight="1" x14ac:dyDescent="0.2">
      <c r="A504"/>
      <c r="B504"/>
      <c r="C504"/>
    </row>
    <row r="505" spans="1:3" ht="15.75" customHeight="1" x14ac:dyDescent="0.2">
      <c r="A505"/>
      <c r="B505"/>
      <c r="C505"/>
    </row>
    <row r="506" spans="1:3" ht="15.75" customHeight="1" x14ac:dyDescent="0.2">
      <c r="A506"/>
      <c r="B506"/>
      <c r="C506"/>
    </row>
    <row r="507" spans="1:3" ht="15.75" customHeight="1" x14ac:dyDescent="0.2">
      <c r="A507"/>
      <c r="B507"/>
      <c r="C507"/>
    </row>
    <row r="508" spans="1:3" ht="15.75" customHeight="1" x14ac:dyDescent="0.2">
      <c r="A508"/>
      <c r="B508"/>
      <c r="C508"/>
    </row>
    <row r="509" spans="1:3" ht="15.75" customHeight="1" x14ac:dyDescent="0.2">
      <c r="A509"/>
      <c r="B509"/>
      <c r="C509"/>
    </row>
    <row r="510" spans="1:3" ht="15.75" customHeight="1" x14ac:dyDescent="0.2">
      <c r="A510"/>
      <c r="B510"/>
      <c r="C510"/>
    </row>
    <row r="511" spans="1:3" ht="15.75" customHeight="1" x14ac:dyDescent="0.2">
      <c r="A511"/>
      <c r="B511"/>
      <c r="C511"/>
    </row>
    <row r="512" spans="1:3" ht="15.75" customHeight="1" x14ac:dyDescent="0.2">
      <c r="A512"/>
      <c r="B512"/>
      <c r="C512"/>
    </row>
    <row r="513" spans="1:3" ht="15.75" customHeight="1" x14ac:dyDescent="0.2">
      <c r="A513"/>
      <c r="B513"/>
      <c r="C513"/>
    </row>
    <row r="514" spans="1:3" ht="15.75" customHeight="1" x14ac:dyDescent="0.2">
      <c r="A514"/>
      <c r="B514"/>
      <c r="C514"/>
    </row>
    <row r="515" spans="1:3" ht="15.75" customHeight="1" x14ac:dyDescent="0.2">
      <c r="A515"/>
      <c r="B515"/>
      <c r="C515"/>
    </row>
    <row r="516" spans="1:3" ht="15.75" customHeight="1" x14ac:dyDescent="0.2">
      <c r="A516"/>
      <c r="B516"/>
      <c r="C516"/>
    </row>
    <row r="517" spans="1:3" ht="15.75" customHeight="1" x14ac:dyDescent="0.2">
      <c r="A517"/>
      <c r="B517"/>
      <c r="C517"/>
    </row>
    <row r="518" spans="1:3" ht="15.75" customHeight="1" x14ac:dyDescent="0.2">
      <c r="A518"/>
      <c r="B518"/>
      <c r="C518"/>
    </row>
    <row r="519" spans="1:3" ht="15.75" customHeight="1" x14ac:dyDescent="0.2">
      <c r="A519"/>
      <c r="B519"/>
      <c r="C519"/>
    </row>
    <row r="520" spans="1:3" ht="15.75" customHeight="1" x14ac:dyDescent="0.2">
      <c r="A520"/>
      <c r="B520"/>
      <c r="C520"/>
    </row>
    <row r="521" spans="1:3" ht="15.75" customHeight="1" x14ac:dyDescent="0.2">
      <c r="A521"/>
      <c r="B521"/>
      <c r="C521"/>
    </row>
    <row r="522" spans="1:3" ht="15.75" customHeight="1" x14ac:dyDescent="0.2">
      <c r="A522"/>
      <c r="B522"/>
      <c r="C522"/>
    </row>
    <row r="523" spans="1:3" ht="15.75" customHeight="1" x14ac:dyDescent="0.2">
      <c r="A523"/>
      <c r="B523"/>
      <c r="C523"/>
    </row>
    <row r="524" spans="1:3" ht="15.75" customHeight="1" x14ac:dyDescent="0.2">
      <c r="A524"/>
      <c r="B524"/>
      <c r="C524"/>
    </row>
    <row r="525" spans="1:3" ht="15.75" customHeight="1" x14ac:dyDescent="0.2">
      <c r="A525"/>
      <c r="B525"/>
      <c r="C525"/>
    </row>
    <row r="526" spans="1:3" ht="15.75" customHeight="1" x14ac:dyDescent="0.2">
      <c r="A526"/>
      <c r="B526"/>
      <c r="C526"/>
    </row>
    <row r="527" spans="1:3" ht="15.75" customHeight="1" x14ac:dyDescent="0.2">
      <c r="A527"/>
      <c r="B527"/>
      <c r="C527"/>
    </row>
    <row r="528" spans="1:3" ht="15.75" customHeight="1" x14ac:dyDescent="0.2">
      <c r="A528"/>
      <c r="B528"/>
      <c r="C528"/>
    </row>
    <row r="529" spans="1:3" ht="15.75" customHeight="1" x14ac:dyDescent="0.2">
      <c r="A529"/>
      <c r="B529"/>
      <c r="C529"/>
    </row>
    <row r="530" spans="1:3" ht="15.75" customHeight="1" x14ac:dyDescent="0.2">
      <c r="A530"/>
      <c r="B530"/>
      <c r="C530"/>
    </row>
    <row r="531" spans="1:3" ht="15.75" customHeight="1" x14ac:dyDescent="0.2">
      <c r="A531"/>
      <c r="B531"/>
      <c r="C531"/>
    </row>
    <row r="532" spans="1:3" ht="15.75" customHeight="1" x14ac:dyDescent="0.2">
      <c r="A532"/>
      <c r="B532"/>
      <c r="C532"/>
    </row>
    <row r="533" spans="1:3" ht="15.75" customHeight="1" x14ac:dyDescent="0.2">
      <c r="A533"/>
      <c r="B533"/>
      <c r="C533"/>
    </row>
    <row r="534" spans="1:3" ht="15.75" customHeight="1" x14ac:dyDescent="0.2">
      <c r="A534"/>
      <c r="B534"/>
      <c r="C534"/>
    </row>
    <row r="535" spans="1:3" ht="15.75" customHeight="1" x14ac:dyDescent="0.2">
      <c r="A535"/>
      <c r="B535"/>
      <c r="C535"/>
    </row>
    <row r="536" spans="1:3" ht="15.75" customHeight="1" x14ac:dyDescent="0.2">
      <c r="A536"/>
      <c r="B536"/>
      <c r="C536"/>
    </row>
    <row r="537" spans="1:3" ht="15.75" customHeight="1" x14ac:dyDescent="0.2">
      <c r="A537"/>
      <c r="B537"/>
      <c r="C537"/>
    </row>
    <row r="538" spans="1:3" ht="15.75" customHeight="1" x14ac:dyDescent="0.2">
      <c r="A538"/>
      <c r="B538"/>
      <c r="C538"/>
    </row>
    <row r="539" spans="1:3" ht="15.75" customHeight="1" x14ac:dyDescent="0.2">
      <c r="A539"/>
      <c r="B539"/>
      <c r="C539"/>
    </row>
    <row r="540" spans="1:3" ht="15.75" customHeight="1" x14ac:dyDescent="0.2">
      <c r="A540"/>
      <c r="B540"/>
      <c r="C540"/>
    </row>
    <row r="541" spans="1:3" ht="15.75" customHeight="1" x14ac:dyDescent="0.2">
      <c r="A541"/>
      <c r="B541"/>
      <c r="C541"/>
    </row>
    <row r="542" spans="1:3" ht="15.75" customHeight="1" x14ac:dyDescent="0.2">
      <c r="A542"/>
      <c r="B542"/>
      <c r="C542"/>
    </row>
    <row r="543" spans="1:3" ht="15.75" customHeight="1" x14ac:dyDescent="0.2">
      <c r="A543"/>
      <c r="B543"/>
      <c r="C543"/>
    </row>
    <row r="544" spans="1:3" ht="15.75" customHeight="1" x14ac:dyDescent="0.2">
      <c r="A544"/>
      <c r="B544"/>
      <c r="C544"/>
    </row>
    <row r="545" spans="1:3" ht="15.75" customHeight="1" x14ac:dyDescent="0.2">
      <c r="A545"/>
      <c r="B545"/>
      <c r="C545"/>
    </row>
    <row r="546" spans="1:3" ht="15.75" customHeight="1" x14ac:dyDescent="0.2">
      <c r="A546"/>
      <c r="B546"/>
      <c r="C546"/>
    </row>
    <row r="547" spans="1:3" ht="15.75" customHeight="1" x14ac:dyDescent="0.2">
      <c r="A547"/>
      <c r="B547"/>
      <c r="C547"/>
    </row>
    <row r="548" spans="1:3" ht="15.75" customHeight="1" x14ac:dyDescent="0.2">
      <c r="A548"/>
      <c r="B548"/>
      <c r="C548"/>
    </row>
    <row r="549" spans="1:3" ht="15.75" customHeight="1" x14ac:dyDescent="0.2">
      <c r="A549"/>
      <c r="B549"/>
      <c r="C549"/>
    </row>
    <row r="550" spans="1:3" ht="15.75" customHeight="1" x14ac:dyDescent="0.2">
      <c r="A550"/>
      <c r="B550"/>
      <c r="C550"/>
    </row>
    <row r="551" spans="1:3" ht="15.75" customHeight="1" x14ac:dyDescent="0.2">
      <c r="A551"/>
      <c r="B551"/>
      <c r="C551"/>
    </row>
    <row r="552" spans="1:3" ht="15.75" customHeight="1" x14ac:dyDescent="0.2">
      <c r="A552"/>
      <c r="B552"/>
      <c r="C552"/>
    </row>
    <row r="553" spans="1:3" ht="15.75" customHeight="1" x14ac:dyDescent="0.2">
      <c r="A553"/>
      <c r="B553"/>
      <c r="C553"/>
    </row>
    <row r="554" spans="1:3" ht="15.75" customHeight="1" x14ac:dyDescent="0.2">
      <c r="A554"/>
      <c r="B554"/>
      <c r="C554"/>
    </row>
    <row r="555" spans="1:3" ht="15.75" customHeight="1" x14ac:dyDescent="0.2">
      <c r="A555"/>
      <c r="B555"/>
      <c r="C555"/>
    </row>
    <row r="556" spans="1:3" ht="15.75" customHeight="1" x14ac:dyDescent="0.2">
      <c r="A556"/>
      <c r="B556"/>
      <c r="C556"/>
    </row>
    <row r="557" spans="1:3" ht="15.75" customHeight="1" x14ac:dyDescent="0.2">
      <c r="A557"/>
      <c r="B557"/>
      <c r="C557"/>
    </row>
    <row r="558" spans="1:3" ht="15.75" customHeight="1" x14ac:dyDescent="0.2">
      <c r="A558"/>
      <c r="B558"/>
      <c r="C558"/>
    </row>
    <row r="559" spans="1:3" ht="15.75" customHeight="1" x14ac:dyDescent="0.2">
      <c r="A559"/>
      <c r="B559"/>
      <c r="C559"/>
    </row>
    <row r="560" spans="1:3" ht="15.75" customHeight="1" x14ac:dyDescent="0.2">
      <c r="A560"/>
      <c r="B560"/>
      <c r="C560"/>
    </row>
    <row r="561" spans="1:3" ht="15.75" customHeight="1" x14ac:dyDescent="0.2">
      <c r="A561"/>
      <c r="B561"/>
      <c r="C561"/>
    </row>
    <row r="562" spans="1:3" ht="15.75" customHeight="1" x14ac:dyDescent="0.2">
      <c r="A562"/>
      <c r="B562"/>
      <c r="C562"/>
    </row>
    <row r="563" spans="1:3" ht="15.75" customHeight="1" x14ac:dyDescent="0.2">
      <c r="A563"/>
      <c r="B563"/>
      <c r="C563"/>
    </row>
    <row r="564" spans="1:3" ht="15.75" customHeight="1" x14ac:dyDescent="0.2">
      <c r="A564"/>
      <c r="B564"/>
      <c r="C564"/>
    </row>
    <row r="565" spans="1:3" ht="15.75" customHeight="1" x14ac:dyDescent="0.2">
      <c r="A565"/>
      <c r="B565"/>
      <c r="C565"/>
    </row>
    <row r="566" spans="1:3" ht="15.75" customHeight="1" x14ac:dyDescent="0.2">
      <c r="A566"/>
      <c r="B566"/>
      <c r="C566"/>
    </row>
    <row r="567" spans="1:3" ht="15.75" customHeight="1" x14ac:dyDescent="0.2">
      <c r="A567"/>
      <c r="B567"/>
      <c r="C567"/>
    </row>
    <row r="568" spans="1:3" ht="15.75" customHeight="1" x14ac:dyDescent="0.2">
      <c r="A568"/>
      <c r="B568"/>
      <c r="C568"/>
    </row>
    <row r="569" spans="1:3" ht="15.75" customHeight="1" x14ac:dyDescent="0.2">
      <c r="A569"/>
      <c r="B569"/>
      <c r="C569"/>
    </row>
    <row r="570" spans="1:3" ht="15.75" customHeight="1" x14ac:dyDescent="0.2">
      <c r="A570"/>
      <c r="B570"/>
      <c r="C570"/>
    </row>
    <row r="571" spans="1:3" ht="15.75" customHeight="1" x14ac:dyDescent="0.2">
      <c r="A571"/>
      <c r="B571"/>
      <c r="C571"/>
    </row>
    <row r="572" spans="1:3" ht="15.75" customHeight="1" x14ac:dyDescent="0.2">
      <c r="A572"/>
      <c r="B572"/>
      <c r="C572"/>
    </row>
    <row r="573" spans="1:3" ht="15.75" customHeight="1" x14ac:dyDescent="0.2">
      <c r="A573"/>
      <c r="B573"/>
      <c r="C573"/>
    </row>
    <row r="574" spans="1:3" ht="15.75" customHeight="1" x14ac:dyDescent="0.2">
      <c r="A574"/>
      <c r="B574"/>
      <c r="C574"/>
    </row>
    <row r="575" spans="1:3" ht="15.75" customHeight="1" x14ac:dyDescent="0.2">
      <c r="A575"/>
      <c r="B575"/>
      <c r="C575"/>
    </row>
    <row r="576" spans="1:3" ht="15.75" customHeight="1" x14ac:dyDescent="0.2">
      <c r="A576"/>
      <c r="B576"/>
      <c r="C576"/>
    </row>
    <row r="577" spans="1:3" ht="15.75" customHeight="1" x14ac:dyDescent="0.2">
      <c r="A577"/>
      <c r="B577"/>
      <c r="C577"/>
    </row>
    <row r="578" spans="1:3" ht="15.75" customHeight="1" x14ac:dyDescent="0.2">
      <c r="A578"/>
      <c r="B578"/>
      <c r="C578"/>
    </row>
    <row r="579" spans="1:3" ht="15.75" customHeight="1" x14ac:dyDescent="0.2">
      <c r="A579"/>
      <c r="B579"/>
      <c r="C579"/>
    </row>
    <row r="580" spans="1:3" ht="15.75" customHeight="1" x14ac:dyDescent="0.2">
      <c r="A580"/>
      <c r="B580"/>
      <c r="C580"/>
    </row>
    <row r="581" spans="1:3" ht="15.75" customHeight="1" x14ac:dyDescent="0.2">
      <c r="A581"/>
      <c r="B581"/>
      <c r="C581"/>
    </row>
    <row r="582" spans="1:3" ht="15.75" customHeight="1" x14ac:dyDescent="0.2">
      <c r="A582"/>
      <c r="B582"/>
      <c r="C582"/>
    </row>
    <row r="583" spans="1:3" ht="15.75" customHeight="1" x14ac:dyDescent="0.2">
      <c r="A583"/>
      <c r="B583"/>
      <c r="C583"/>
    </row>
    <row r="584" spans="1:3" ht="15.75" customHeight="1" x14ac:dyDescent="0.2">
      <c r="A584"/>
      <c r="B584"/>
      <c r="C584"/>
    </row>
    <row r="585" spans="1:3" ht="15.75" customHeight="1" x14ac:dyDescent="0.2">
      <c r="A585"/>
      <c r="B585"/>
      <c r="C585"/>
    </row>
    <row r="586" spans="1:3" ht="15.75" customHeight="1" x14ac:dyDescent="0.2">
      <c r="A586"/>
      <c r="B586"/>
      <c r="C586"/>
    </row>
    <row r="587" spans="1:3" ht="15.75" customHeight="1" x14ac:dyDescent="0.2">
      <c r="A587"/>
      <c r="B587"/>
      <c r="C587"/>
    </row>
    <row r="588" spans="1:3" ht="15.75" customHeight="1" x14ac:dyDescent="0.2">
      <c r="A588"/>
      <c r="B588"/>
      <c r="C588"/>
    </row>
    <row r="589" spans="1:3" ht="15.75" customHeight="1" x14ac:dyDescent="0.2">
      <c r="A589"/>
      <c r="B589"/>
      <c r="C589"/>
    </row>
    <row r="590" spans="1:3" ht="15.75" customHeight="1" x14ac:dyDescent="0.2">
      <c r="A590"/>
      <c r="B590"/>
      <c r="C590"/>
    </row>
    <row r="591" spans="1:3" ht="15.75" customHeight="1" x14ac:dyDescent="0.2">
      <c r="A591"/>
      <c r="B591"/>
      <c r="C591"/>
    </row>
    <row r="592" spans="1:3" ht="15.75" customHeight="1" x14ac:dyDescent="0.2">
      <c r="A592"/>
      <c r="B592"/>
      <c r="C592"/>
    </row>
    <row r="593" spans="1:3" ht="15.75" customHeight="1" x14ac:dyDescent="0.2">
      <c r="A593"/>
      <c r="B593"/>
      <c r="C593"/>
    </row>
    <row r="594" spans="1:3" ht="15.75" customHeight="1" x14ac:dyDescent="0.2">
      <c r="A594"/>
      <c r="B594"/>
      <c r="C594"/>
    </row>
    <row r="595" spans="1:3" ht="15.75" customHeight="1" x14ac:dyDescent="0.2">
      <c r="A595"/>
      <c r="B595"/>
      <c r="C595"/>
    </row>
    <row r="596" spans="1:3" ht="15.75" customHeight="1" x14ac:dyDescent="0.2">
      <c r="A596"/>
      <c r="B596"/>
      <c r="C596"/>
    </row>
    <row r="597" spans="1:3" ht="15.75" customHeight="1" x14ac:dyDescent="0.2">
      <c r="A597"/>
      <c r="B597"/>
      <c r="C597"/>
    </row>
    <row r="598" spans="1:3" ht="15.75" customHeight="1" x14ac:dyDescent="0.2">
      <c r="A598"/>
      <c r="B598"/>
      <c r="C598"/>
    </row>
    <row r="599" spans="1:3" ht="15.75" customHeight="1" x14ac:dyDescent="0.2">
      <c r="A599"/>
      <c r="B599"/>
      <c r="C599"/>
    </row>
    <row r="600" spans="1:3" ht="15.75" customHeight="1" x14ac:dyDescent="0.2">
      <c r="A600"/>
      <c r="B600"/>
      <c r="C600"/>
    </row>
    <row r="601" spans="1:3" ht="15.75" customHeight="1" x14ac:dyDescent="0.2">
      <c r="A601"/>
      <c r="B601"/>
      <c r="C601"/>
    </row>
    <row r="602" spans="1:3" ht="15.75" customHeight="1" x14ac:dyDescent="0.2">
      <c r="A602"/>
      <c r="B602"/>
      <c r="C602"/>
    </row>
    <row r="603" spans="1:3" ht="15.75" customHeight="1" x14ac:dyDescent="0.2">
      <c r="A603"/>
      <c r="B603"/>
      <c r="C603"/>
    </row>
    <row r="604" spans="1:3" ht="15.75" customHeight="1" x14ac:dyDescent="0.2">
      <c r="A604"/>
      <c r="B604"/>
      <c r="C604"/>
    </row>
    <row r="605" spans="1:3" ht="15.75" customHeight="1" x14ac:dyDescent="0.2">
      <c r="A605"/>
      <c r="B605"/>
      <c r="C605"/>
    </row>
    <row r="606" spans="1:3" ht="15.75" customHeight="1" x14ac:dyDescent="0.2">
      <c r="A606"/>
      <c r="B606"/>
      <c r="C606"/>
    </row>
    <row r="607" spans="1:3" ht="15.75" customHeight="1" x14ac:dyDescent="0.2">
      <c r="A607"/>
      <c r="B607"/>
      <c r="C607"/>
    </row>
    <row r="608" spans="1:3" ht="15.75" customHeight="1" x14ac:dyDescent="0.2">
      <c r="A608"/>
      <c r="B608"/>
      <c r="C608"/>
    </row>
    <row r="609" spans="1:3" ht="15.75" customHeight="1" x14ac:dyDescent="0.2">
      <c r="A609"/>
      <c r="B609"/>
      <c r="C609"/>
    </row>
    <row r="610" spans="1:3" ht="15.75" customHeight="1" x14ac:dyDescent="0.2">
      <c r="A610"/>
      <c r="B610"/>
      <c r="C610"/>
    </row>
    <row r="611" spans="1:3" ht="15.75" customHeight="1" x14ac:dyDescent="0.2">
      <c r="A611"/>
      <c r="B611"/>
      <c r="C611"/>
    </row>
    <row r="612" spans="1:3" ht="15.75" customHeight="1" x14ac:dyDescent="0.2">
      <c r="A612"/>
      <c r="B612"/>
      <c r="C612"/>
    </row>
    <row r="613" spans="1:3" ht="15.75" customHeight="1" x14ac:dyDescent="0.2">
      <c r="A613"/>
      <c r="B613"/>
      <c r="C613"/>
    </row>
    <row r="614" spans="1:3" ht="15.75" customHeight="1" x14ac:dyDescent="0.2">
      <c r="A614"/>
      <c r="B614"/>
      <c r="C614"/>
    </row>
    <row r="615" spans="1:3" ht="15.75" customHeight="1" x14ac:dyDescent="0.2">
      <c r="A615"/>
      <c r="B615"/>
      <c r="C615"/>
    </row>
    <row r="616" spans="1:3" ht="15.75" customHeight="1" x14ac:dyDescent="0.2">
      <c r="A616"/>
      <c r="B616"/>
      <c r="C616"/>
    </row>
    <row r="617" spans="1:3" ht="15.75" customHeight="1" x14ac:dyDescent="0.2">
      <c r="A617"/>
      <c r="B617"/>
      <c r="C617"/>
    </row>
    <row r="618" spans="1:3" ht="15.75" customHeight="1" x14ac:dyDescent="0.2">
      <c r="A618"/>
      <c r="B618"/>
      <c r="C618"/>
    </row>
    <row r="619" spans="1:3" ht="15.75" customHeight="1" x14ac:dyDescent="0.2">
      <c r="A619"/>
      <c r="B619"/>
      <c r="C619"/>
    </row>
    <row r="620" spans="1:3" ht="15.75" customHeight="1" x14ac:dyDescent="0.2">
      <c r="A620"/>
      <c r="B620"/>
      <c r="C620"/>
    </row>
    <row r="621" spans="1:3" ht="15.75" customHeight="1" x14ac:dyDescent="0.2">
      <c r="A621"/>
      <c r="B621"/>
      <c r="C621"/>
    </row>
    <row r="622" spans="1:3" ht="15.75" customHeight="1" x14ac:dyDescent="0.2">
      <c r="A622"/>
      <c r="B622"/>
      <c r="C622"/>
    </row>
    <row r="623" spans="1:3" ht="15.75" customHeight="1" x14ac:dyDescent="0.2">
      <c r="A623"/>
      <c r="B623"/>
      <c r="C623"/>
    </row>
    <row r="624" spans="1:3" ht="15.75" customHeight="1" x14ac:dyDescent="0.2">
      <c r="A624"/>
      <c r="B624"/>
      <c r="C624"/>
    </row>
    <row r="625" spans="1:3" ht="15.75" customHeight="1" x14ac:dyDescent="0.2">
      <c r="A625"/>
      <c r="B625"/>
      <c r="C625"/>
    </row>
    <row r="626" spans="1:3" ht="15.75" customHeight="1" x14ac:dyDescent="0.2">
      <c r="A626"/>
      <c r="B626"/>
      <c r="C626"/>
    </row>
    <row r="627" spans="1:3" ht="15.75" customHeight="1" x14ac:dyDescent="0.2">
      <c r="A627"/>
      <c r="B627"/>
      <c r="C627"/>
    </row>
    <row r="628" spans="1:3" ht="15.75" customHeight="1" x14ac:dyDescent="0.2">
      <c r="A628"/>
      <c r="B628"/>
      <c r="C628"/>
    </row>
    <row r="629" spans="1:3" ht="15.75" customHeight="1" x14ac:dyDescent="0.2">
      <c r="A629"/>
      <c r="B629"/>
      <c r="C629"/>
    </row>
    <row r="630" spans="1:3" ht="15.75" customHeight="1" x14ac:dyDescent="0.2">
      <c r="A630"/>
      <c r="B630"/>
      <c r="C630"/>
    </row>
    <row r="631" spans="1:3" ht="15.75" customHeight="1" x14ac:dyDescent="0.2">
      <c r="A631"/>
      <c r="B631"/>
      <c r="C631"/>
    </row>
    <row r="632" spans="1:3" ht="15.75" customHeight="1" x14ac:dyDescent="0.2">
      <c r="A632"/>
      <c r="B632"/>
      <c r="C632"/>
    </row>
    <row r="633" spans="1:3" ht="15.75" customHeight="1" x14ac:dyDescent="0.2">
      <c r="A633"/>
      <c r="B633"/>
      <c r="C633"/>
    </row>
    <row r="634" spans="1:3" ht="15.75" customHeight="1" x14ac:dyDescent="0.2">
      <c r="A634"/>
      <c r="B634"/>
      <c r="C634"/>
    </row>
    <row r="635" spans="1:3" ht="15.75" customHeight="1" x14ac:dyDescent="0.2">
      <c r="A635"/>
      <c r="B635"/>
      <c r="C635"/>
    </row>
    <row r="636" spans="1:3" ht="15.75" customHeight="1" x14ac:dyDescent="0.2">
      <c r="A636"/>
      <c r="B636"/>
      <c r="C636"/>
    </row>
    <row r="637" spans="1:3" ht="15.75" customHeight="1" x14ac:dyDescent="0.2">
      <c r="A637"/>
      <c r="B637"/>
      <c r="C637"/>
    </row>
    <row r="638" spans="1:3" ht="15.75" customHeight="1" x14ac:dyDescent="0.2">
      <c r="A638"/>
      <c r="B638"/>
      <c r="C638"/>
    </row>
    <row r="639" spans="1:3" ht="15.75" customHeight="1" x14ac:dyDescent="0.2">
      <c r="A639"/>
      <c r="B639"/>
      <c r="C639"/>
    </row>
    <row r="640" spans="1:3" ht="15.75" customHeight="1" x14ac:dyDescent="0.2">
      <c r="A640"/>
      <c r="B640"/>
      <c r="C640"/>
    </row>
    <row r="641" spans="1:3" ht="15.75" customHeight="1" x14ac:dyDescent="0.2">
      <c r="A641"/>
      <c r="B641"/>
      <c r="C641"/>
    </row>
    <row r="642" spans="1:3" ht="15.75" customHeight="1" x14ac:dyDescent="0.2">
      <c r="A642"/>
      <c r="B642"/>
      <c r="C642"/>
    </row>
    <row r="643" spans="1:3" ht="15.75" customHeight="1" x14ac:dyDescent="0.2">
      <c r="A643"/>
      <c r="B643"/>
      <c r="C643"/>
    </row>
    <row r="644" spans="1:3" ht="15.75" customHeight="1" x14ac:dyDescent="0.2">
      <c r="A644"/>
      <c r="B644"/>
      <c r="C644"/>
    </row>
    <row r="645" spans="1:3" ht="15.75" customHeight="1" x14ac:dyDescent="0.2">
      <c r="A645"/>
      <c r="B645"/>
      <c r="C645"/>
    </row>
    <row r="646" spans="1:3" ht="15.75" customHeight="1" x14ac:dyDescent="0.2">
      <c r="A646"/>
      <c r="B646"/>
      <c r="C646"/>
    </row>
    <row r="647" spans="1:3" ht="15.75" customHeight="1" x14ac:dyDescent="0.2">
      <c r="A647"/>
      <c r="B647"/>
      <c r="C647"/>
    </row>
    <row r="648" spans="1:3" ht="15.75" customHeight="1" x14ac:dyDescent="0.2">
      <c r="A648"/>
      <c r="B648"/>
      <c r="C648"/>
    </row>
    <row r="649" spans="1:3" ht="15.75" customHeight="1" x14ac:dyDescent="0.2">
      <c r="A649"/>
      <c r="B649"/>
      <c r="C649"/>
    </row>
    <row r="650" spans="1:3" ht="15.75" customHeight="1" x14ac:dyDescent="0.2">
      <c r="A650"/>
      <c r="B650"/>
      <c r="C650"/>
    </row>
    <row r="651" spans="1:3" ht="15.75" customHeight="1" x14ac:dyDescent="0.2">
      <c r="A651"/>
      <c r="B651"/>
      <c r="C651"/>
    </row>
    <row r="652" spans="1:3" ht="15.75" customHeight="1" x14ac:dyDescent="0.2">
      <c r="A652"/>
      <c r="B652"/>
      <c r="C652"/>
    </row>
    <row r="653" spans="1:3" ht="15.75" customHeight="1" x14ac:dyDescent="0.2">
      <c r="A653"/>
      <c r="B653"/>
      <c r="C653"/>
    </row>
    <row r="654" spans="1:3" ht="15.75" customHeight="1" x14ac:dyDescent="0.2">
      <c r="A654"/>
      <c r="B654"/>
      <c r="C654"/>
    </row>
    <row r="655" spans="1:3" ht="15.75" customHeight="1" x14ac:dyDescent="0.2">
      <c r="A655"/>
      <c r="B655"/>
      <c r="C655"/>
    </row>
    <row r="656" spans="1:3" ht="15.75" customHeight="1" x14ac:dyDescent="0.2">
      <c r="A656"/>
      <c r="B656"/>
      <c r="C656"/>
    </row>
    <row r="657" spans="1:3" ht="15.75" customHeight="1" x14ac:dyDescent="0.2">
      <c r="A657"/>
      <c r="B657"/>
      <c r="C657"/>
    </row>
    <row r="658" spans="1:3" ht="15.75" customHeight="1" x14ac:dyDescent="0.2">
      <c r="A658"/>
      <c r="B658"/>
      <c r="C658"/>
    </row>
    <row r="659" spans="1:3" ht="15.75" customHeight="1" x14ac:dyDescent="0.2">
      <c r="A659"/>
      <c r="B659"/>
      <c r="C659"/>
    </row>
    <row r="660" spans="1:3" ht="15.75" customHeight="1" x14ac:dyDescent="0.2">
      <c r="A660"/>
      <c r="B660"/>
      <c r="C660"/>
    </row>
    <row r="661" spans="1:3" ht="15.75" customHeight="1" x14ac:dyDescent="0.2">
      <c r="A661"/>
      <c r="B661"/>
      <c r="C661"/>
    </row>
    <row r="662" spans="1:3" ht="15.75" customHeight="1" x14ac:dyDescent="0.2">
      <c r="A662"/>
      <c r="B662"/>
      <c r="C662"/>
    </row>
    <row r="663" spans="1:3" ht="15.75" customHeight="1" x14ac:dyDescent="0.2">
      <c r="A663"/>
      <c r="B663"/>
      <c r="C663"/>
    </row>
    <row r="664" spans="1:3" ht="15.75" customHeight="1" x14ac:dyDescent="0.2">
      <c r="A664"/>
      <c r="B664"/>
      <c r="C664"/>
    </row>
    <row r="665" spans="1:3" ht="15.75" customHeight="1" x14ac:dyDescent="0.2">
      <c r="A665"/>
      <c r="B665"/>
      <c r="C665"/>
    </row>
    <row r="666" spans="1:3" ht="15.75" customHeight="1" x14ac:dyDescent="0.2">
      <c r="A666"/>
      <c r="B666"/>
      <c r="C666"/>
    </row>
    <row r="667" spans="1:3" ht="15.75" customHeight="1" x14ac:dyDescent="0.2">
      <c r="A667"/>
      <c r="B667"/>
      <c r="C667"/>
    </row>
    <row r="668" spans="1:3" ht="15.75" customHeight="1" x14ac:dyDescent="0.2">
      <c r="A668"/>
      <c r="B668"/>
      <c r="C668"/>
    </row>
    <row r="669" spans="1:3" ht="15.75" customHeight="1" x14ac:dyDescent="0.2">
      <c r="A669"/>
      <c r="B669"/>
      <c r="C669"/>
    </row>
    <row r="670" spans="1:3" ht="15.75" customHeight="1" x14ac:dyDescent="0.2">
      <c r="A670"/>
      <c r="B670"/>
      <c r="C670"/>
    </row>
    <row r="671" spans="1:3" ht="15.75" customHeight="1" x14ac:dyDescent="0.2">
      <c r="A671"/>
      <c r="B671"/>
      <c r="C671"/>
    </row>
    <row r="672" spans="1:3" ht="15.75" customHeight="1" x14ac:dyDescent="0.2">
      <c r="A672"/>
      <c r="B672"/>
      <c r="C672"/>
    </row>
    <row r="673" spans="1:3" ht="15.75" customHeight="1" x14ac:dyDescent="0.2">
      <c r="A673"/>
      <c r="B673"/>
      <c r="C673"/>
    </row>
    <row r="674" spans="1:3" ht="15.75" customHeight="1" x14ac:dyDescent="0.2">
      <c r="A674"/>
      <c r="B674"/>
      <c r="C674"/>
    </row>
    <row r="675" spans="1:3" ht="15.75" customHeight="1" x14ac:dyDescent="0.2">
      <c r="A675"/>
      <c r="B675"/>
      <c r="C675"/>
    </row>
    <row r="676" spans="1:3" ht="15.75" customHeight="1" x14ac:dyDescent="0.2">
      <c r="A676"/>
      <c r="B676"/>
      <c r="C676"/>
    </row>
    <row r="677" spans="1:3" ht="15.75" customHeight="1" x14ac:dyDescent="0.2">
      <c r="A677"/>
      <c r="B677"/>
      <c r="C677"/>
    </row>
    <row r="678" spans="1:3" ht="15.75" customHeight="1" x14ac:dyDescent="0.2">
      <c r="A678"/>
      <c r="B678"/>
      <c r="C678"/>
    </row>
    <row r="679" spans="1:3" ht="15.75" customHeight="1" x14ac:dyDescent="0.2">
      <c r="A679"/>
      <c r="B679"/>
      <c r="C679"/>
    </row>
    <row r="680" spans="1:3" ht="15.75" customHeight="1" x14ac:dyDescent="0.2">
      <c r="A680"/>
      <c r="B680"/>
      <c r="C680"/>
    </row>
    <row r="681" spans="1:3" ht="15.75" customHeight="1" x14ac:dyDescent="0.2">
      <c r="A681"/>
      <c r="B681"/>
      <c r="C681"/>
    </row>
    <row r="682" spans="1:3" ht="15.75" customHeight="1" x14ac:dyDescent="0.2">
      <c r="A682"/>
      <c r="B682"/>
      <c r="C682"/>
    </row>
    <row r="683" spans="1:3" ht="15.75" customHeight="1" x14ac:dyDescent="0.2">
      <c r="A683"/>
      <c r="B683"/>
      <c r="C683"/>
    </row>
    <row r="684" spans="1:3" ht="15.75" customHeight="1" x14ac:dyDescent="0.2">
      <c r="A684"/>
      <c r="B684"/>
      <c r="C684"/>
    </row>
    <row r="685" spans="1:3" ht="15.75" customHeight="1" x14ac:dyDescent="0.2">
      <c r="A685"/>
      <c r="B685"/>
      <c r="C685"/>
    </row>
    <row r="686" spans="1:3" ht="15.75" customHeight="1" x14ac:dyDescent="0.2">
      <c r="A686"/>
      <c r="B686"/>
      <c r="C686"/>
    </row>
    <row r="687" spans="1:3" ht="15.75" customHeight="1" x14ac:dyDescent="0.2">
      <c r="A687"/>
      <c r="B687"/>
      <c r="C687"/>
    </row>
    <row r="688" spans="1:3" ht="15.75" customHeight="1" x14ac:dyDescent="0.2">
      <c r="A688"/>
      <c r="B688"/>
      <c r="C688"/>
    </row>
    <row r="689" spans="1:3" ht="15.75" customHeight="1" x14ac:dyDescent="0.2">
      <c r="A689"/>
      <c r="B689"/>
      <c r="C689"/>
    </row>
    <row r="690" spans="1:3" ht="15.75" customHeight="1" x14ac:dyDescent="0.2">
      <c r="A690"/>
      <c r="B690"/>
      <c r="C690"/>
    </row>
    <row r="691" spans="1:3" ht="15.75" customHeight="1" x14ac:dyDescent="0.2">
      <c r="A691"/>
      <c r="B691"/>
      <c r="C691"/>
    </row>
    <row r="692" spans="1:3" ht="15.75" customHeight="1" x14ac:dyDescent="0.2">
      <c r="A692"/>
      <c r="B692"/>
      <c r="C692"/>
    </row>
    <row r="693" spans="1:3" ht="15.75" customHeight="1" x14ac:dyDescent="0.2">
      <c r="A693"/>
      <c r="B693"/>
      <c r="C693"/>
    </row>
    <row r="694" spans="1:3" ht="15.75" customHeight="1" x14ac:dyDescent="0.2">
      <c r="A694"/>
      <c r="B694"/>
      <c r="C694"/>
    </row>
    <row r="695" spans="1:3" ht="15.75" customHeight="1" x14ac:dyDescent="0.2">
      <c r="A695"/>
      <c r="B695"/>
      <c r="C695"/>
    </row>
    <row r="696" spans="1:3" ht="15.75" customHeight="1" x14ac:dyDescent="0.2">
      <c r="A696"/>
      <c r="B696"/>
      <c r="C696"/>
    </row>
    <row r="697" spans="1:3" ht="15.75" customHeight="1" x14ac:dyDescent="0.2">
      <c r="A697"/>
      <c r="B697"/>
      <c r="C697"/>
    </row>
    <row r="698" spans="1:3" ht="15.75" customHeight="1" x14ac:dyDescent="0.2">
      <c r="A698"/>
      <c r="B698"/>
      <c r="C698"/>
    </row>
    <row r="699" spans="1:3" ht="15.75" customHeight="1" x14ac:dyDescent="0.2">
      <c r="A699"/>
      <c r="B699"/>
      <c r="C699"/>
    </row>
    <row r="700" spans="1:3" ht="15.75" customHeight="1" x14ac:dyDescent="0.2">
      <c r="A700"/>
      <c r="B700"/>
      <c r="C700"/>
    </row>
    <row r="701" spans="1:3" ht="15.75" customHeight="1" x14ac:dyDescent="0.2">
      <c r="A701"/>
      <c r="B701"/>
      <c r="C701"/>
    </row>
    <row r="702" spans="1:3" ht="15.75" customHeight="1" x14ac:dyDescent="0.2">
      <c r="A702"/>
      <c r="B702"/>
      <c r="C702"/>
    </row>
    <row r="703" spans="1:3" ht="15.75" customHeight="1" x14ac:dyDescent="0.2">
      <c r="A703"/>
      <c r="B703"/>
      <c r="C703"/>
    </row>
    <row r="704" spans="1:3" ht="15.75" customHeight="1" x14ac:dyDescent="0.2">
      <c r="A704"/>
      <c r="B704"/>
      <c r="C704"/>
    </row>
    <row r="705" spans="1:3" ht="15.75" customHeight="1" x14ac:dyDescent="0.2">
      <c r="A705"/>
      <c r="B705"/>
      <c r="C705"/>
    </row>
    <row r="706" spans="1:3" ht="15.75" customHeight="1" x14ac:dyDescent="0.2">
      <c r="A706"/>
      <c r="B706"/>
      <c r="C706"/>
    </row>
    <row r="707" spans="1:3" ht="15.75" customHeight="1" x14ac:dyDescent="0.2">
      <c r="A707"/>
      <c r="B707"/>
      <c r="C707"/>
    </row>
    <row r="708" spans="1:3" ht="15.75" customHeight="1" x14ac:dyDescent="0.2">
      <c r="A708"/>
      <c r="B708"/>
      <c r="C708"/>
    </row>
    <row r="709" spans="1:3" ht="15.75" customHeight="1" x14ac:dyDescent="0.2">
      <c r="A709"/>
      <c r="B709"/>
      <c r="C709"/>
    </row>
    <row r="710" spans="1:3" ht="15.75" customHeight="1" x14ac:dyDescent="0.2">
      <c r="A710"/>
      <c r="B710"/>
      <c r="C710"/>
    </row>
    <row r="711" spans="1:3" ht="15.75" customHeight="1" x14ac:dyDescent="0.2">
      <c r="A711"/>
      <c r="B711"/>
      <c r="C711"/>
    </row>
    <row r="712" spans="1:3" ht="15.75" customHeight="1" x14ac:dyDescent="0.2">
      <c r="A712"/>
      <c r="B712"/>
      <c r="C712"/>
    </row>
    <row r="713" spans="1:3" ht="15.75" customHeight="1" x14ac:dyDescent="0.2">
      <c r="A713"/>
      <c r="B713"/>
      <c r="C713"/>
    </row>
    <row r="714" spans="1:3" ht="15.75" customHeight="1" x14ac:dyDescent="0.2">
      <c r="A714"/>
      <c r="B714"/>
      <c r="C714"/>
    </row>
    <row r="715" spans="1:3" ht="15.75" customHeight="1" x14ac:dyDescent="0.2">
      <c r="A715"/>
      <c r="B715"/>
      <c r="C715"/>
    </row>
    <row r="716" spans="1:3" ht="15.75" customHeight="1" x14ac:dyDescent="0.2">
      <c r="A716"/>
      <c r="B716"/>
      <c r="C716"/>
    </row>
    <row r="717" spans="1:3" ht="15.75" customHeight="1" x14ac:dyDescent="0.2">
      <c r="A717"/>
      <c r="B717"/>
      <c r="C717"/>
    </row>
    <row r="718" spans="1:3" ht="15.75" customHeight="1" x14ac:dyDescent="0.2">
      <c r="A718"/>
      <c r="B718"/>
      <c r="C718"/>
    </row>
    <row r="719" spans="1:3" ht="15.75" customHeight="1" x14ac:dyDescent="0.2">
      <c r="A719"/>
      <c r="B719"/>
      <c r="C719"/>
    </row>
    <row r="720" spans="1:3" ht="15.75" customHeight="1" x14ac:dyDescent="0.2">
      <c r="A720"/>
      <c r="B720"/>
      <c r="C720"/>
    </row>
    <row r="721" spans="1:3" ht="15.75" customHeight="1" x14ac:dyDescent="0.2">
      <c r="A721"/>
      <c r="B721"/>
      <c r="C721"/>
    </row>
    <row r="722" spans="1:3" ht="15.75" customHeight="1" x14ac:dyDescent="0.2">
      <c r="A722"/>
      <c r="B722"/>
      <c r="C722"/>
    </row>
    <row r="723" spans="1:3" ht="15.75" customHeight="1" x14ac:dyDescent="0.2">
      <c r="A723"/>
      <c r="B723"/>
      <c r="C723"/>
    </row>
    <row r="724" spans="1:3" ht="15.75" customHeight="1" x14ac:dyDescent="0.2">
      <c r="A724"/>
      <c r="B724"/>
      <c r="C724"/>
    </row>
    <row r="725" spans="1:3" ht="15.75" customHeight="1" x14ac:dyDescent="0.2">
      <c r="A725"/>
      <c r="B725"/>
      <c r="C725"/>
    </row>
    <row r="726" spans="1:3" ht="15.75" customHeight="1" x14ac:dyDescent="0.2">
      <c r="A726"/>
      <c r="B726"/>
      <c r="C726"/>
    </row>
    <row r="727" spans="1:3" ht="15.75" customHeight="1" x14ac:dyDescent="0.2">
      <c r="A727"/>
      <c r="B727"/>
      <c r="C727"/>
    </row>
    <row r="728" spans="1:3" ht="15.75" customHeight="1" x14ac:dyDescent="0.2">
      <c r="A728"/>
      <c r="B728"/>
      <c r="C728"/>
    </row>
    <row r="729" spans="1:3" ht="15.75" customHeight="1" x14ac:dyDescent="0.2">
      <c r="A729"/>
      <c r="B729"/>
      <c r="C729"/>
    </row>
    <row r="730" spans="1:3" ht="15.75" customHeight="1" x14ac:dyDescent="0.2">
      <c r="A730"/>
      <c r="B730"/>
      <c r="C730"/>
    </row>
    <row r="731" spans="1:3" ht="15.75" customHeight="1" x14ac:dyDescent="0.2">
      <c r="A731"/>
      <c r="B731"/>
      <c r="C731"/>
    </row>
    <row r="732" spans="1:3" ht="15.75" customHeight="1" x14ac:dyDescent="0.2">
      <c r="A732"/>
      <c r="B732"/>
      <c r="C732"/>
    </row>
    <row r="733" spans="1:3" ht="15.75" customHeight="1" x14ac:dyDescent="0.2">
      <c r="A733"/>
      <c r="B733"/>
      <c r="C733"/>
    </row>
    <row r="734" spans="1:3" ht="15.75" customHeight="1" x14ac:dyDescent="0.2">
      <c r="A734"/>
      <c r="B734"/>
      <c r="C734"/>
    </row>
    <row r="735" spans="1:3" ht="15.75" customHeight="1" x14ac:dyDescent="0.2">
      <c r="A735"/>
      <c r="B735"/>
      <c r="C735"/>
    </row>
    <row r="736" spans="1:3" ht="15.75" customHeight="1" x14ac:dyDescent="0.2">
      <c r="A736"/>
      <c r="B736"/>
      <c r="C736"/>
    </row>
    <row r="737" spans="1:3" ht="15.75" customHeight="1" x14ac:dyDescent="0.2">
      <c r="A737"/>
      <c r="B737"/>
      <c r="C737"/>
    </row>
    <row r="738" spans="1:3" ht="15.75" customHeight="1" x14ac:dyDescent="0.2">
      <c r="A738"/>
      <c r="B738"/>
      <c r="C738"/>
    </row>
    <row r="739" spans="1:3" ht="15.75" customHeight="1" x14ac:dyDescent="0.2">
      <c r="A739"/>
      <c r="B739"/>
      <c r="C739"/>
    </row>
    <row r="740" spans="1:3" ht="15.75" customHeight="1" x14ac:dyDescent="0.2">
      <c r="A740"/>
      <c r="B740"/>
      <c r="C740"/>
    </row>
    <row r="741" spans="1:3" ht="15.75" customHeight="1" x14ac:dyDescent="0.2">
      <c r="A741"/>
      <c r="B741"/>
      <c r="C741"/>
    </row>
    <row r="742" spans="1:3" ht="15.75" customHeight="1" x14ac:dyDescent="0.2">
      <c r="A742"/>
      <c r="B742"/>
      <c r="C742"/>
    </row>
    <row r="743" spans="1:3" ht="15.75" customHeight="1" x14ac:dyDescent="0.2">
      <c r="A743"/>
      <c r="B743"/>
      <c r="C743"/>
    </row>
    <row r="744" spans="1:3" ht="15.75" customHeight="1" x14ac:dyDescent="0.2">
      <c r="A744"/>
      <c r="B744"/>
      <c r="C744"/>
    </row>
    <row r="745" spans="1:3" ht="15.75" customHeight="1" x14ac:dyDescent="0.2">
      <c r="A745"/>
      <c r="B745"/>
      <c r="C745"/>
    </row>
    <row r="746" spans="1:3" ht="15.75" customHeight="1" x14ac:dyDescent="0.2">
      <c r="A746"/>
      <c r="B746"/>
      <c r="C746"/>
    </row>
    <row r="747" spans="1:3" ht="15.75" customHeight="1" x14ac:dyDescent="0.2">
      <c r="A747"/>
      <c r="B747"/>
      <c r="C747"/>
    </row>
    <row r="748" spans="1:3" ht="15.75" customHeight="1" x14ac:dyDescent="0.2">
      <c r="A748"/>
      <c r="B748"/>
      <c r="C748"/>
    </row>
    <row r="749" spans="1:3" ht="15.75" customHeight="1" x14ac:dyDescent="0.2">
      <c r="A749"/>
      <c r="B749"/>
      <c r="C749"/>
    </row>
    <row r="750" spans="1:3" ht="15.75" customHeight="1" x14ac:dyDescent="0.2">
      <c r="A750"/>
      <c r="B750"/>
      <c r="C750"/>
    </row>
    <row r="751" spans="1:3" ht="15.75" customHeight="1" x14ac:dyDescent="0.2">
      <c r="A751"/>
      <c r="B751"/>
      <c r="C751"/>
    </row>
    <row r="752" spans="1:3" ht="15.75" customHeight="1" x14ac:dyDescent="0.2">
      <c r="A752"/>
      <c r="B752"/>
      <c r="C752"/>
    </row>
    <row r="753" spans="1:3" ht="15.75" customHeight="1" x14ac:dyDescent="0.2">
      <c r="A753"/>
      <c r="B753"/>
      <c r="C753"/>
    </row>
    <row r="754" spans="1:3" ht="15.75" customHeight="1" x14ac:dyDescent="0.2">
      <c r="A754"/>
      <c r="B754"/>
      <c r="C754"/>
    </row>
    <row r="755" spans="1:3" ht="15.75" customHeight="1" x14ac:dyDescent="0.2">
      <c r="A755"/>
      <c r="B755"/>
      <c r="C755"/>
    </row>
    <row r="756" spans="1:3" ht="15.75" customHeight="1" x14ac:dyDescent="0.2">
      <c r="A756"/>
      <c r="B756"/>
      <c r="C756"/>
    </row>
    <row r="757" spans="1:3" ht="15.75" customHeight="1" x14ac:dyDescent="0.2">
      <c r="A757"/>
      <c r="B757"/>
      <c r="C757"/>
    </row>
    <row r="758" spans="1:3" ht="15.75" customHeight="1" x14ac:dyDescent="0.2">
      <c r="A758"/>
      <c r="B758"/>
      <c r="C758"/>
    </row>
    <row r="759" spans="1:3" ht="15.75" customHeight="1" x14ac:dyDescent="0.2">
      <c r="A759"/>
      <c r="B759"/>
      <c r="C759"/>
    </row>
    <row r="760" spans="1:3" ht="15.75" customHeight="1" x14ac:dyDescent="0.2">
      <c r="A760"/>
      <c r="B760"/>
      <c r="C760"/>
    </row>
    <row r="761" spans="1:3" ht="15.75" customHeight="1" x14ac:dyDescent="0.2">
      <c r="A761"/>
      <c r="B761"/>
      <c r="C761"/>
    </row>
    <row r="762" spans="1:3" ht="15.75" customHeight="1" x14ac:dyDescent="0.2">
      <c r="A762"/>
      <c r="B762"/>
      <c r="C762"/>
    </row>
    <row r="763" spans="1:3" ht="15.75" customHeight="1" x14ac:dyDescent="0.2">
      <c r="A763"/>
      <c r="B763"/>
      <c r="C763"/>
    </row>
    <row r="764" spans="1:3" ht="15.75" customHeight="1" x14ac:dyDescent="0.2">
      <c r="A764"/>
      <c r="B764"/>
      <c r="C764"/>
    </row>
    <row r="765" spans="1:3" ht="15.75" customHeight="1" x14ac:dyDescent="0.2">
      <c r="A765"/>
      <c r="B765"/>
      <c r="C765"/>
    </row>
    <row r="766" spans="1:3" ht="15.75" customHeight="1" x14ac:dyDescent="0.2">
      <c r="A766"/>
      <c r="B766"/>
      <c r="C766"/>
    </row>
    <row r="767" spans="1:3" ht="15.75" customHeight="1" x14ac:dyDescent="0.2">
      <c r="A767"/>
      <c r="B767"/>
      <c r="C767"/>
    </row>
    <row r="768" spans="1:3" ht="15.75" customHeight="1" x14ac:dyDescent="0.2">
      <c r="A768"/>
      <c r="B768"/>
      <c r="C768"/>
    </row>
    <row r="769" spans="1:3" ht="15.75" customHeight="1" x14ac:dyDescent="0.2">
      <c r="A769"/>
      <c r="B769"/>
      <c r="C769"/>
    </row>
    <row r="770" spans="1:3" ht="15.75" customHeight="1" x14ac:dyDescent="0.2">
      <c r="A770"/>
      <c r="B770"/>
      <c r="C770"/>
    </row>
    <row r="771" spans="1:3" ht="15.75" customHeight="1" x14ac:dyDescent="0.2">
      <c r="A771"/>
      <c r="B771"/>
      <c r="C771"/>
    </row>
    <row r="772" spans="1:3" ht="15.75" customHeight="1" x14ac:dyDescent="0.2">
      <c r="A772"/>
      <c r="B772"/>
      <c r="C772"/>
    </row>
    <row r="773" spans="1:3" ht="15.75" customHeight="1" x14ac:dyDescent="0.2">
      <c r="A773"/>
      <c r="B773"/>
      <c r="C773"/>
    </row>
    <row r="774" spans="1:3" ht="15.75" customHeight="1" x14ac:dyDescent="0.2">
      <c r="A774"/>
      <c r="B774"/>
      <c r="C774"/>
    </row>
    <row r="775" spans="1:3" ht="15.75" customHeight="1" x14ac:dyDescent="0.2">
      <c r="A775"/>
      <c r="B775"/>
      <c r="C775"/>
    </row>
    <row r="776" spans="1:3" ht="15.75" customHeight="1" x14ac:dyDescent="0.2">
      <c r="A776"/>
      <c r="B776"/>
      <c r="C776"/>
    </row>
    <row r="777" spans="1:3" ht="15.75" customHeight="1" x14ac:dyDescent="0.2">
      <c r="A777"/>
      <c r="B777"/>
      <c r="C777"/>
    </row>
    <row r="778" spans="1:3" ht="15.75" customHeight="1" x14ac:dyDescent="0.2">
      <c r="A778"/>
      <c r="B778"/>
      <c r="C778"/>
    </row>
    <row r="779" spans="1:3" ht="15.75" customHeight="1" x14ac:dyDescent="0.2">
      <c r="A779"/>
      <c r="B779"/>
      <c r="C779"/>
    </row>
    <row r="780" spans="1:3" ht="15.75" customHeight="1" x14ac:dyDescent="0.2">
      <c r="A780"/>
      <c r="B780"/>
      <c r="C780"/>
    </row>
    <row r="781" spans="1:3" ht="15.75" customHeight="1" x14ac:dyDescent="0.2">
      <c r="A781"/>
      <c r="B781"/>
      <c r="C781"/>
    </row>
    <row r="782" spans="1:3" ht="15.75" customHeight="1" x14ac:dyDescent="0.2">
      <c r="A782"/>
      <c r="B782"/>
      <c r="C782"/>
    </row>
    <row r="783" spans="1:3" ht="15.75" customHeight="1" x14ac:dyDescent="0.2">
      <c r="A783"/>
      <c r="B783"/>
      <c r="C783"/>
    </row>
    <row r="784" spans="1:3" ht="15.75" customHeight="1" x14ac:dyDescent="0.2">
      <c r="A784"/>
      <c r="B784"/>
      <c r="C784"/>
    </row>
    <row r="785" spans="1:3" ht="15.75" customHeight="1" x14ac:dyDescent="0.2">
      <c r="A785"/>
      <c r="B785"/>
      <c r="C785"/>
    </row>
    <row r="786" spans="1:3" ht="15.75" customHeight="1" x14ac:dyDescent="0.2">
      <c r="A786"/>
      <c r="B786"/>
      <c r="C786"/>
    </row>
    <row r="787" spans="1:3" ht="15.75" customHeight="1" x14ac:dyDescent="0.2">
      <c r="A787"/>
      <c r="B787"/>
      <c r="C787"/>
    </row>
    <row r="788" spans="1:3" ht="15.75" customHeight="1" x14ac:dyDescent="0.2">
      <c r="A788"/>
      <c r="B788"/>
      <c r="C788"/>
    </row>
    <row r="789" spans="1:3" ht="15.75" customHeight="1" x14ac:dyDescent="0.2">
      <c r="A789"/>
      <c r="B789"/>
      <c r="C789"/>
    </row>
    <row r="790" spans="1:3" ht="15.75" customHeight="1" x14ac:dyDescent="0.2">
      <c r="A790"/>
      <c r="B790"/>
      <c r="C790"/>
    </row>
    <row r="791" spans="1:3" ht="15.75" customHeight="1" x14ac:dyDescent="0.2">
      <c r="A791"/>
      <c r="B791"/>
      <c r="C791"/>
    </row>
    <row r="792" spans="1:3" ht="15.75" customHeight="1" x14ac:dyDescent="0.2">
      <c r="A792"/>
      <c r="B792"/>
      <c r="C792"/>
    </row>
    <row r="793" spans="1:3" ht="15.75" customHeight="1" x14ac:dyDescent="0.2">
      <c r="A793"/>
      <c r="B793"/>
      <c r="C793"/>
    </row>
    <row r="794" spans="1:3" ht="15.75" customHeight="1" x14ac:dyDescent="0.2">
      <c r="A794"/>
      <c r="B794"/>
      <c r="C794"/>
    </row>
    <row r="795" spans="1:3" ht="15.75" customHeight="1" x14ac:dyDescent="0.2">
      <c r="A795"/>
      <c r="B795"/>
      <c r="C795"/>
    </row>
    <row r="796" spans="1:3" ht="15.75" customHeight="1" x14ac:dyDescent="0.2">
      <c r="A796"/>
      <c r="B796"/>
      <c r="C796"/>
    </row>
    <row r="797" spans="1:3" ht="15.75" customHeight="1" x14ac:dyDescent="0.2">
      <c r="A797"/>
      <c r="B797"/>
      <c r="C797"/>
    </row>
    <row r="798" spans="1:3" ht="15.75" customHeight="1" x14ac:dyDescent="0.2">
      <c r="A798"/>
      <c r="B798"/>
      <c r="C798"/>
    </row>
    <row r="799" spans="1:3" ht="15.75" customHeight="1" x14ac:dyDescent="0.2">
      <c r="A799"/>
      <c r="B799"/>
      <c r="C799"/>
    </row>
    <row r="800" spans="1:3" ht="15.75" customHeight="1" x14ac:dyDescent="0.2">
      <c r="A800"/>
      <c r="B800"/>
      <c r="C800"/>
    </row>
    <row r="801" spans="1:3" ht="15.75" customHeight="1" x14ac:dyDescent="0.2">
      <c r="A801"/>
      <c r="B801"/>
      <c r="C801"/>
    </row>
    <row r="802" spans="1:3" ht="15.75" customHeight="1" x14ac:dyDescent="0.2">
      <c r="A802"/>
      <c r="B802"/>
      <c r="C802"/>
    </row>
    <row r="803" spans="1:3" ht="15.75" customHeight="1" x14ac:dyDescent="0.2">
      <c r="A803"/>
      <c r="B803"/>
      <c r="C803"/>
    </row>
    <row r="804" spans="1:3" ht="15.75" customHeight="1" x14ac:dyDescent="0.2">
      <c r="A804"/>
      <c r="B804"/>
      <c r="C804"/>
    </row>
    <row r="805" spans="1:3" ht="15.75" customHeight="1" x14ac:dyDescent="0.2">
      <c r="A805"/>
      <c r="B805"/>
      <c r="C805"/>
    </row>
    <row r="806" spans="1:3" ht="15.75" customHeight="1" x14ac:dyDescent="0.2">
      <c r="A806"/>
      <c r="B806"/>
      <c r="C806"/>
    </row>
    <row r="807" spans="1:3" ht="15.75" customHeight="1" x14ac:dyDescent="0.2">
      <c r="A807"/>
      <c r="B807"/>
      <c r="C807"/>
    </row>
    <row r="808" spans="1:3" ht="15.75" customHeight="1" x14ac:dyDescent="0.2">
      <c r="A808"/>
      <c r="B808"/>
      <c r="C808"/>
    </row>
    <row r="809" spans="1:3" ht="15.75" customHeight="1" x14ac:dyDescent="0.2">
      <c r="A809"/>
      <c r="B809"/>
      <c r="C809"/>
    </row>
    <row r="810" spans="1:3" ht="15.75" customHeight="1" x14ac:dyDescent="0.2">
      <c r="A810"/>
      <c r="B810"/>
      <c r="C810"/>
    </row>
    <row r="811" spans="1:3" ht="15.75" customHeight="1" x14ac:dyDescent="0.2">
      <c r="A811"/>
      <c r="B811"/>
      <c r="C811"/>
    </row>
    <row r="812" spans="1:3" ht="15.75" customHeight="1" x14ac:dyDescent="0.2">
      <c r="A812"/>
      <c r="B812"/>
      <c r="C812"/>
    </row>
    <row r="813" spans="1:3" ht="15.75" customHeight="1" x14ac:dyDescent="0.2">
      <c r="A813"/>
      <c r="B813"/>
      <c r="C813"/>
    </row>
    <row r="814" spans="1:3" ht="15.75" customHeight="1" x14ac:dyDescent="0.2">
      <c r="A814"/>
      <c r="B814"/>
      <c r="C814"/>
    </row>
    <row r="815" spans="1:3" ht="15.75" customHeight="1" x14ac:dyDescent="0.2">
      <c r="A815"/>
      <c r="B815"/>
      <c r="C815"/>
    </row>
    <row r="816" spans="1:3" ht="15.75" customHeight="1" x14ac:dyDescent="0.2">
      <c r="A816"/>
      <c r="B816"/>
      <c r="C816"/>
    </row>
    <row r="817" spans="1:3" ht="15.75" customHeight="1" x14ac:dyDescent="0.2">
      <c r="A817"/>
      <c r="B817"/>
      <c r="C817"/>
    </row>
    <row r="818" spans="1:3" ht="15.75" customHeight="1" x14ac:dyDescent="0.2">
      <c r="A818"/>
      <c r="B818"/>
      <c r="C818"/>
    </row>
    <row r="819" spans="1:3" ht="15.75" customHeight="1" x14ac:dyDescent="0.2">
      <c r="A819"/>
      <c r="B819"/>
      <c r="C819"/>
    </row>
    <row r="820" spans="1:3" ht="15.75" customHeight="1" x14ac:dyDescent="0.2">
      <c r="A820"/>
      <c r="B820"/>
      <c r="C820"/>
    </row>
    <row r="821" spans="1:3" ht="15.75" customHeight="1" x14ac:dyDescent="0.2">
      <c r="A821"/>
      <c r="B821"/>
      <c r="C821"/>
    </row>
    <row r="822" spans="1:3" ht="15.75" customHeight="1" x14ac:dyDescent="0.2">
      <c r="A822"/>
      <c r="B822"/>
      <c r="C822"/>
    </row>
    <row r="823" spans="1:3" ht="15.75" customHeight="1" x14ac:dyDescent="0.2">
      <c r="A823"/>
      <c r="B823"/>
      <c r="C823"/>
    </row>
    <row r="824" spans="1:3" ht="15.75" customHeight="1" x14ac:dyDescent="0.2">
      <c r="A824"/>
      <c r="B824"/>
      <c r="C824"/>
    </row>
    <row r="825" spans="1:3" ht="15.75" customHeight="1" x14ac:dyDescent="0.2">
      <c r="A825"/>
      <c r="B825"/>
      <c r="C825"/>
    </row>
    <row r="826" spans="1:3" ht="15.75" customHeight="1" x14ac:dyDescent="0.2">
      <c r="A826"/>
      <c r="B826"/>
      <c r="C826"/>
    </row>
    <row r="827" spans="1:3" ht="15.75" customHeight="1" x14ac:dyDescent="0.2">
      <c r="A827"/>
      <c r="B827"/>
      <c r="C827"/>
    </row>
    <row r="828" spans="1:3" ht="15.75" customHeight="1" x14ac:dyDescent="0.2">
      <c r="A828"/>
      <c r="B828"/>
      <c r="C828"/>
    </row>
    <row r="829" spans="1:3" ht="15.75" customHeight="1" x14ac:dyDescent="0.2">
      <c r="A829"/>
      <c r="B829"/>
      <c r="C829"/>
    </row>
    <row r="830" spans="1:3" ht="15.75" customHeight="1" x14ac:dyDescent="0.2">
      <c r="A830"/>
      <c r="B830"/>
      <c r="C830"/>
    </row>
    <row r="831" spans="1:3" ht="15.75" customHeight="1" x14ac:dyDescent="0.2">
      <c r="A831"/>
      <c r="B831"/>
      <c r="C831"/>
    </row>
    <row r="832" spans="1:3" ht="15.75" customHeight="1" x14ac:dyDescent="0.2">
      <c r="A832"/>
      <c r="B832"/>
      <c r="C832"/>
    </row>
    <row r="833" spans="1:3" ht="15.75" customHeight="1" x14ac:dyDescent="0.2">
      <c r="A833"/>
      <c r="B833"/>
      <c r="C833"/>
    </row>
    <row r="834" spans="1:3" ht="15.75" customHeight="1" x14ac:dyDescent="0.2">
      <c r="A834"/>
      <c r="B834"/>
      <c r="C834"/>
    </row>
    <row r="835" spans="1:3" ht="15.75" customHeight="1" x14ac:dyDescent="0.2">
      <c r="A835"/>
      <c r="B835"/>
      <c r="C835"/>
    </row>
    <row r="836" spans="1:3" ht="15.75" customHeight="1" x14ac:dyDescent="0.2">
      <c r="A836"/>
      <c r="B836"/>
      <c r="C836"/>
    </row>
    <row r="837" spans="1:3" ht="15.75" customHeight="1" x14ac:dyDescent="0.2">
      <c r="A837"/>
      <c r="B837"/>
      <c r="C837"/>
    </row>
    <row r="838" spans="1:3" ht="15.75" customHeight="1" x14ac:dyDescent="0.2">
      <c r="A838"/>
      <c r="B838"/>
      <c r="C838"/>
    </row>
    <row r="839" spans="1:3" ht="15.75" customHeight="1" x14ac:dyDescent="0.2">
      <c r="A839"/>
      <c r="B839"/>
      <c r="C839"/>
    </row>
    <row r="840" spans="1:3" ht="15.75" customHeight="1" x14ac:dyDescent="0.2">
      <c r="A840"/>
      <c r="B840"/>
      <c r="C840"/>
    </row>
    <row r="841" spans="1:3" ht="15.75" customHeight="1" x14ac:dyDescent="0.2">
      <c r="A841"/>
      <c r="B841"/>
      <c r="C841"/>
    </row>
    <row r="842" spans="1:3" ht="15.75" customHeight="1" x14ac:dyDescent="0.2">
      <c r="A842"/>
      <c r="B842"/>
      <c r="C842"/>
    </row>
    <row r="843" spans="1:3" ht="15.75" customHeight="1" x14ac:dyDescent="0.2">
      <c r="A843"/>
      <c r="B843"/>
      <c r="C843"/>
    </row>
    <row r="844" spans="1:3" ht="15.75" customHeight="1" x14ac:dyDescent="0.2">
      <c r="A844"/>
      <c r="B844"/>
      <c r="C844"/>
    </row>
    <row r="845" spans="1:3" ht="15.75" customHeight="1" x14ac:dyDescent="0.2">
      <c r="A845"/>
      <c r="B845"/>
      <c r="C845"/>
    </row>
    <row r="846" spans="1:3" ht="15.75" customHeight="1" x14ac:dyDescent="0.2">
      <c r="A846"/>
      <c r="B846"/>
      <c r="C846"/>
    </row>
    <row r="847" spans="1:3" ht="15.75" customHeight="1" x14ac:dyDescent="0.2">
      <c r="A847"/>
      <c r="B847"/>
      <c r="C847"/>
    </row>
    <row r="848" spans="1:3" ht="15.75" customHeight="1" x14ac:dyDescent="0.2">
      <c r="A848"/>
      <c r="B848"/>
      <c r="C848"/>
    </row>
    <row r="849" spans="1:3" ht="15.75" customHeight="1" x14ac:dyDescent="0.2">
      <c r="A849"/>
      <c r="B849"/>
      <c r="C849"/>
    </row>
    <row r="850" spans="1:3" ht="15.75" customHeight="1" x14ac:dyDescent="0.2">
      <c r="A850"/>
      <c r="B850"/>
      <c r="C850"/>
    </row>
    <row r="851" spans="1:3" ht="15.75" customHeight="1" x14ac:dyDescent="0.2">
      <c r="A851"/>
      <c r="B851"/>
      <c r="C851"/>
    </row>
    <row r="852" spans="1:3" ht="15.75" customHeight="1" x14ac:dyDescent="0.2">
      <c r="A852"/>
      <c r="B852"/>
      <c r="C852"/>
    </row>
    <row r="853" spans="1:3" ht="15.75" customHeight="1" x14ac:dyDescent="0.2">
      <c r="A853"/>
      <c r="B853"/>
      <c r="C853"/>
    </row>
    <row r="854" spans="1:3" ht="15.75" customHeight="1" x14ac:dyDescent="0.2">
      <c r="A854"/>
      <c r="B854"/>
      <c r="C854"/>
    </row>
    <row r="855" spans="1:3" ht="15.75" customHeight="1" x14ac:dyDescent="0.2">
      <c r="A855"/>
      <c r="B855"/>
      <c r="C855"/>
    </row>
    <row r="856" spans="1:3" ht="15.75" customHeight="1" x14ac:dyDescent="0.2">
      <c r="A856"/>
      <c r="B856"/>
      <c r="C856"/>
    </row>
    <row r="857" spans="1:3" ht="15.75" customHeight="1" x14ac:dyDescent="0.2">
      <c r="A857"/>
      <c r="B857"/>
      <c r="C857"/>
    </row>
    <row r="858" spans="1:3" ht="15.75" customHeight="1" x14ac:dyDescent="0.2">
      <c r="A858"/>
      <c r="B858"/>
      <c r="C858"/>
    </row>
    <row r="859" spans="1:3" ht="15.75" customHeight="1" x14ac:dyDescent="0.2">
      <c r="A859"/>
      <c r="B859"/>
      <c r="C859"/>
    </row>
    <row r="860" spans="1:3" ht="15.75" customHeight="1" x14ac:dyDescent="0.2">
      <c r="A860"/>
      <c r="B860"/>
      <c r="C860"/>
    </row>
    <row r="861" spans="1:3" ht="15.75" customHeight="1" x14ac:dyDescent="0.2">
      <c r="A861"/>
      <c r="B861"/>
      <c r="C861"/>
    </row>
    <row r="862" spans="1:3" ht="15.75" customHeight="1" x14ac:dyDescent="0.2">
      <c r="A862"/>
      <c r="B862"/>
      <c r="C862"/>
    </row>
    <row r="863" spans="1:3" ht="15.75" customHeight="1" x14ac:dyDescent="0.2">
      <c r="A863"/>
      <c r="B863"/>
      <c r="C863"/>
    </row>
    <row r="864" spans="1:3" ht="15.75" customHeight="1" x14ac:dyDescent="0.2">
      <c r="A864"/>
      <c r="B864"/>
      <c r="C864"/>
    </row>
    <row r="865" spans="1:3" ht="15.75" customHeight="1" x14ac:dyDescent="0.2">
      <c r="A865"/>
      <c r="B865"/>
      <c r="C865"/>
    </row>
    <row r="866" spans="1:3" ht="15.75" customHeight="1" x14ac:dyDescent="0.2">
      <c r="A866"/>
      <c r="B866"/>
      <c r="C866"/>
    </row>
    <row r="867" spans="1:3" ht="15.75" customHeight="1" x14ac:dyDescent="0.2">
      <c r="A867"/>
      <c r="B867"/>
      <c r="C867"/>
    </row>
    <row r="868" spans="1:3" ht="15.75" customHeight="1" x14ac:dyDescent="0.2">
      <c r="A868"/>
      <c r="B868"/>
      <c r="C868"/>
    </row>
    <row r="869" spans="1:3" ht="15.75" customHeight="1" x14ac:dyDescent="0.2">
      <c r="A869"/>
      <c r="B869"/>
      <c r="C869"/>
    </row>
    <row r="870" spans="1:3" ht="15.75" customHeight="1" x14ac:dyDescent="0.2">
      <c r="A870"/>
      <c r="B870"/>
      <c r="C870"/>
    </row>
    <row r="871" spans="1:3" ht="15.75" customHeight="1" x14ac:dyDescent="0.2">
      <c r="A871"/>
      <c r="B871"/>
      <c r="C871"/>
    </row>
    <row r="872" spans="1:3" ht="15.75" customHeight="1" x14ac:dyDescent="0.2">
      <c r="A872"/>
      <c r="B872"/>
      <c r="C872"/>
    </row>
    <row r="873" spans="1:3" ht="15.75" customHeight="1" x14ac:dyDescent="0.2">
      <c r="A873"/>
      <c r="B873"/>
      <c r="C873"/>
    </row>
    <row r="874" spans="1:3" ht="15.75" customHeight="1" x14ac:dyDescent="0.2">
      <c r="A874"/>
      <c r="B874"/>
      <c r="C874"/>
    </row>
    <row r="875" spans="1:3" ht="15.75" customHeight="1" x14ac:dyDescent="0.2">
      <c r="A875"/>
      <c r="B875"/>
      <c r="C875"/>
    </row>
    <row r="876" spans="1:3" ht="15.75" customHeight="1" x14ac:dyDescent="0.2">
      <c r="A876"/>
      <c r="B876"/>
      <c r="C876"/>
    </row>
    <row r="877" spans="1:3" ht="15.75" customHeight="1" x14ac:dyDescent="0.2">
      <c r="A877"/>
      <c r="B877"/>
      <c r="C877"/>
    </row>
    <row r="878" spans="1:3" ht="15.75" customHeight="1" x14ac:dyDescent="0.2">
      <c r="A878"/>
      <c r="B878"/>
      <c r="C878"/>
    </row>
    <row r="879" spans="1:3" ht="15.75" customHeight="1" x14ac:dyDescent="0.2">
      <c r="A879"/>
      <c r="B879"/>
      <c r="C879"/>
    </row>
    <row r="880" spans="1:3" ht="15.75" customHeight="1" x14ac:dyDescent="0.2">
      <c r="A880"/>
      <c r="B880"/>
      <c r="C880"/>
    </row>
    <row r="881" spans="1:3" ht="15.75" customHeight="1" x14ac:dyDescent="0.2">
      <c r="A881"/>
      <c r="B881"/>
      <c r="C881"/>
    </row>
    <row r="882" spans="1:3" ht="15.75" customHeight="1" x14ac:dyDescent="0.2">
      <c r="A882"/>
      <c r="B882"/>
      <c r="C882"/>
    </row>
    <row r="883" spans="1:3" ht="15.75" customHeight="1" x14ac:dyDescent="0.2">
      <c r="A883"/>
      <c r="B883"/>
      <c r="C883"/>
    </row>
    <row r="884" spans="1:3" ht="15.75" customHeight="1" x14ac:dyDescent="0.2">
      <c r="A884"/>
      <c r="B884"/>
      <c r="C884"/>
    </row>
    <row r="885" spans="1:3" ht="15.75" customHeight="1" x14ac:dyDescent="0.2">
      <c r="A885"/>
      <c r="B885"/>
      <c r="C885"/>
    </row>
    <row r="886" spans="1:3" ht="15.75" customHeight="1" x14ac:dyDescent="0.2">
      <c r="A886"/>
      <c r="B886"/>
      <c r="C886"/>
    </row>
    <row r="887" spans="1:3" ht="15.75" customHeight="1" x14ac:dyDescent="0.2">
      <c r="A887"/>
      <c r="B887"/>
      <c r="C887"/>
    </row>
    <row r="888" spans="1:3" ht="15.75" customHeight="1" x14ac:dyDescent="0.2">
      <c r="A888"/>
      <c r="B888"/>
      <c r="C888"/>
    </row>
    <row r="889" spans="1:3" ht="15.75" customHeight="1" x14ac:dyDescent="0.2">
      <c r="A889"/>
      <c r="B889"/>
      <c r="C889"/>
    </row>
    <row r="890" spans="1:3" ht="15.75" customHeight="1" x14ac:dyDescent="0.2">
      <c r="A890"/>
      <c r="B890"/>
      <c r="C890"/>
    </row>
    <row r="891" spans="1:3" ht="15.75" customHeight="1" x14ac:dyDescent="0.2">
      <c r="A891"/>
      <c r="B891"/>
      <c r="C891"/>
    </row>
    <row r="892" spans="1:3" ht="15.75" customHeight="1" x14ac:dyDescent="0.2">
      <c r="A892"/>
      <c r="B892"/>
      <c r="C892"/>
    </row>
    <row r="893" spans="1:3" ht="15.75" customHeight="1" x14ac:dyDescent="0.2">
      <c r="A893"/>
      <c r="B893"/>
      <c r="C893"/>
    </row>
    <row r="894" spans="1:3" ht="15.75" customHeight="1" x14ac:dyDescent="0.2">
      <c r="A894"/>
      <c r="B894"/>
      <c r="C894"/>
    </row>
    <row r="895" spans="1:3" ht="15.75" customHeight="1" x14ac:dyDescent="0.2">
      <c r="A895"/>
      <c r="B895"/>
      <c r="C895"/>
    </row>
    <row r="896" spans="1:3" ht="15.75" customHeight="1" x14ac:dyDescent="0.2">
      <c r="A896"/>
      <c r="B896"/>
      <c r="C896"/>
    </row>
    <row r="897" spans="1:3" ht="15.75" customHeight="1" x14ac:dyDescent="0.2">
      <c r="A897"/>
      <c r="B897"/>
      <c r="C897"/>
    </row>
    <row r="898" spans="1:3" ht="15.75" customHeight="1" x14ac:dyDescent="0.2">
      <c r="A898"/>
      <c r="B898"/>
      <c r="C898"/>
    </row>
    <row r="899" spans="1:3" ht="15.75" customHeight="1" x14ac:dyDescent="0.2">
      <c r="A899"/>
      <c r="B899"/>
      <c r="C899"/>
    </row>
    <row r="900" spans="1:3" ht="15.75" customHeight="1" x14ac:dyDescent="0.2">
      <c r="A900"/>
      <c r="B900"/>
      <c r="C900"/>
    </row>
    <row r="901" spans="1:3" ht="15.75" customHeight="1" x14ac:dyDescent="0.2">
      <c r="A901"/>
      <c r="B901"/>
      <c r="C901"/>
    </row>
    <row r="902" spans="1:3" ht="15.75" customHeight="1" x14ac:dyDescent="0.2">
      <c r="A902"/>
      <c r="B902"/>
      <c r="C902"/>
    </row>
    <row r="903" spans="1:3" ht="15.75" customHeight="1" x14ac:dyDescent="0.2">
      <c r="A903"/>
      <c r="B903"/>
      <c r="C903"/>
    </row>
    <row r="904" spans="1:3" ht="15.75" customHeight="1" x14ac:dyDescent="0.2">
      <c r="A904"/>
      <c r="B904"/>
      <c r="C904"/>
    </row>
    <row r="905" spans="1:3" ht="15.75" customHeight="1" x14ac:dyDescent="0.2">
      <c r="A905"/>
      <c r="B905"/>
      <c r="C905"/>
    </row>
    <row r="906" spans="1:3" ht="15.75" customHeight="1" x14ac:dyDescent="0.2">
      <c r="A906"/>
      <c r="B906"/>
      <c r="C906"/>
    </row>
    <row r="907" spans="1:3" ht="15.75" customHeight="1" x14ac:dyDescent="0.2">
      <c r="A907"/>
      <c r="B907"/>
      <c r="C907"/>
    </row>
    <row r="908" spans="1:3" ht="15.75" customHeight="1" x14ac:dyDescent="0.2">
      <c r="A908"/>
      <c r="B908"/>
      <c r="C908"/>
    </row>
    <row r="909" spans="1:3" ht="15.75" customHeight="1" x14ac:dyDescent="0.2">
      <c r="A909"/>
      <c r="B909"/>
      <c r="C909"/>
    </row>
    <row r="910" spans="1:3" ht="15.75" customHeight="1" x14ac:dyDescent="0.2">
      <c r="A910"/>
      <c r="B910"/>
      <c r="C910"/>
    </row>
    <row r="911" spans="1:3" ht="15.75" customHeight="1" x14ac:dyDescent="0.2">
      <c r="A911"/>
      <c r="B911"/>
      <c r="C911"/>
    </row>
    <row r="912" spans="1:3" ht="15.75" customHeight="1" x14ac:dyDescent="0.2">
      <c r="A912"/>
      <c r="B912"/>
      <c r="C912"/>
    </row>
    <row r="913" spans="1:3" ht="15.75" customHeight="1" x14ac:dyDescent="0.2">
      <c r="A913"/>
      <c r="B913"/>
      <c r="C913"/>
    </row>
    <row r="914" spans="1:3" ht="15.75" customHeight="1" x14ac:dyDescent="0.2">
      <c r="A914"/>
      <c r="B914"/>
      <c r="C914"/>
    </row>
    <row r="915" spans="1:3" ht="15.75" customHeight="1" x14ac:dyDescent="0.2">
      <c r="A915"/>
      <c r="B915"/>
      <c r="C915"/>
    </row>
    <row r="916" spans="1:3" ht="15.75" customHeight="1" x14ac:dyDescent="0.2">
      <c r="A916"/>
      <c r="B916"/>
      <c r="C916"/>
    </row>
    <row r="917" spans="1:3" ht="15.75" customHeight="1" x14ac:dyDescent="0.2">
      <c r="A917"/>
      <c r="B917"/>
      <c r="C917"/>
    </row>
    <row r="918" spans="1:3" ht="15.75" customHeight="1" x14ac:dyDescent="0.2">
      <c r="A918"/>
      <c r="B918"/>
      <c r="C918"/>
    </row>
    <row r="919" spans="1:3" ht="15.75" customHeight="1" x14ac:dyDescent="0.2">
      <c r="A919"/>
      <c r="B919"/>
      <c r="C919"/>
    </row>
    <row r="920" spans="1:3" ht="15.75" customHeight="1" x14ac:dyDescent="0.2">
      <c r="A920"/>
      <c r="B920"/>
      <c r="C920"/>
    </row>
    <row r="921" spans="1:3" ht="15.75" customHeight="1" x14ac:dyDescent="0.2">
      <c r="A921"/>
      <c r="B921"/>
      <c r="C921"/>
    </row>
    <row r="922" spans="1:3" ht="15.75" customHeight="1" x14ac:dyDescent="0.2">
      <c r="A922"/>
      <c r="B922"/>
      <c r="C922"/>
    </row>
    <row r="923" spans="1:3" ht="15.75" customHeight="1" x14ac:dyDescent="0.2">
      <c r="A923"/>
      <c r="B923"/>
      <c r="C923"/>
    </row>
    <row r="924" spans="1:3" ht="15.75" customHeight="1" x14ac:dyDescent="0.2">
      <c r="A924"/>
      <c r="B924"/>
      <c r="C924"/>
    </row>
    <row r="925" spans="1:3" ht="15.75" customHeight="1" x14ac:dyDescent="0.2">
      <c r="A925"/>
      <c r="B925"/>
      <c r="C925"/>
    </row>
    <row r="926" spans="1:3" ht="15.75" customHeight="1" x14ac:dyDescent="0.2">
      <c r="A926"/>
      <c r="B926"/>
      <c r="C926"/>
    </row>
    <row r="927" spans="1:3" ht="15.75" customHeight="1" x14ac:dyDescent="0.2">
      <c r="A927"/>
      <c r="B927"/>
      <c r="C927"/>
    </row>
    <row r="928" spans="1:3" ht="15.75" customHeight="1" x14ac:dyDescent="0.2">
      <c r="A928"/>
      <c r="B928"/>
      <c r="C928"/>
    </row>
    <row r="929" spans="1:3" ht="15.75" customHeight="1" x14ac:dyDescent="0.2">
      <c r="A929"/>
      <c r="B929"/>
      <c r="C929"/>
    </row>
    <row r="930" spans="1:3" ht="15.75" customHeight="1" x14ac:dyDescent="0.2">
      <c r="A930"/>
      <c r="B930"/>
      <c r="C930"/>
    </row>
    <row r="931" spans="1:3" ht="15.75" customHeight="1" x14ac:dyDescent="0.2">
      <c r="A931"/>
      <c r="B931"/>
      <c r="C931"/>
    </row>
    <row r="932" spans="1:3" ht="15.75" customHeight="1" x14ac:dyDescent="0.2">
      <c r="A932"/>
      <c r="B932"/>
      <c r="C932"/>
    </row>
    <row r="933" spans="1:3" ht="15.75" customHeight="1" x14ac:dyDescent="0.2">
      <c r="A933"/>
      <c r="B933"/>
      <c r="C933"/>
    </row>
    <row r="934" spans="1:3" ht="15.75" customHeight="1" x14ac:dyDescent="0.2">
      <c r="A934"/>
      <c r="B934"/>
      <c r="C934"/>
    </row>
    <row r="935" spans="1:3" ht="15.75" customHeight="1" x14ac:dyDescent="0.2">
      <c r="A935"/>
      <c r="B935"/>
      <c r="C935"/>
    </row>
    <row r="936" spans="1:3" ht="15.75" customHeight="1" x14ac:dyDescent="0.2">
      <c r="A936"/>
      <c r="B936"/>
      <c r="C936"/>
    </row>
    <row r="937" spans="1:3" ht="15.75" customHeight="1" x14ac:dyDescent="0.2">
      <c r="A937"/>
      <c r="B937"/>
      <c r="C937"/>
    </row>
    <row r="938" spans="1:3" ht="15.75" customHeight="1" x14ac:dyDescent="0.2">
      <c r="A938"/>
      <c r="B938"/>
      <c r="C938"/>
    </row>
    <row r="939" spans="1:3" ht="15.75" customHeight="1" x14ac:dyDescent="0.2">
      <c r="A939"/>
      <c r="B939"/>
      <c r="C939"/>
    </row>
    <row r="940" spans="1:3" ht="15.75" customHeight="1" x14ac:dyDescent="0.2">
      <c r="A940"/>
      <c r="B940"/>
      <c r="C940"/>
    </row>
    <row r="941" spans="1:3" ht="15.75" customHeight="1" x14ac:dyDescent="0.2">
      <c r="A941"/>
      <c r="B941"/>
      <c r="C941"/>
    </row>
    <row r="942" spans="1:3" ht="15.75" customHeight="1" x14ac:dyDescent="0.2">
      <c r="A942"/>
      <c r="B942"/>
      <c r="C942"/>
    </row>
    <row r="943" spans="1:3" ht="15.75" customHeight="1" x14ac:dyDescent="0.2">
      <c r="A943"/>
      <c r="B943"/>
      <c r="C943"/>
    </row>
    <row r="944" spans="1:3" ht="15.75" customHeight="1" x14ac:dyDescent="0.2">
      <c r="A944"/>
      <c r="B944"/>
      <c r="C944"/>
    </row>
    <row r="945" spans="1:3" ht="15.75" customHeight="1" x14ac:dyDescent="0.2">
      <c r="A945"/>
      <c r="B945"/>
      <c r="C945"/>
    </row>
    <row r="946" spans="1:3" ht="15.75" customHeight="1" x14ac:dyDescent="0.2">
      <c r="A946"/>
      <c r="B946"/>
      <c r="C946"/>
    </row>
    <row r="947" spans="1:3" ht="15.75" customHeight="1" x14ac:dyDescent="0.2">
      <c r="A947"/>
      <c r="B947"/>
      <c r="C947"/>
    </row>
    <row r="948" spans="1:3" ht="15.75" customHeight="1" x14ac:dyDescent="0.2">
      <c r="A948"/>
      <c r="B948"/>
      <c r="C948"/>
    </row>
    <row r="949" spans="1:3" ht="15.75" customHeight="1" x14ac:dyDescent="0.2">
      <c r="A949"/>
      <c r="B949"/>
      <c r="C949"/>
    </row>
    <row r="950" spans="1:3" ht="15.75" customHeight="1" x14ac:dyDescent="0.2">
      <c r="A950"/>
      <c r="B950"/>
      <c r="C950"/>
    </row>
    <row r="951" spans="1:3" ht="15.75" customHeight="1" x14ac:dyDescent="0.2">
      <c r="A951"/>
      <c r="B951"/>
      <c r="C951"/>
    </row>
    <row r="952" spans="1:3" ht="15.75" customHeight="1" x14ac:dyDescent="0.2">
      <c r="A952"/>
      <c r="B952"/>
      <c r="C952"/>
    </row>
    <row r="953" spans="1:3" ht="15.75" customHeight="1" x14ac:dyDescent="0.2">
      <c r="A953"/>
      <c r="B953"/>
      <c r="C953"/>
    </row>
    <row r="954" spans="1:3" ht="15.75" customHeight="1" x14ac:dyDescent="0.2">
      <c r="A954"/>
      <c r="B954"/>
      <c r="C954"/>
    </row>
    <row r="955" spans="1:3" ht="15.75" customHeight="1" x14ac:dyDescent="0.2">
      <c r="A955"/>
      <c r="B955"/>
      <c r="C955"/>
    </row>
    <row r="956" spans="1:3" ht="15.75" customHeight="1" x14ac:dyDescent="0.2">
      <c r="A956"/>
      <c r="B956"/>
      <c r="C956"/>
    </row>
    <row r="957" spans="1:3" ht="15.75" customHeight="1" x14ac:dyDescent="0.2">
      <c r="A957"/>
      <c r="B957"/>
      <c r="C957"/>
    </row>
    <row r="958" spans="1:3" ht="15.75" customHeight="1" x14ac:dyDescent="0.2">
      <c r="A958"/>
      <c r="B958"/>
      <c r="C958"/>
    </row>
    <row r="959" spans="1:3" ht="15.75" customHeight="1" x14ac:dyDescent="0.2">
      <c r="A959"/>
      <c r="B959"/>
      <c r="C959"/>
    </row>
    <row r="960" spans="1:3" ht="15.75" customHeight="1" x14ac:dyDescent="0.2">
      <c r="A960"/>
      <c r="B960"/>
      <c r="C960"/>
    </row>
    <row r="961" spans="1:3" ht="15.75" customHeight="1" x14ac:dyDescent="0.2">
      <c r="A961"/>
      <c r="B961"/>
      <c r="C961"/>
    </row>
    <row r="962" spans="1:3" ht="15.75" customHeight="1" x14ac:dyDescent="0.2">
      <c r="A962"/>
      <c r="B962"/>
      <c r="C962"/>
    </row>
    <row r="963" spans="1:3" ht="15.75" customHeight="1" x14ac:dyDescent="0.2">
      <c r="A963"/>
      <c r="B963"/>
      <c r="C963"/>
    </row>
    <row r="964" spans="1:3" ht="15.75" customHeight="1" x14ac:dyDescent="0.2">
      <c r="A964"/>
      <c r="B964"/>
      <c r="C964"/>
    </row>
    <row r="965" spans="1:3" ht="15.75" customHeight="1" x14ac:dyDescent="0.2">
      <c r="A965"/>
      <c r="B965"/>
      <c r="C965"/>
    </row>
    <row r="966" spans="1:3" ht="15.75" customHeight="1" x14ac:dyDescent="0.2">
      <c r="A966"/>
      <c r="B966"/>
      <c r="C966"/>
    </row>
    <row r="967" spans="1:3" ht="15.75" customHeight="1" x14ac:dyDescent="0.2">
      <c r="A967"/>
      <c r="B967"/>
      <c r="C967"/>
    </row>
    <row r="968" spans="1:3" ht="15.75" customHeight="1" x14ac:dyDescent="0.2">
      <c r="A968"/>
      <c r="B968"/>
      <c r="C968"/>
    </row>
    <row r="969" spans="1:3" ht="15.75" customHeight="1" x14ac:dyDescent="0.2">
      <c r="A969"/>
      <c r="B969"/>
      <c r="C969"/>
    </row>
    <row r="970" spans="1:3" ht="15.75" customHeight="1" x14ac:dyDescent="0.2">
      <c r="A970"/>
      <c r="B970"/>
      <c r="C970"/>
    </row>
    <row r="971" spans="1:3" ht="15.75" customHeight="1" x14ac:dyDescent="0.2">
      <c r="A971"/>
      <c r="B971"/>
      <c r="C971"/>
    </row>
    <row r="972" spans="1:3" ht="15.75" customHeight="1" x14ac:dyDescent="0.2">
      <c r="A972"/>
      <c r="B972"/>
      <c r="C972"/>
    </row>
    <row r="973" spans="1:3" ht="15.75" customHeight="1" x14ac:dyDescent="0.2">
      <c r="A973"/>
      <c r="B973"/>
      <c r="C973"/>
    </row>
    <row r="974" spans="1:3" ht="15.75" customHeight="1" x14ac:dyDescent="0.2">
      <c r="A974"/>
      <c r="B974"/>
      <c r="C974"/>
    </row>
    <row r="975" spans="1:3" ht="15.75" customHeight="1" x14ac:dyDescent="0.2">
      <c r="A975"/>
      <c r="B975"/>
      <c r="C975"/>
    </row>
    <row r="976" spans="1:3" ht="15.75" customHeight="1" x14ac:dyDescent="0.2">
      <c r="A976"/>
      <c r="B976"/>
      <c r="C976"/>
    </row>
    <row r="977" spans="1:3" ht="15.75" customHeight="1" x14ac:dyDescent="0.2">
      <c r="A977"/>
      <c r="B977"/>
      <c r="C977"/>
    </row>
    <row r="978" spans="1:3" ht="15.75" customHeight="1" x14ac:dyDescent="0.2">
      <c r="A978"/>
      <c r="B978"/>
      <c r="C978"/>
    </row>
    <row r="979" spans="1:3" ht="15.75" customHeight="1" x14ac:dyDescent="0.2">
      <c r="A979"/>
      <c r="B979"/>
      <c r="C979"/>
    </row>
    <row r="980" spans="1:3" ht="15.75" customHeight="1" x14ac:dyDescent="0.2">
      <c r="A980"/>
      <c r="B980"/>
      <c r="C980"/>
    </row>
    <row r="981" spans="1:3" ht="15.75" customHeight="1" x14ac:dyDescent="0.2">
      <c r="A981"/>
      <c r="B981"/>
      <c r="C981"/>
    </row>
    <row r="982" spans="1:3" ht="15.75" customHeight="1" x14ac:dyDescent="0.2">
      <c r="A982"/>
      <c r="B982"/>
      <c r="C982"/>
    </row>
    <row r="983" spans="1:3" ht="15.75" customHeight="1" x14ac:dyDescent="0.2">
      <c r="A983"/>
      <c r="B983"/>
      <c r="C983"/>
    </row>
    <row r="984" spans="1:3" ht="15.75" customHeight="1" x14ac:dyDescent="0.2">
      <c r="A984"/>
      <c r="B984"/>
      <c r="C984"/>
    </row>
    <row r="985" spans="1:3" ht="15.75" customHeight="1" x14ac:dyDescent="0.2">
      <c r="A985"/>
      <c r="B985"/>
      <c r="C985"/>
    </row>
    <row r="986" spans="1:3" ht="15.75" customHeight="1" x14ac:dyDescent="0.2">
      <c r="A986"/>
      <c r="B986"/>
      <c r="C986"/>
    </row>
    <row r="987" spans="1:3" ht="15.75" customHeight="1" x14ac:dyDescent="0.2">
      <c r="A987"/>
      <c r="B987"/>
      <c r="C987"/>
    </row>
    <row r="988" spans="1:3" ht="15.75" customHeight="1" x14ac:dyDescent="0.2">
      <c r="A988"/>
      <c r="B988"/>
      <c r="C988"/>
    </row>
    <row r="989" spans="1:3" ht="15.75" customHeight="1" x14ac:dyDescent="0.2">
      <c r="A989"/>
      <c r="B989"/>
      <c r="C989"/>
    </row>
    <row r="990" spans="1:3" ht="15.75" customHeight="1" x14ac:dyDescent="0.2">
      <c r="A990"/>
      <c r="B990"/>
      <c r="C990"/>
    </row>
    <row r="991" spans="1:3" ht="15.75" customHeight="1" x14ac:dyDescent="0.2">
      <c r="A991"/>
      <c r="B991"/>
      <c r="C991"/>
    </row>
    <row r="992" spans="1:3" ht="15.75" customHeight="1" x14ac:dyDescent="0.2">
      <c r="A992"/>
      <c r="B992"/>
      <c r="C992"/>
    </row>
    <row r="993" spans="1:3" ht="15.75" customHeight="1" x14ac:dyDescent="0.2">
      <c r="A993"/>
      <c r="B993"/>
      <c r="C993"/>
    </row>
    <row r="994" spans="1:3" ht="15.75" customHeight="1" x14ac:dyDescent="0.2">
      <c r="A994"/>
      <c r="B994"/>
      <c r="C994"/>
    </row>
    <row r="995" spans="1:3" ht="15.75" customHeight="1" x14ac:dyDescent="0.2">
      <c r="A995"/>
      <c r="B995"/>
      <c r="C995"/>
    </row>
    <row r="996" spans="1:3" ht="15.75" customHeight="1" x14ac:dyDescent="0.2">
      <c r="A996"/>
      <c r="B996"/>
      <c r="C996"/>
    </row>
    <row r="997" spans="1:3" ht="15.75" customHeight="1" x14ac:dyDescent="0.2">
      <c r="A997"/>
      <c r="B997"/>
      <c r="C997"/>
    </row>
    <row r="998" spans="1:3" ht="15.75" customHeight="1" x14ac:dyDescent="0.2">
      <c r="A998"/>
      <c r="B998"/>
      <c r="C998"/>
    </row>
    <row r="999" spans="1:3" ht="15.75" customHeight="1" x14ac:dyDescent="0.2">
      <c r="A999"/>
      <c r="B999"/>
      <c r="C999"/>
    </row>
    <row r="1000" spans="1:3" ht="15.75" customHeight="1" x14ac:dyDescent="0.2">
      <c r="A1000"/>
      <c r="B1000"/>
      <c r="C1000"/>
    </row>
    <row r="1001" spans="1:3" ht="15.75" customHeight="1" x14ac:dyDescent="0.2">
      <c r="A1001"/>
      <c r="B1001"/>
      <c r="C1001"/>
    </row>
    <row r="1002" spans="1:3" ht="15.75" customHeight="1" x14ac:dyDescent="0.2">
      <c r="A1002"/>
      <c r="B1002"/>
      <c r="C1002"/>
    </row>
    <row r="1003" spans="1:3" ht="15.75" customHeight="1" x14ac:dyDescent="0.2">
      <c r="A1003"/>
      <c r="B1003"/>
      <c r="C1003"/>
    </row>
    <row r="1004" spans="1:3" ht="15.75" customHeight="1" x14ac:dyDescent="0.2">
      <c r="A1004"/>
      <c r="B1004"/>
      <c r="C1004"/>
    </row>
    <row r="1005" spans="1:3" ht="15.75" customHeight="1" x14ac:dyDescent="0.2">
      <c r="A1005"/>
      <c r="B1005"/>
      <c r="C1005"/>
    </row>
    <row r="1006" spans="1:3" ht="15.75" customHeight="1" x14ac:dyDescent="0.2">
      <c r="A1006"/>
      <c r="B1006"/>
      <c r="C1006"/>
    </row>
    <row r="1007" spans="1:3" ht="15.75" customHeight="1" x14ac:dyDescent="0.2">
      <c r="A1007"/>
      <c r="B1007"/>
      <c r="C1007"/>
    </row>
    <row r="1008" spans="1:3" ht="15.75" customHeight="1" x14ac:dyDescent="0.2">
      <c r="A1008"/>
      <c r="B1008"/>
      <c r="C1008"/>
    </row>
    <row r="1009" spans="1:3" ht="15.75" customHeight="1" x14ac:dyDescent="0.2">
      <c r="A1009"/>
      <c r="B1009"/>
      <c r="C1009"/>
    </row>
    <row r="1010" spans="1:3" ht="15.75" customHeight="1" x14ac:dyDescent="0.2">
      <c r="A1010"/>
      <c r="B1010"/>
      <c r="C1010"/>
    </row>
    <row r="1011" spans="1:3" ht="15.75" customHeight="1" x14ac:dyDescent="0.2">
      <c r="A1011"/>
      <c r="B1011"/>
      <c r="C1011"/>
    </row>
    <row r="1012" spans="1:3" ht="15.75" customHeight="1" x14ac:dyDescent="0.2">
      <c r="A1012"/>
      <c r="B1012"/>
      <c r="C1012"/>
    </row>
    <row r="1013" spans="1:3" ht="15.75" customHeight="1" x14ac:dyDescent="0.2">
      <c r="A1013"/>
      <c r="B1013"/>
      <c r="C1013"/>
    </row>
    <row r="1014" spans="1:3" ht="15.75" customHeight="1" x14ac:dyDescent="0.2">
      <c r="A1014"/>
      <c r="B1014"/>
      <c r="C1014"/>
    </row>
    <row r="1015" spans="1:3" ht="15.75" customHeight="1" x14ac:dyDescent="0.2">
      <c r="A1015"/>
      <c r="B1015"/>
      <c r="C1015"/>
    </row>
    <row r="1016" spans="1:3" ht="15.75" customHeight="1" x14ac:dyDescent="0.2">
      <c r="A1016"/>
      <c r="B1016"/>
      <c r="C1016"/>
    </row>
    <row r="1017" spans="1:3" ht="15.75" customHeight="1" x14ac:dyDescent="0.2">
      <c r="A1017"/>
      <c r="B1017"/>
      <c r="C1017"/>
    </row>
    <row r="1018" spans="1:3" ht="15.75" customHeight="1" x14ac:dyDescent="0.2">
      <c r="A1018"/>
      <c r="B1018"/>
      <c r="C1018"/>
    </row>
    <row r="1019" spans="1:3" ht="15.75" customHeight="1" x14ac:dyDescent="0.2">
      <c r="A1019"/>
      <c r="B1019"/>
      <c r="C1019"/>
    </row>
    <row r="1020" spans="1:3" ht="15.75" customHeight="1" x14ac:dyDescent="0.2">
      <c r="A1020"/>
      <c r="B1020"/>
      <c r="C1020"/>
    </row>
    <row r="1021" spans="1:3" ht="15.75" customHeight="1" x14ac:dyDescent="0.2">
      <c r="A1021"/>
      <c r="B1021"/>
      <c r="C1021"/>
    </row>
    <row r="1022" spans="1:3" ht="15.75" customHeight="1" x14ac:dyDescent="0.2">
      <c r="A1022"/>
      <c r="B1022"/>
      <c r="C1022"/>
    </row>
    <row r="1023" spans="1:3" ht="15.75" customHeight="1" x14ac:dyDescent="0.2">
      <c r="A1023"/>
      <c r="B1023"/>
      <c r="C1023"/>
    </row>
    <row r="1024" spans="1:3" ht="15.75" customHeight="1" x14ac:dyDescent="0.2">
      <c r="A1024"/>
      <c r="B1024"/>
      <c r="C1024"/>
    </row>
    <row r="1025" spans="1:3" ht="15.75" customHeight="1" x14ac:dyDescent="0.2">
      <c r="A1025"/>
      <c r="B1025"/>
      <c r="C1025"/>
    </row>
    <row r="1026" spans="1:3" ht="15.75" customHeight="1" x14ac:dyDescent="0.2">
      <c r="A1026"/>
      <c r="B1026"/>
      <c r="C1026"/>
    </row>
    <row r="1027" spans="1:3" ht="15.75" customHeight="1" x14ac:dyDescent="0.2">
      <c r="A1027"/>
      <c r="B1027"/>
      <c r="C1027"/>
    </row>
    <row r="1028" spans="1:3" ht="15.75" customHeight="1" x14ac:dyDescent="0.2">
      <c r="A1028"/>
      <c r="B1028"/>
      <c r="C1028"/>
    </row>
    <row r="1029" spans="1:3" ht="15.75" customHeight="1" x14ac:dyDescent="0.2">
      <c r="A1029"/>
      <c r="B1029"/>
      <c r="C1029"/>
    </row>
    <row r="1030" spans="1:3" ht="15.75" customHeight="1" x14ac:dyDescent="0.2">
      <c r="A1030"/>
      <c r="B1030"/>
      <c r="C1030"/>
    </row>
    <row r="1031" spans="1:3" ht="15.75" customHeight="1" x14ac:dyDescent="0.2">
      <c r="A1031"/>
      <c r="B1031"/>
      <c r="C1031"/>
    </row>
    <row r="1032" spans="1:3" ht="15.75" customHeight="1" x14ac:dyDescent="0.2">
      <c r="A1032"/>
      <c r="B1032"/>
      <c r="C1032"/>
    </row>
    <row r="1033" spans="1:3" ht="15.75" customHeight="1" x14ac:dyDescent="0.2">
      <c r="A1033"/>
      <c r="B1033"/>
      <c r="C1033"/>
    </row>
    <row r="1034" spans="1:3" ht="15.75" customHeight="1" x14ac:dyDescent="0.2">
      <c r="A1034"/>
      <c r="B1034"/>
      <c r="C1034"/>
    </row>
    <row r="1035" spans="1:3" ht="15.75" customHeight="1" x14ac:dyDescent="0.2">
      <c r="A1035"/>
      <c r="B1035"/>
      <c r="C1035"/>
    </row>
    <row r="1036" spans="1:3" ht="15.75" customHeight="1" x14ac:dyDescent="0.2">
      <c r="A1036"/>
      <c r="B1036"/>
      <c r="C1036"/>
    </row>
    <row r="1037" spans="1:3" ht="15.75" customHeight="1" x14ac:dyDescent="0.2">
      <c r="A1037"/>
      <c r="B1037"/>
      <c r="C1037"/>
    </row>
    <row r="1038" spans="1:3" ht="15.75" customHeight="1" x14ac:dyDescent="0.2">
      <c r="A1038"/>
      <c r="B1038"/>
      <c r="C1038"/>
    </row>
    <row r="1039" spans="1:3" ht="15.75" customHeight="1" x14ac:dyDescent="0.2">
      <c r="A1039"/>
      <c r="B1039"/>
      <c r="C1039"/>
    </row>
    <row r="1040" spans="1:3" ht="15.75" customHeight="1" x14ac:dyDescent="0.2">
      <c r="A1040"/>
      <c r="B1040"/>
      <c r="C1040"/>
    </row>
    <row r="1041" spans="1:3" ht="15.75" customHeight="1" x14ac:dyDescent="0.2">
      <c r="A1041"/>
      <c r="B1041"/>
      <c r="C1041"/>
    </row>
    <row r="1042" spans="1:3" ht="15.75" customHeight="1" x14ac:dyDescent="0.2">
      <c r="A1042"/>
      <c r="B1042"/>
      <c r="C1042"/>
    </row>
    <row r="1043" spans="1:3" ht="15.75" customHeight="1" x14ac:dyDescent="0.2">
      <c r="A1043"/>
      <c r="B1043"/>
      <c r="C1043"/>
    </row>
    <row r="1044" spans="1:3" ht="15.75" customHeight="1" x14ac:dyDescent="0.2">
      <c r="A1044"/>
      <c r="B1044"/>
      <c r="C1044"/>
    </row>
    <row r="1045" spans="1:3" ht="15.75" customHeight="1" x14ac:dyDescent="0.2">
      <c r="A1045"/>
      <c r="B1045"/>
      <c r="C1045"/>
    </row>
    <row r="1046" spans="1:3" ht="15.75" customHeight="1" x14ac:dyDescent="0.2">
      <c r="A1046"/>
      <c r="B1046"/>
      <c r="C1046"/>
    </row>
    <row r="1047" spans="1:3" ht="15.75" customHeight="1" x14ac:dyDescent="0.2">
      <c r="A1047"/>
      <c r="B1047"/>
      <c r="C1047"/>
    </row>
    <row r="1048" spans="1:3" ht="15.75" customHeight="1" x14ac:dyDescent="0.2">
      <c r="A1048"/>
      <c r="B1048"/>
      <c r="C1048"/>
    </row>
    <row r="1049" spans="1:3" ht="15.75" customHeight="1" x14ac:dyDescent="0.2">
      <c r="A1049"/>
      <c r="B1049"/>
      <c r="C1049"/>
    </row>
    <row r="1050" spans="1:3" ht="15.75" customHeight="1" x14ac:dyDescent="0.2">
      <c r="A1050"/>
      <c r="B1050"/>
      <c r="C1050"/>
    </row>
    <row r="1051" spans="1:3" ht="15.75" customHeight="1" x14ac:dyDescent="0.2">
      <c r="A1051"/>
      <c r="B1051"/>
      <c r="C1051"/>
    </row>
    <row r="1052" spans="1:3" ht="15.75" customHeight="1" x14ac:dyDescent="0.2">
      <c r="A1052"/>
      <c r="B1052"/>
      <c r="C1052"/>
    </row>
    <row r="1053" spans="1:3" ht="15.75" customHeight="1" x14ac:dyDescent="0.2">
      <c r="A1053"/>
      <c r="B1053"/>
      <c r="C1053"/>
    </row>
    <row r="1054" spans="1:3" ht="15.75" customHeight="1" x14ac:dyDescent="0.2">
      <c r="A1054"/>
      <c r="B1054"/>
      <c r="C1054"/>
    </row>
    <row r="1055" spans="1:3" ht="15.75" customHeight="1" x14ac:dyDescent="0.2">
      <c r="A1055"/>
      <c r="B1055"/>
      <c r="C1055"/>
    </row>
    <row r="1056" spans="1:3" ht="15.75" customHeight="1" x14ac:dyDescent="0.2">
      <c r="A1056"/>
      <c r="B1056"/>
      <c r="C1056"/>
    </row>
    <row r="1057" spans="1:3" ht="15.75" customHeight="1" x14ac:dyDescent="0.2">
      <c r="A1057"/>
      <c r="B1057"/>
      <c r="C1057"/>
    </row>
    <row r="1058" spans="1:3" ht="15.75" customHeight="1" x14ac:dyDescent="0.2">
      <c r="A1058"/>
      <c r="B1058"/>
      <c r="C1058"/>
    </row>
    <row r="1059" spans="1:3" ht="15.75" customHeight="1" x14ac:dyDescent="0.2">
      <c r="A1059"/>
      <c r="B1059"/>
      <c r="C1059"/>
    </row>
    <row r="1060" spans="1:3" ht="15.75" customHeight="1" x14ac:dyDescent="0.2">
      <c r="A1060"/>
      <c r="B1060"/>
      <c r="C1060"/>
    </row>
    <row r="1061" spans="1:3" ht="15.75" customHeight="1" x14ac:dyDescent="0.2">
      <c r="A1061"/>
      <c r="B1061"/>
      <c r="C1061"/>
    </row>
    <row r="1062" spans="1:3" ht="15.75" customHeight="1" x14ac:dyDescent="0.2">
      <c r="A1062"/>
      <c r="B1062"/>
      <c r="C1062"/>
    </row>
    <row r="1063" spans="1:3" ht="15.75" customHeight="1" x14ac:dyDescent="0.2">
      <c r="A1063"/>
      <c r="B1063"/>
      <c r="C1063"/>
    </row>
    <row r="1064" spans="1:3" ht="15.75" customHeight="1" x14ac:dyDescent="0.2">
      <c r="A1064"/>
      <c r="B1064"/>
      <c r="C1064"/>
    </row>
    <row r="1065" spans="1:3" ht="15.75" customHeight="1" x14ac:dyDescent="0.2">
      <c r="A1065"/>
      <c r="B1065"/>
      <c r="C1065"/>
    </row>
    <row r="1066" spans="1:3" ht="15.75" customHeight="1" x14ac:dyDescent="0.2">
      <c r="A1066"/>
      <c r="B1066"/>
      <c r="C1066"/>
    </row>
    <row r="1067" spans="1:3" ht="15.75" customHeight="1" x14ac:dyDescent="0.2">
      <c r="A1067"/>
      <c r="B1067"/>
      <c r="C1067"/>
    </row>
    <row r="1068" spans="1:3" ht="15.75" customHeight="1" x14ac:dyDescent="0.2">
      <c r="A1068"/>
      <c r="B1068"/>
      <c r="C1068"/>
    </row>
    <row r="1069" spans="1:3" ht="15.75" customHeight="1" x14ac:dyDescent="0.2">
      <c r="A1069"/>
      <c r="B1069"/>
      <c r="C1069"/>
    </row>
    <row r="1070" spans="1:3" ht="15.75" customHeight="1" x14ac:dyDescent="0.2">
      <c r="A1070"/>
      <c r="B1070"/>
      <c r="C1070"/>
    </row>
    <row r="1071" spans="1:3" ht="15.75" customHeight="1" x14ac:dyDescent="0.2">
      <c r="A1071"/>
      <c r="B1071"/>
      <c r="C1071"/>
    </row>
    <row r="1072" spans="1:3" ht="15.75" customHeight="1" x14ac:dyDescent="0.2">
      <c r="A1072"/>
      <c r="B1072"/>
      <c r="C1072"/>
    </row>
    <row r="1073" spans="1:3" ht="15.75" customHeight="1" x14ac:dyDescent="0.2">
      <c r="A1073"/>
      <c r="B1073"/>
      <c r="C1073"/>
    </row>
    <row r="1074" spans="1:3" ht="15.75" customHeight="1" x14ac:dyDescent="0.2">
      <c r="A1074"/>
      <c r="B1074"/>
      <c r="C1074"/>
    </row>
    <row r="1075" spans="1:3" ht="15.75" customHeight="1" x14ac:dyDescent="0.2">
      <c r="A1075"/>
      <c r="B1075"/>
      <c r="C1075"/>
    </row>
    <row r="1076" spans="1:3" ht="15.75" customHeight="1" x14ac:dyDescent="0.2">
      <c r="A1076"/>
      <c r="B1076"/>
      <c r="C1076"/>
    </row>
    <row r="1077" spans="1:3" ht="15.75" customHeight="1" x14ac:dyDescent="0.2">
      <c r="A1077"/>
      <c r="B1077"/>
      <c r="C1077"/>
    </row>
    <row r="1078" spans="1:3" ht="15.75" customHeight="1" x14ac:dyDescent="0.2">
      <c r="A1078"/>
      <c r="B1078"/>
      <c r="C1078"/>
    </row>
    <row r="1079" spans="1:3" ht="15.75" customHeight="1" x14ac:dyDescent="0.2">
      <c r="A1079"/>
      <c r="B1079"/>
      <c r="C1079"/>
    </row>
    <row r="1080" spans="1:3" ht="15.75" customHeight="1" x14ac:dyDescent="0.2">
      <c r="A1080"/>
      <c r="B1080"/>
      <c r="C1080"/>
    </row>
    <row r="1081" spans="1:3" ht="15.75" customHeight="1" x14ac:dyDescent="0.2">
      <c r="A1081"/>
      <c r="B1081"/>
      <c r="C1081"/>
    </row>
    <row r="1082" spans="1:3" ht="15.75" customHeight="1" x14ac:dyDescent="0.2">
      <c r="A1082"/>
      <c r="B1082"/>
      <c r="C1082"/>
    </row>
    <row r="1083" spans="1:3" ht="15.75" customHeight="1" x14ac:dyDescent="0.2">
      <c r="A1083"/>
      <c r="B1083"/>
      <c r="C1083"/>
    </row>
    <row r="1084" spans="1:3" ht="15.75" customHeight="1" x14ac:dyDescent="0.2">
      <c r="A1084"/>
      <c r="B1084"/>
      <c r="C1084"/>
    </row>
    <row r="1085" spans="1:3" ht="15.75" customHeight="1" x14ac:dyDescent="0.2">
      <c r="A1085"/>
      <c r="B1085"/>
      <c r="C1085"/>
    </row>
    <row r="1086" spans="1:3" ht="15.75" customHeight="1" x14ac:dyDescent="0.2">
      <c r="A1086"/>
      <c r="B1086"/>
      <c r="C1086"/>
    </row>
    <row r="1087" spans="1:3" ht="15.75" customHeight="1" x14ac:dyDescent="0.2">
      <c r="A1087"/>
      <c r="B1087"/>
      <c r="C1087"/>
    </row>
    <row r="1088" spans="1:3" ht="15.75" customHeight="1" x14ac:dyDescent="0.2">
      <c r="A1088"/>
      <c r="B1088"/>
      <c r="C1088"/>
    </row>
    <row r="1089" spans="1:3" ht="15.75" customHeight="1" x14ac:dyDescent="0.2">
      <c r="A1089"/>
      <c r="B1089"/>
      <c r="C1089"/>
    </row>
    <row r="1090" spans="1:3" ht="15.75" customHeight="1" x14ac:dyDescent="0.2">
      <c r="A1090"/>
      <c r="B1090"/>
      <c r="C1090"/>
    </row>
    <row r="1091" spans="1:3" ht="15.75" customHeight="1" x14ac:dyDescent="0.2">
      <c r="A1091"/>
      <c r="B1091"/>
      <c r="C1091"/>
    </row>
    <row r="1092" spans="1:3" ht="15.75" customHeight="1" x14ac:dyDescent="0.2">
      <c r="A1092"/>
      <c r="B1092"/>
      <c r="C1092"/>
    </row>
    <row r="1093" spans="1:3" ht="15.75" customHeight="1" x14ac:dyDescent="0.2">
      <c r="A1093"/>
      <c r="B1093"/>
      <c r="C1093"/>
    </row>
    <row r="1094" spans="1:3" ht="15.75" customHeight="1" x14ac:dyDescent="0.2">
      <c r="A1094"/>
      <c r="B1094"/>
      <c r="C1094"/>
    </row>
    <row r="1095" spans="1:3" ht="15.75" customHeight="1" x14ac:dyDescent="0.2">
      <c r="A1095"/>
      <c r="B1095"/>
      <c r="C1095"/>
    </row>
    <row r="1096" spans="1:3" ht="15.75" customHeight="1" x14ac:dyDescent="0.2">
      <c r="A1096"/>
      <c r="B1096"/>
      <c r="C1096"/>
    </row>
    <row r="1097" spans="1:3" ht="15.75" customHeight="1" x14ac:dyDescent="0.2">
      <c r="A1097"/>
      <c r="B1097"/>
      <c r="C1097"/>
    </row>
    <row r="1098" spans="1:3" ht="15.75" customHeight="1" x14ac:dyDescent="0.2">
      <c r="A1098"/>
      <c r="B1098"/>
      <c r="C1098"/>
    </row>
    <row r="1099" spans="1:3" ht="15.75" customHeight="1" x14ac:dyDescent="0.2">
      <c r="A1099"/>
      <c r="B1099"/>
      <c r="C1099"/>
    </row>
    <row r="1100" spans="1:3" ht="15.75" customHeight="1" x14ac:dyDescent="0.2">
      <c r="A1100"/>
      <c r="B1100"/>
      <c r="C1100"/>
    </row>
  </sheetData>
  <dataConsolidate/>
  <mergeCells count="36">
    <mergeCell ref="B7:K7"/>
    <mergeCell ref="B8:K8"/>
    <mergeCell ref="B122:K122"/>
    <mergeCell ref="K10:K11"/>
    <mergeCell ref="B201:K201"/>
    <mergeCell ref="B197:K197"/>
    <mergeCell ref="B195:K195"/>
    <mergeCell ref="B130:K130"/>
    <mergeCell ref="B1:K1"/>
    <mergeCell ref="B2:K2"/>
    <mergeCell ref="B3:K3"/>
    <mergeCell ref="B5:K5"/>
    <mergeCell ref="B200:K200"/>
    <mergeCell ref="B198:K198"/>
    <mergeCell ref="G132:G133"/>
    <mergeCell ref="B124:K124"/>
    <mergeCell ref="B125:K125"/>
    <mergeCell ref="B129:K129"/>
    <mergeCell ref="B6:K6"/>
    <mergeCell ref="G10:G11"/>
    <mergeCell ref="B9:K9"/>
    <mergeCell ref="J10:J11"/>
    <mergeCell ref="F71:J71"/>
    <mergeCell ref="G204:G205"/>
    <mergeCell ref="B369:K369"/>
    <mergeCell ref="J205:K206"/>
    <mergeCell ref="B365:K365"/>
    <mergeCell ref="B367:K367"/>
    <mergeCell ref="B363:K363"/>
    <mergeCell ref="B361:K362"/>
    <mergeCell ref="B123:K123"/>
    <mergeCell ref="B202:K202"/>
    <mergeCell ref="B203:K203"/>
    <mergeCell ref="B131:K131"/>
    <mergeCell ref="B128:K128"/>
    <mergeCell ref="B196:K196"/>
  </mergeCells>
  <phoneticPr fontId="50" type="noConversion"/>
  <hyperlinks>
    <hyperlink ref="G139" location="'802.11 WLAN Graphic'!A1" tooltip="802.11 Session Graphic" display="THURSDAY NIGHT WG CHAIRs ADVISORY COMMITTEE MEETING @ 07:00 PM"/>
    <hyperlink ref="G28" r:id="rId1"/>
    <hyperlink ref="G35" r:id="rId2"/>
    <hyperlink ref="G34" r:id="rId3"/>
    <hyperlink ref="G33" r:id="rId4"/>
    <hyperlink ref="G26" r:id="rId5"/>
    <hyperlink ref="G31" r:id="rId6"/>
    <hyperlink ref="G30" r:id="rId7" display="IEEE-SA ANTITRUST AND COMPEITTION POLICY"/>
    <hyperlink ref="G29" r:id="rId8" display="IEEE-SA AFFILATION FAQ"/>
    <hyperlink ref="G32" r:id="rId9"/>
    <hyperlink ref="G101" r:id="rId10"/>
    <hyperlink ref="G16" location="'Courtesy Notice'!A1" display="SESSION COURTESY NOTICE"/>
    <hyperlink ref="H19" r:id="rId11"/>
  </hyperlinks>
  <printOptions gridLines="1"/>
  <pageMargins left="0.25" right="0.25" top="0.25" bottom="0.25" header="0.3" footer="0.3"/>
  <pageSetup paperSize="9" scale="47" fitToWidth="0" fitToHeight="0" orientation="portrait" r:id="rId12"/>
  <headerFooter alignWithMargins="0">
    <oddFooter>&amp;L&amp;Z&amp;F  &amp;A&amp;R   &amp;P   &amp;D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56"/>
  <sheetViews>
    <sheetView topLeftCell="A4" workbookViewId="0">
      <selection activeCell="K8" sqref="K8"/>
    </sheetView>
  </sheetViews>
  <sheetFormatPr defaultRowHeight="12.75" x14ac:dyDescent="0.2"/>
  <cols>
    <col min="1" max="2" width="1.42578125" customWidth="1"/>
    <col min="3" max="3" width="3.5703125" customWidth="1"/>
    <col min="4" max="4" width="8.5703125" customWidth="1"/>
    <col min="5" max="5" width="6.28515625" customWidth="1"/>
    <col min="6" max="6" width="73.5703125" customWidth="1"/>
    <col min="7" max="7" width="4.5703125" customWidth="1"/>
    <col min="8" max="8" width="17.7109375" customWidth="1"/>
    <col min="9" max="9" width="5.140625" customWidth="1"/>
    <col min="10" max="10" width="10.7109375" customWidth="1"/>
  </cols>
  <sheetData>
    <row r="1" spans="1:12" ht="15.75" x14ac:dyDescent="0.2">
      <c r="A1" s="561"/>
      <c r="B1" s="612"/>
      <c r="C1" s="612"/>
      <c r="D1" s="612"/>
      <c r="E1" s="612"/>
      <c r="F1" s="612"/>
      <c r="G1" s="612"/>
      <c r="H1" s="612"/>
      <c r="I1" s="612"/>
      <c r="J1" s="613"/>
      <c r="K1" s="612"/>
      <c r="L1" s="561"/>
    </row>
    <row r="2" spans="1:12" ht="18" x14ac:dyDescent="0.2">
      <c r="A2" s="561"/>
      <c r="B2" s="614"/>
      <c r="C2" s="945" t="s">
        <v>177</v>
      </c>
      <c r="D2" s="945"/>
      <c r="E2" s="945"/>
      <c r="F2" s="945"/>
      <c r="G2" s="945"/>
      <c r="H2" s="945"/>
      <c r="I2" s="945"/>
      <c r="J2" s="945"/>
      <c r="K2" s="945"/>
      <c r="L2" s="561"/>
    </row>
    <row r="3" spans="1:12" ht="18" x14ac:dyDescent="0.2">
      <c r="A3" s="561"/>
      <c r="B3" s="615"/>
      <c r="C3" s="946"/>
      <c r="D3" s="946"/>
      <c r="E3" s="946"/>
      <c r="F3" s="946"/>
      <c r="G3" s="946"/>
      <c r="H3" s="946"/>
      <c r="I3" s="946"/>
      <c r="J3" s="946"/>
      <c r="K3" s="615"/>
      <c r="L3" s="561"/>
    </row>
    <row r="4" spans="1:12" ht="15.6" customHeight="1" x14ac:dyDescent="0.2">
      <c r="A4" s="561"/>
      <c r="B4" s="616"/>
      <c r="C4" s="947" t="s">
        <v>349</v>
      </c>
      <c r="D4" s="947"/>
      <c r="E4" s="947"/>
      <c r="F4" s="947"/>
      <c r="G4" s="947"/>
      <c r="H4" s="947"/>
      <c r="I4" s="947"/>
      <c r="J4" s="947"/>
      <c r="K4" s="617"/>
      <c r="L4" s="561"/>
    </row>
    <row r="5" spans="1:12" ht="15.75" x14ac:dyDescent="0.2">
      <c r="A5" s="561"/>
      <c r="B5" s="618"/>
      <c r="C5" s="619" t="s">
        <v>5</v>
      </c>
      <c r="D5" s="620" t="s">
        <v>350</v>
      </c>
      <c r="E5" s="621"/>
      <c r="F5" s="622"/>
      <c r="G5" s="622"/>
      <c r="H5" s="622"/>
      <c r="I5" s="622"/>
      <c r="J5" s="623"/>
      <c r="K5" s="622"/>
      <c r="L5" s="561"/>
    </row>
    <row r="6" spans="1:12" ht="15.75" x14ac:dyDescent="0.2">
      <c r="A6" s="561"/>
      <c r="B6" s="618"/>
      <c r="C6" s="619" t="s">
        <v>5</v>
      </c>
      <c r="D6" s="620" t="s">
        <v>351</v>
      </c>
      <c r="E6" s="622"/>
      <c r="F6" s="622"/>
      <c r="G6" s="622"/>
      <c r="H6" s="622"/>
      <c r="I6" s="622"/>
      <c r="J6" s="623"/>
      <c r="K6" s="622"/>
      <c r="L6" s="561"/>
    </row>
    <row r="7" spans="1:12" ht="15.75" x14ac:dyDescent="0.2">
      <c r="A7" s="561"/>
      <c r="B7" s="618"/>
      <c r="C7" s="619" t="s">
        <v>5</v>
      </c>
      <c r="D7" s="620" t="s">
        <v>352</v>
      </c>
      <c r="E7" s="622"/>
      <c r="F7" s="622"/>
      <c r="G7" s="622"/>
      <c r="H7" s="622"/>
      <c r="I7" s="622"/>
      <c r="J7" s="623"/>
      <c r="K7" s="622"/>
      <c r="L7" s="561"/>
    </row>
    <row r="8" spans="1:12" ht="20.25" x14ac:dyDescent="0.2">
      <c r="A8" s="561"/>
      <c r="B8" s="624"/>
      <c r="C8" s="624"/>
      <c r="D8" s="624"/>
      <c r="E8" s="624"/>
      <c r="F8" s="624"/>
      <c r="G8" s="624"/>
      <c r="H8" s="625"/>
      <c r="I8" s="624"/>
      <c r="J8" s="626"/>
      <c r="K8" s="624"/>
      <c r="L8" s="561"/>
    </row>
    <row r="9" spans="1:12" ht="15.6" customHeight="1" x14ac:dyDescent="0.2">
      <c r="A9" s="561"/>
      <c r="B9" s="627"/>
      <c r="C9" s="944" t="s">
        <v>353</v>
      </c>
      <c r="D9" s="944"/>
      <c r="E9" s="944"/>
      <c r="F9" s="944"/>
      <c r="G9" s="944"/>
      <c r="H9" s="944"/>
      <c r="I9" s="944"/>
      <c r="J9" s="944"/>
      <c r="K9" s="944"/>
      <c r="L9" s="561"/>
    </row>
    <row r="10" spans="1:12" ht="18" x14ac:dyDescent="0.2">
      <c r="A10" s="561"/>
      <c r="B10" s="628"/>
      <c r="C10" s="629"/>
      <c r="D10" s="630"/>
      <c r="E10" s="630"/>
      <c r="F10" s="630"/>
      <c r="G10" s="630"/>
      <c r="H10" s="630"/>
      <c r="I10" s="630"/>
      <c r="J10" s="631"/>
      <c r="K10" s="632"/>
      <c r="L10" s="561"/>
    </row>
    <row r="11" spans="1:12" ht="15.75" x14ac:dyDescent="0.2">
      <c r="A11" s="561"/>
      <c r="B11" s="633"/>
      <c r="C11" s="633"/>
      <c r="D11" s="634">
        <v>1</v>
      </c>
      <c r="E11" s="635" t="s">
        <v>0</v>
      </c>
      <c r="F11" s="636" t="s">
        <v>28</v>
      </c>
      <c r="G11" s="636" t="s">
        <v>88</v>
      </c>
      <c r="H11" s="636" t="s">
        <v>29</v>
      </c>
      <c r="I11" s="637">
        <v>1</v>
      </c>
      <c r="J11" s="638">
        <v>0.33333333333333331</v>
      </c>
      <c r="K11" s="639"/>
      <c r="L11" s="561"/>
    </row>
    <row r="12" spans="1:12" ht="15.75" x14ac:dyDescent="0.2">
      <c r="A12" s="561"/>
      <c r="B12" s="640"/>
      <c r="C12" s="640"/>
      <c r="D12" s="641">
        <v>2</v>
      </c>
      <c r="E12" s="642" t="s">
        <v>0</v>
      </c>
      <c r="F12" s="642" t="s">
        <v>178</v>
      </c>
      <c r="G12" s="643" t="s">
        <v>88</v>
      </c>
      <c r="H12" s="643" t="s">
        <v>29</v>
      </c>
      <c r="I12" s="644">
        <v>1</v>
      </c>
      <c r="J12" s="645">
        <v>0.33402777777777776</v>
      </c>
      <c r="K12" s="646"/>
      <c r="L12" s="561"/>
    </row>
    <row r="13" spans="1:12" ht="15.75" x14ac:dyDescent="0.2">
      <c r="A13" s="561"/>
      <c r="B13" s="647"/>
      <c r="C13" s="647"/>
      <c r="D13" s="648">
        <v>3</v>
      </c>
      <c r="E13" s="649" t="s">
        <v>0</v>
      </c>
      <c r="F13" s="650" t="s">
        <v>179</v>
      </c>
      <c r="G13" s="651" t="s">
        <v>88</v>
      </c>
      <c r="H13" s="651" t="s">
        <v>29</v>
      </c>
      <c r="I13" s="652">
        <v>1</v>
      </c>
      <c r="J13" s="653">
        <v>0.3347222222222222</v>
      </c>
      <c r="K13" s="654"/>
      <c r="L13" s="561"/>
    </row>
    <row r="14" spans="1:12" ht="15.75" x14ac:dyDescent="0.2">
      <c r="A14" s="561"/>
      <c r="B14" s="640"/>
      <c r="C14" s="640"/>
      <c r="D14" s="655">
        <v>3.1</v>
      </c>
      <c r="E14" s="642" t="s">
        <v>0</v>
      </c>
      <c r="F14" s="656" t="s">
        <v>180</v>
      </c>
      <c r="G14" s="643" t="s">
        <v>88</v>
      </c>
      <c r="H14" s="643" t="s">
        <v>29</v>
      </c>
      <c r="I14" s="644">
        <v>1</v>
      </c>
      <c r="J14" s="645">
        <v>0.33541666666666664</v>
      </c>
      <c r="K14" s="646"/>
      <c r="L14" s="561"/>
    </row>
    <row r="15" spans="1:12" ht="15.75" x14ac:dyDescent="0.2">
      <c r="A15" s="561"/>
      <c r="B15" s="647"/>
      <c r="C15" s="647"/>
      <c r="D15" s="648">
        <v>4</v>
      </c>
      <c r="E15" s="649" t="s">
        <v>0</v>
      </c>
      <c r="F15" s="657" t="s">
        <v>181</v>
      </c>
      <c r="G15" s="651" t="s">
        <v>88</v>
      </c>
      <c r="H15" s="651" t="s">
        <v>29</v>
      </c>
      <c r="I15" s="652">
        <v>1</v>
      </c>
      <c r="J15" s="653">
        <v>0.33611111111111108</v>
      </c>
      <c r="K15" s="654"/>
      <c r="L15" s="561"/>
    </row>
    <row r="16" spans="1:12" ht="15.75" x14ac:dyDescent="0.2">
      <c r="A16" s="561"/>
      <c r="B16" s="640"/>
      <c r="C16" s="640"/>
      <c r="D16" s="658">
        <v>5</v>
      </c>
      <c r="E16" s="643" t="s">
        <v>14</v>
      </c>
      <c r="F16" s="643" t="s">
        <v>227</v>
      </c>
      <c r="G16" s="643" t="s">
        <v>88</v>
      </c>
      <c r="H16" s="643" t="s">
        <v>29</v>
      </c>
      <c r="I16" s="644">
        <v>1</v>
      </c>
      <c r="J16" s="645">
        <v>0.33680555555555552</v>
      </c>
      <c r="K16" s="646"/>
      <c r="L16" s="561"/>
    </row>
    <row r="17" spans="1:12" ht="15.75" x14ac:dyDescent="0.2">
      <c r="A17" s="611"/>
      <c r="B17" s="647"/>
      <c r="C17" s="647"/>
      <c r="D17" s="659">
        <v>5.0999999999999996</v>
      </c>
      <c r="E17" s="651" t="s">
        <v>14</v>
      </c>
      <c r="F17" s="650" t="s">
        <v>228</v>
      </c>
      <c r="G17" s="651" t="s">
        <v>88</v>
      </c>
      <c r="H17" s="651" t="s">
        <v>29</v>
      </c>
      <c r="I17" s="652">
        <v>1</v>
      </c>
      <c r="J17" s="653">
        <v>0.33749999999999997</v>
      </c>
      <c r="K17" s="654"/>
      <c r="L17" s="611"/>
    </row>
    <row r="18" spans="1:12" ht="15.75" x14ac:dyDescent="0.2">
      <c r="A18" s="611"/>
      <c r="B18" s="640"/>
      <c r="C18" s="640"/>
      <c r="D18" s="658">
        <v>5.2</v>
      </c>
      <c r="E18" s="643" t="s">
        <v>14</v>
      </c>
      <c r="F18" s="656" t="s">
        <v>182</v>
      </c>
      <c r="G18" s="643" t="s">
        <v>88</v>
      </c>
      <c r="H18" s="643" t="s">
        <v>29</v>
      </c>
      <c r="I18" s="644">
        <v>0</v>
      </c>
      <c r="J18" s="645">
        <v>0.33819444444444441</v>
      </c>
      <c r="K18" s="646"/>
      <c r="L18" s="611"/>
    </row>
    <row r="19" spans="1:12" ht="15.75" x14ac:dyDescent="0.2">
      <c r="A19" s="611"/>
      <c r="B19" s="647"/>
      <c r="C19" s="647"/>
      <c r="D19" s="659">
        <v>6</v>
      </c>
      <c r="E19" s="651" t="s">
        <v>19</v>
      </c>
      <c r="F19" s="651" t="s">
        <v>183</v>
      </c>
      <c r="G19" s="651" t="s">
        <v>88</v>
      </c>
      <c r="H19" s="651" t="s">
        <v>29</v>
      </c>
      <c r="I19" s="652">
        <v>1</v>
      </c>
      <c r="J19" s="653">
        <v>0.33819444444444441</v>
      </c>
      <c r="K19" s="654"/>
      <c r="L19" s="611"/>
    </row>
    <row r="20" spans="1:12" ht="15.75" x14ac:dyDescent="0.2">
      <c r="A20" s="611"/>
      <c r="B20" s="640"/>
      <c r="C20" s="640"/>
      <c r="D20" s="658">
        <v>7</v>
      </c>
      <c r="E20" s="643" t="s">
        <v>19</v>
      </c>
      <c r="F20" s="643" t="s">
        <v>354</v>
      </c>
      <c r="G20" s="643" t="s">
        <v>88</v>
      </c>
      <c r="H20" s="643"/>
      <c r="I20" s="644">
        <v>5</v>
      </c>
      <c r="J20" s="645">
        <v>0.33888888888888885</v>
      </c>
      <c r="K20" s="646"/>
      <c r="L20" s="611"/>
    </row>
    <row r="21" spans="1:12" ht="15.75" x14ac:dyDescent="0.2">
      <c r="A21" s="611"/>
      <c r="B21" s="647"/>
      <c r="C21" s="647"/>
      <c r="D21" s="659">
        <v>8</v>
      </c>
      <c r="E21" s="651" t="s">
        <v>19</v>
      </c>
      <c r="F21" s="651" t="s">
        <v>184</v>
      </c>
      <c r="G21" s="651" t="s">
        <v>5</v>
      </c>
      <c r="H21" s="651"/>
      <c r="I21" s="652">
        <v>30</v>
      </c>
      <c r="J21" s="653">
        <v>0.34236111111111106</v>
      </c>
      <c r="K21" s="654"/>
      <c r="L21" s="611"/>
    </row>
    <row r="22" spans="1:12" ht="15.75" x14ac:dyDescent="0.2">
      <c r="A22" s="611"/>
      <c r="B22" s="640"/>
      <c r="C22" s="640"/>
      <c r="D22" s="658">
        <v>9</v>
      </c>
      <c r="E22" s="643" t="s">
        <v>19</v>
      </c>
      <c r="F22" s="643" t="s">
        <v>184</v>
      </c>
      <c r="G22" s="643" t="s">
        <v>88</v>
      </c>
      <c r="H22" s="643"/>
      <c r="I22" s="644">
        <v>30</v>
      </c>
      <c r="J22" s="645">
        <v>0.36319444444444438</v>
      </c>
      <c r="K22" s="646"/>
      <c r="L22" s="611"/>
    </row>
    <row r="23" spans="1:12" ht="15.75" x14ac:dyDescent="0.2">
      <c r="A23" s="611"/>
      <c r="B23" s="647"/>
      <c r="C23" s="647"/>
      <c r="D23" s="659">
        <v>10</v>
      </c>
      <c r="E23" s="651" t="s">
        <v>19</v>
      </c>
      <c r="F23" s="651" t="s">
        <v>184</v>
      </c>
      <c r="G23" s="651" t="s">
        <v>5</v>
      </c>
      <c r="H23" s="651"/>
      <c r="I23" s="652">
        <v>47</v>
      </c>
      <c r="J23" s="653">
        <v>0.38402777777777769</v>
      </c>
      <c r="K23" s="654"/>
      <c r="L23" s="611"/>
    </row>
    <row r="24" spans="1:12" ht="15.75" x14ac:dyDescent="0.2">
      <c r="A24" s="661"/>
      <c r="B24" s="640"/>
      <c r="C24" s="640"/>
      <c r="D24" s="663">
        <v>11</v>
      </c>
      <c r="E24" s="664" t="s">
        <v>0</v>
      </c>
      <c r="F24" s="660" t="s">
        <v>90</v>
      </c>
      <c r="G24" s="664" t="s">
        <v>88</v>
      </c>
      <c r="H24" s="643" t="s">
        <v>29</v>
      </c>
      <c r="I24" s="665"/>
      <c r="J24" s="645">
        <v>0.41666666666666657</v>
      </c>
      <c r="K24" s="666"/>
      <c r="L24" s="662"/>
    </row>
    <row r="25" spans="1:12" x14ac:dyDescent="0.2">
      <c r="B25" s="409"/>
      <c r="C25" s="409"/>
      <c r="D25" s="409"/>
      <c r="E25" s="409"/>
      <c r="F25" s="409"/>
      <c r="G25" s="409"/>
      <c r="H25" s="409"/>
      <c r="I25" s="409"/>
      <c r="J25" s="409"/>
      <c r="K25" s="409"/>
    </row>
    <row r="26" spans="1:12" x14ac:dyDescent="0.2">
      <c r="B26" s="409"/>
      <c r="C26" s="409"/>
      <c r="D26" s="409"/>
      <c r="E26" s="409"/>
      <c r="F26" s="409"/>
      <c r="G26" s="409"/>
      <c r="H26" s="409"/>
      <c r="I26" s="409"/>
      <c r="J26" s="409"/>
      <c r="K26" s="409"/>
    </row>
    <row r="27" spans="1:12" x14ac:dyDescent="0.2">
      <c r="B27" s="406"/>
      <c r="C27" s="406"/>
      <c r="D27" s="406"/>
      <c r="E27" s="406"/>
      <c r="F27" s="406"/>
      <c r="G27" s="406"/>
      <c r="H27" s="406"/>
      <c r="I27" s="406"/>
      <c r="J27" s="406"/>
      <c r="K27" s="406"/>
    </row>
    <row r="28" spans="1:12" x14ac:dyDescent="0.2">
      <c r="B28" s="406"/>
      <c r="C28" s="406"/>
      <c r="D28" s="406"/>
      <c r="E28" s="406"/>
      <c r="F28" s="406"/>
      <c r="G28" s="406"/>
      <c r="H28" s="406"/>
      <c r="I28" s="406"/>
      <c r="J28" s="406"/>
      <c r="K28" s="406"/>
    </row>
    <row r="29" spans="1:12" x14ac:dyDescent="0.2">
      <c r="B29" s="406"/>
      <c r="C29" s="406"/>
      <c r="D29" s="406"/>
      <c r="E29" s="406"/>
      <c r="F29" s="406"/>
      <c r="G29" s="406"/>
      <c r="H29" s="406"/>
      <c r="I29" s="406"/>
      <c r="J29" s="406"/>
      <c r="K29" s="406"/>
    </row>
    <row r="30" spans="1:12" x14ac:dyDescent="0.2">
      <c r="B30" s="406"/>
      <c r="C30" s="406"/>
      <c r="D30" s="406"/>
      <c r="E30" s="406"/>
      <c r="F30" s="406"/>
      <c r="G30" s="406"/>
      <c r="H30" s="406"/>
      <c r="I30" s="406"/>
      <c r="J30" s="406"/>
      <c r="K30" s="406"/>
    </row>
    <row r="31" spans="1:12" x14ac:dyDescent="0.2">
      <c r="B31" s="406"/>
      <c r="C31" s="406"/>
      <c r="D31" s="406"/>
      <c r="E31" s="406"/>
      <c r="F31" s="406"/>
      <c r="G31" s="406"/>
      <c r="H31" s="406"/>
      <c r="I31" s="406"/>
      <c r="J31" s="406"/>
      <c r="K31" s="406"/>
    </row>
    <row r="32" spans="1:12" x14ac:dyDescent="0.2">
      <c r="B32" s="406"/>
      <c r="C32" s="406"/>
      <c r="D32" s="406"/>
      <c r="E32" s="406"/>
      <c r="F32" s="406"/>
      <c r="G32" s="406"/>
      <c r="H32" s="406"/>
      <c r="I32" s="406"/>
      <c r="J32" s="406"/>
      <c r="K32" s="406"/>
    </row>
    <row r="33" spans="2:11" x14ac:dyDescent="0.2">
      <c r="B33" s="406"/>
      <c r="C33" s="406"/>
      <c r="D33" s="406"/>
      <c r="E33" s="406"/>
      <c r="F33" s="406"/>
      <c r="G33" s="406"/>
      <c r="H33" s="406"/>
      <c r="I33" s="406"/>
      <c r="J33" s="406"/>
      <c r="K33" s="406"/>
    </row>
    <row r="34" spans="2:11" x14ac:dyDescent="0.2">
      <c r="B34" s="404"/>
      <c r="C34" s="404"/>
      <c r="D34" s="404"/>
      <c r="E34" s="404"/>
      <c r="F34" s="404"/>
      <c r="G34" s="404"/>
      <c r="H34" s="404"/>
      <c r="I34" s="404"/>
      <c r="J34" s="404"/>
      <c r="K34" s="404"/>
    </row>
    <row r="35" spans="2:11" x14ac:dyDescent="0.2">
      <c r="B35" s="404"/>
      <c r="C35" s="404"/>
      <c r="D35" s="404"/>
      <c r="E35" s="404"/>
      <c r="F35" s="404"/>
      <c r="G35" s="404"/>
      <c r="H35" s="404"/>
      <c r="I35" s="404"/>
      <c r="J35" s="404"/>
      <c r="K35" s="404"/>
    </row>
    <row r="36" spans="2:11" ht="15.6" customHeight="1" x14ac:dyDescent="0.2">
      <c r="B36" s="404"/>
      <c r="C36" s="404"/>
      <c r="D36" s="404"/>
      <c r="E36" s="404"/>
      <c r="F36" s="404"/>
      <c r="G36" s="404"/>
      <c r="H36" s="404"/>
      <c r="I36" s="404"/>
      <c r="J36" s="404"/>
      <c r="K36" s="404"/>
    </row>
    <row r="37" spans="2:11" ht="13.15" customHeight="1" x14ac:dyDescent="0.2">
      <c r="B37" s="390"/>
      <c r="C37" s="390"/>
      <c r="D37" s="390"/>
      <c r="E37" s="390"/>
      <c r="F37" s="390"/>
      <c r="G37" s="390"/>
      <c r="H37" s="390"/>
      <c r="I37" s="390"/>
      <c r="J37" s="390"/>
      <c r="K37" s="390"/>
    </row>
    <row r="38" spans="2:11" ht="15.75" customHeight="1" x14ac:dyDescent="0.2">
      <c r="B38" s="390"/>
      <c r="C38" s="390"/>
      <c r="D38" s="390"/>
      <c r="E38" s="390"/>
      <c r="F38" s="390"/>
      <c r="G38" s="390"/>
      <c r="H38" s="390"/>
      <c r="I38" s="390"/>
      <c r="J38" s="390"/>
      <c r="K38" s="390"/>
    </row>
    <row r="39" spans="2:11" ht="15.75" customHeight="1" x14ac:dyDescent="0.2">
      <c r="B39" s="390"/>
      <c r="C39" s="390"/>
      <c r="D39" s="390"/>
      <c r="E39" s="390"/>
      <c r="F39" s="390"/>
      <c r="G39" s="390"/>
      <c r="H39" s="390"/>
      <c r="I39" s="390"/>
      <c r="J39" s="390"/>
      <c r="K39" s="390"/>
    </row>
    <row r="40" spans="2:11" ht="12.75" customHeight="1" x14ac:dyDescent="0.2">
      <c r="B40" s="390"/>
      <c r="C40" s="390"/>
      <c r="D40" s="390"/>
      <c r="E40" s="390"/>
      <c r="F40" s="390"/>
      <c r="G40" s="390"/>
      <c r="H40" s="390"/>
      <c r="I40" s="390"/>
      <c r="J40" s="390"/>
      <c r="K40" s="390"/>
    </row>
    <row r="41" spans="2:11" x14ac:dyDescent="0.2">
      <c r="B41" s="390"/>
      <c r="C41" s="390"/>
      <c r="D41" s="390"/>
      <c r="E41" s="390"/>
      <c r="F41" s="390"/>
      <c r="G41" s="390"/>
      <c r="H41" s="390"/>
      <c r="I41" s="390"/>
      <c r="J41" s="390"/>
      <c r="K41" s="390"/>
    </row>
    <row r="42" spans="2:11" x14ac:dyDescent="0.2">
      <c r="B42" s="390"/>
      <c r="C42" s="390"/>
      <c r="D42" s="390"/>
      <c r="E42" s="390"/>
      <c r="F42" s="390"/>
      <c r="G42" s="390"/>
      <c r="H42" s="390"/>
      <c r="I42" s="390"/>
      <c r="J42" s="390"/>
      <c r="K42" s="390"/>
    </row>
    <row r="43" spans="2:11" x14ac:dyDescent="0.2">
      <c r="B43" s="361"/>
      <c r="C43" s="361"/>
      <c r="D43" s="361"/>
      <c r="E43" s="361"/>
      <c r="F43" s="361"/>
      <c r="G43" s="361"/>
      <c r="H43" s="361"/>
      <c r="I43" s="361"/>
      <c r="J43" s="361"/>
    </row>
    <row r="44" spans="2:11" x14ac:dyDescent="0.2">
      <c r="B44" s="361"/>
      <c r="C44" s="361"/>
      <c r="D44" s="361"/>
      <c r="E44" s="361"/>
      <c r="F44" s="361"/>
      <c r="G44" s="361"/>
      <c r="H44" s="361"/>
      <c r="I44" s="361"/>
      <c r="J44" s="361"/>
    </row>
    <row r="45" spans="2:11" x14ac:dyDescent="0.2">
      <c r="B45" s="361"/>
      <c r="C45" s="361"/>
      <c r="D45" s="361"/>
      <c r="E45" s="361"/>
      <c r="F45" s="361"/>
      <c r="G45" s="361"/>
      <c r="H45" s="361"/>
      <c r="I45" s="361"/>
      <c r="J45" s="361"/>
    </row>
    <row r="46" spans="2:11" x14ac:dyDescent="0.2">
      <c r="B46" s="361"/>
      <c r="C46" s="361"/>
      <c r="D46" s="361"/>
      <c r="E46" s="361"/>
      <c r="F46" s="361"/>
      <c r="G46" s="361"/>
      <c r="H46" s="361"/>
      <c r="I46" s="361"/>
      <c r="J46" s="361"/>
    </row>
    <row r="47" spans="2:11" x14ac:dyDescent="0.2">
      <c r="B47" s="361"/>
      <c r="C47" s="361"/>
      <c r="D47" s="361"/>
      <c r="E47" s="361"/>
      <c r="F47" s="361"/>
      <c r="G47" s="361"/>
      <c r="H47" s="361"/>
      <c r="I47" s="361"/>
      <c r="J47" s="361"/>
    </row>
    <row r="48" spans="2:11" x14ac:dyDescent="0.2">
      <c r="B48" s="361"/>
      <c r="C48" s="361"/>
      <c r="D48" s="361"/>
      <c r="E48" s="361"/>
      <c r="F48" s="361"/>
      <c r="G48" s="361"/>
      <c r="H48" s="361"/>
      <c r="I48" s="361"/>
      <c r="J48" s="361"/>
    </row>
    <row r="49" spans="2:10" x14ac:dyDescent="0.2">
      <c r="B49" s="361"/>
      <c r="C49" s="361"/>
      <c r="D49" s="361"/>
      <c r="E49" s="361"/>
      <c r="F49" s="361"/>
      <c r="G49" s="361"/>
      <c r="H49" s="361"/>
      <c r="I49" s="361"/>
      <c r="J49" s="361"/>
    </row>
    <row r="50" spans="2:10" x14ac:dyDescent="0.2">
      <c r="B50" s="361"/>
      <c r="C50" s="361"/>
      <c r="D50" s="361"/>
      <c r="E50" s="361"/>
      <c r="F50" s="361"/>
      <c r="G50" s="361"/>
      <c r="H50" s="361"/>
      <c r="I50" s="361"/>
      <c r="J50" s="361"/>
    </row>
    <row r="51" spans="2:10" x14ac:dyDescent="0.2">
      <c r="B51" s="361"/>
      <c r="C51" s="361"/>
      <c r="D51" s="361"/>
      <c r="E51" s="361"/>
      <c r="F51" s="361"/>
      <c r="G51" s="361"/>
      <c r="H51" s="361"/>
      <c r="I51" s="361"/>
      <c r="J51" s="361"/>
    </row>
    <row r="52" spans="2:10" x14ac:dyDescent="0.2">
      <c r="B52" s="361"/>
      <c r="C52" s="361"/>
      <c r="D52" s="361"/>
      <c r="E52" s="361"/>
      <c r="F52" s="361"/>
      <c r="G52" s="361"/>
      <c r="H52" s="361"/>
      <c r="I52" s="361"/>
      <c r="J52" s="361"/>
    </row>
    <row r="53" spans="2:10" x14ac:dyDescent="0.2">
      <c r="B53" s="361"/>
      <c r="C53" s="361"/>
      <c r="D53" s="361"/>
      <c r="E53" s="361"/>
      <c r="F53" s="361"/>
      <c r="G53" s="361"/>
      <c r="H53" s="361"/>
      <c r="I53" s="361"/>
      <c r="J53" s="361"/>
    </row>
    <row r="54" spans="2:10" x14ac:dyDescent="0.2">
      <c r="B54" s="361"/>
      <c r="C54" s="361"/>
      <c r="D54" s="361"/>
      <c r="E54" s="361"/>
      <c r="F54" s="361"/>
      <c r="G54" s="361"/>
      <c r="H54" s="361"/>
      <c r="I54" s="361"/>
      <c r="J54" s="361"/>
    </row>
    <row r="55" spans="2:10" x14ac:dyDescent="0.2">
      <c r="B55" s="361"/>
      <c r="C55" s="361"/>
      <c r="D55" s="361"/>
      <c r="E55" s="361"/>
      <c r="F55" s="361"/>
      <c r="G55" s="361"/>
      <c r="H55" s="361"/>
      <c r="I55" s="361"/>
      <c r="J55" s="361"/>
    </row>
    <row r="56" spans="2:10" x14ac:dyDescent="0.2">
      <c r="B56" s="361"/>
      <c r="C56" s="361"/>
      <c r="D56" s="361"/>
      <c r="E56" s="361"/>
      <c r="F56" s="361"/>
      <c r="G56" s="361"/>
      <c r="H56" s="361"/>
      <c r="I56" s="361"/>
      <c r="J56" s="361"/>
    </row>
  </sheetData>
  <mergeCells count="4">
    <mergeCell ref="C9:K9"/>
    <mergeCell ref="C2:K2"/>
    <mergeCell ref="C3:J3"/>
    <mergeCell ref="C4:J4"/>
  </mergeCells>
  <phoneticPr fontId="50" type="noConversion"/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561" customWidth="1"/>
    <col min="2" max="2" width="1.42578125" style="678" customWidth="1"/>
    <col min="3" max="3" width="3.7109375" style="678" customWidth="1"/>
    <col min="4" max="4" width="8.5703125" style="678" customWidth="1"/>
    <col min="5" max="5" width="8.140625" style="678" customWidth="1"/>
    <col min="6" max="6" width="75.85546875" style="678" customWidth="1"/>
    <col min="7" max="7" width="4.5703125" style="678" customWidth="1"/>
    <col min="8" max="8" width="10.7109375" style="678" customWidth="1"/>
    <col min="9" max="9" width="5" style="678" customWidth="1"/>
    <col min="10" max="10" width="10.85546875" style="679" customWidth="1"/>
    <col min="11" max="11" width="14.140625" style="561" customWidth="1"/>
    <col min="12" max="16384" width="9.140625" style="561"/>
  </cols>
  <sheetData>
    <row r="1" spans="2:10" x14ac:dyDescent="0.2">
      <c r="B1" s="675"/>
      <c r="C1" s="675"/>
      <c r="D1" s="675"/>
      <c r="E1" s="675"/>
      <c r="F1" s="675"/>
      <c r="G1" s="675"/>
      <c r="H1" s="675"/>
      <c r="I1" s="675"/>
      <c r="J1" s="561"/>
    </row>
    <row r="2" spans="2:10" ht="18" customHeight="1" x14ac:dyDescent="0.2">
      <c r="B2" s="948" t="s">
        <v>217</v>
      </c>
      <c r="C2" s="948"/>
      <c r="D2" s="948"/>
      <c r="E2" s="948"/>
      <c r="F2" s="948"/>
      <c r="G2" s="948"/>
      <c r="H2" s="948"/>
      <c r="I2" s="948"/>
      <c r="J2" s="561"/>
    </row>
    <row r="3" spans="2:10" ht="18" customHeight="1" x14ac:dyDescent="0.2">
      <c r="B3" s="676"/>
      <c r="C3" s="677"/>
      <c r="D3" s="677"/>
      <c r="E3" s="677"/>
      <c r="F3" s="677"/>
      <c r="G3" s="677"/>
      <c r="H3" s="677"/>
      <c r="I3" s="677"/>
      <c r="J3" s="561"/>
    </row>
    <row r="4" spans="2:10" ht="16.5" customHeight="1" x14ac:dyDescent="0.2">
      <c r="B4" s="949" t="s">
        <v>218</v>
      </c>
      <c r="C4" s="949"/>
      <c r="D4" s="949"/>
      <c r="E4" s="949"/>
      <c r="F4" s="949"/>
      <c r="G4" s="949"/>
      <c r="H4" s="949"/>
      <c r="I4" s="949"/>
      <c r="J4" s="561"/>
    </row>
    <row r="5" spans="2:10" ht="12.75" x14ac:dyDescent="0.2">
      <c r="B5" s="561"/>
      <c r="C5" s="561"/>
      <c r="D5" s="561"/>
      <c r="E5" s="561"/>
      <c r="F5" s="561"/>
      <c r="G5" s="561"/>
      <c r="H5" s="561"/>
      <c r="I5" s="561"/>
      <c r="J5" s="561"/>
    </row>
    <row r="6" spans="2:10" ht="13.9" customHeight="1" x14ac:dyDescent="0.2">
      <c r="B6" s="448"/>
      <c r="C6" s="619" t="s">
        <v>5</v>
      </c>
      <c r="D6" s="620" t="s">
        <v>270</v>
      </c>
      <c r="E6" s="449"/>
      <c r="F6" s="450"/>
      <c r="G6" s="451"/>
      <c r="H6" s="451"/>
      <c r="I6" s="451"/>
      <c r="J6" s="451"/>
    </row>
    <row r="7" spans="2:10" ht="13.9" customHeight="1" x14ac:dyDescent="0.2">
      <c r="B7" s="452"/>
      <c r="C7" s="452"/>
      <c r="D7" s="452"/>
      <c r="E7" s="452"/>
      <c r="F7" s="452"/>
      <c r="G7" s="452"/>
      <c r="H7" s="453"/>
      <c r="I7" s="452"/>
      <c r="J7" s="454"/>
    </row>
    <row r="8" spans="2:10" ht="18" x14ac:dyDescent="0.2">
      <c r="B8" s="455"/>
      <c r="C8" s="917" t="s">
        <v>377</v>
      </c>
      <c r="D8" s="917"/>
      <c r="E8" s="917"/>
      <c r="F8" s="917"/>
      <c r="G8" s="917"/>
      <c r="H8" s="917"/>
      <c r="I8" s="917"/>
      <c r="J8" s="917"/>
    </row>
    <row r="9" spans="2:10" ht="18" x14ac:dyDescent="0.2">
      <c r="B9" s="422"/>
      <c r="C9" s="420"/>
      <c r="D9" s="435"/>
      <c r="E9" s="435"/>
      <c r="F9" s="435"/>
      <c r="G9" s="435"/>
      <c r="H9" s="435"/>
      <c r="I9" s="435"/>
      <c r="J9" s="436"/>
    </row>
    <row r="10" spans="2:10" x14ac:dyDescent="0.2">
      <c r="B10" s="456"/>
      <c r="C10" s="456"/>
      <c r="D10" s="446">
        <v>1</v>
      </c>
      <c r="E10" s="437" t="s">
        <v>0</v>
      </c>
      <c r="F10" s="431" t="s">
        <v>271</v>
      </c>
      <c r="G10" s="431" t="s">
        <v>88</v>
      </c>
      <c r="H10" s="431" t="s">
        <v>1</v>
      </c>
      <c r="I10" s="479">
        <v>1</v>
      </c>
      <c r="J10" s="433"/>
    </row>
    <row r="11" spans="2:10" x14ac:dyDescent="0.2">
      <c r="B11" s="457"/>
      <c r="C11" s="457"/>
      <c r="D11" s="428">
        <v>2</v>
      </c>
      <c r="E11" s="432" t="s">
        <v>0</v>
      </c>
      <c r="F11" s="458" t="s">
        <v>272</v>
      </c>
      <c r="G11" s="429" t="s">
        <v>88</v>
      </c>
      <c r="H11" s="429" t="s">
        <v>1</v>
      </c>
      <c r="I11" s="478">
        <v>1</v>
      </c>
      <c r="J11" s="430"/>
    </row>
    <row r="12" spans="2:10" x14ac:dyDescent="0.2">
      <c r="B12" s="459"/>
      <c r="C12" s="459"/>
      <c r="D12" s="446">
        <v>3</v>
      </c>
      <c r="E12" s="459" t="s">
        <v>14</v>
      </c>
      <c r="F12" s="476" t="s">
        <v>273</v>
      </c>
      <c r="G12" s="476" t="s">
        <v>88</v>
      </c>
      <c r="H12" s="476" t="s">
        <v>1</v>
      </c>
      <c r="I12" s="480">
        <v>2</v>
      </c>
      <c r="J12" s="447"/>
    </row>
    <row r="13" spans="2:10" x14ac:dyDescent="0.2">
      <c r="B13" s="457"/>
      <c r="C13" s="457"/>
      <c r="D13" s="428">
        <v>4</v>
      </c>
      <c r="E13" s="432" t="s">
        <v>14</v>
      </c>
      <c r="F13" s="434" t="s">
        <v>274</v>
      </c>
      <c r="G13" s="429" t="s">
        <v>88</v>
      </c>
      <c r="H13" s="429" t="s">
        <v>1</v>
      </c>
      <c r="I13" s="478">
        <v>2</v>
      </c>
      <c r="J13" s="430"/>
    </row>
    <row r="14" spans="2:10" x14ac:dyDescent="0.2">
      <c r="B14" s="459"/>
      <c r="C14" s="459"/>
      <c r="D14" s="460">
        <v>5</v>
      </c>
      <c r="E14" s="443" t="s">
        <v>2</v>
      </c>
      <c r="F14" s="445" t="s">
        <v>275</v>
      </c>
      <c r="G14" s="444" t="s">
        <v>88</v>
      </c>
      <c r="H14" s="444" t="s">
        <v>3</v>
      </c>
      <c r="I14" s="477">
        <v>5</v>
      </c>
      <c r="J14" s="447"/>
    </row>
    <row r="15" spans="2:10" x14ac:dyDescent="0.2">
      <c r="B15" s="457"/>
      <c r="C15" s="457"/>
      <c r="D15" s="428">
        <v>6</v>
      </c>
      <c r="E15" s="432" t="s">
        <v>2</v>
      </c>
      <c r="F15" s="434" t="s">
        <v>276</v>
      </c>
      <c r="G15" s="429" t="s">
        <v>88</v>
      </c>
      <c r="H15" s="429" t="s">
        <v>3</v>
      </c>
      <c r="I15" s="478">
        <v>2</v>
      </c>
      <c r="J15" s="430"/>
    </row>
    <row r="16" spans="2:10" x14ac:dyDescent="0.2">
      <c r="B16" s="459"/>
      <c r="C16" s="459"/>
      <c r="D16" s="460">
        <v>7</v>
      </c>
      <c r="E16" s="442" t="s">
        <v>19</v>
      </c>
      <c r="F16" s="445" t="s">
        <v>277</v>
      </c>
      <c r="G16" s="444" t="s">
        <v>88</v>
      </c>
      <c r="H16" s="444" t="s">
        <v>3</v>
      </c>
      <c r="I16" s="477">
        <v>2</v>
      </c>
      <c r="J16" s="447"/>
    </row>
    <row r="17" spans="2:10" x14ac:dyDescent="0.2">
      <c r="B17" s="481"/>
      <c r="C17" s="457"/>
      <c r="D17" s="428">
        <v>8</v>
      </c>
      <c r="E17" s="432" t="s">
        <v>19</v>
      </c>
      <c r="F17" s="434" t="s">
        <v>278</v>
      </c>
      <c r="G17" s="429" t="s">
        <v>88</v>
      </c>
      <c r="H17" s="429" t="s">
        <v>3</v>
      </c>
      <c r="I17" s="478">
        <v>5</v>
      </c>
      <c r="J17" s="430"/>
    </row>
    <row r="18" spans="2:10" x14ac:dyDescent="0.2">
      <c r="B18" s="459"/>
      <c r="C18" s="459"/>
      <c r="D18" s="460">
        <v>9</v>
      </c>
      <c r="E18" s="443" t="s">
        <v>19</v>
      </c>
      <c r="F18" s="443" t="s">
        <v>279</v>
      </c>
      <c r="G18" s="444" t="s">
        <v>88</v>
      </c>
      <c r="H18" s="444" t="s">
        <v>3</v>
      </c>
      <c r="I18" s="477">
        <v>5</v>
      </c>
      <c r="J18" s="447"/>
    </row>
    <row r="19" spans="2:10" x14ac:dyDescent="0.2">
      <c r="B19" s="457"/>
      <c r="C19" s="457"/>
      <c r="D19" s="428">
        <v>10</v>
      </c>
      <c r="E19" s="432" t="s">
        <v>19</v>
      </c>
      <c r="F19" s="482" t="s">
        <v>281</v>
      </c>
      <c r="G19" s="429" t="s">
        <v>88</v>
      </c>
      <c r="H19" s="429" t="s">
        <v>3</v>
      </c>
      <c r="I19" s="478" t="s">
        <v>280</v>
      </c>
      <c r="J19" s="430"/>
    </row>
    <row r="20" spans="2:10" x14ac:dyDescent="0.2">
      <c r="B20" s="459"/>
      <c r="C20" s="459"/>
      <c r="D20" s="460">
        <v>11</v>
      </c>
      <c r="E20" s="443" t="s">
        <v>19</v>
      </c>
      <c r="F20" s="445" t="s">
        <v>282</v>
      </c>
      <c r="G20" s="444" t="s">
        <v>88</v>
      </c>
      <c r="H20" s="444" t="s">
        <v>3</v>
      </c>
      <c r="I20" s="477" t="s">
        <v>280</v>
      </c>
      <c r="J20" s="447"/>
    </row>
    <row r="21" spans="2:10" x14ac:dyDescent="0.2">
      <c r="B21" s="457"/>
      <c r="C21" s="457"/>
      <c r="D21" s="428">
        <v>12</v>
      </c>
      <c r="E21" s="432" t="s">
        <v>19</v>
      </c>
      <c r="F21" s="482" t="s">
        <v>283</v>
      </c>
      <c r="G21" s="429" t="s">
        <v>88</v>
      </c>
      <c r="H21" s="429" t="s">
        <v>3</v>
      </c>
      <c r="I21" s="478" t="s">
        <v>280</v>
      </c>
      <c r="J21" s="430"/>
    </row>
    <row r="22" spans="2:10" x14ac:dyDescent="0.2">
      <c r="B22" s="459"/>
      <c r="C22" s="459"/>
      <c r="D22" s="460">
        <v>13</v>
      </c>
      <c r="E22" s="443" t="s">
        <v>2</v>
      </c>
      <c r="F22" s="445" t="s">
        <v>90</v>
      </c>
      <c r="G22" s="444" t="s">
        <v>88</v>
      </c>
      <c r="H22" s="444" t="s">
        <v>3</v>
      </c>
      <c r="I22" s="477" t="s">
        <v>280</v>
      </c>
      <c r="J22" s="447"/>
    </row>
    <row r="23" spans="2:10" ht="12.75" x14ac:dyDescent="0.2">
      <c r="B23" s="482"/>
      <c r="C23" s="482"/>
      <c r="D23" s="428"/>
      <c r="E23" s="432"/>
      <c r="F23" s="482"/>
      <c r="G23" s="429" t="s">
        <v>88</v>
      </c>
      <c r="H23" s="429" t="s">
        <v>3</v>
      </c>
      <c r="I23" s="478" t="s">
        <v>280</v>
      </c>
      <c r="J23" s="430"/>
    </row>
    <row r="24" spans="2:10" ht="15.6" customHeight="1" x14ac:dyDescent="0.2">
      <c r="B24" s="445"/>
      <c r="C24" s="459"/>
      <c r="D24" s="460"/>
      <c r="E24" s="483"/>
      <c r="F24" s="427"/>
      <c r="G24" s="444" t="s">
        <v>88</v>
      </c>
      <c r="H24" s="444" t="s">
        <v>3</v>
      </c>
      <c r="I24" s="477" t="s">
        <v>280</v>
      </c>
      <c r="J24" s="447"/>
    </row>
    <row r="25" spans="2:10" ht="15.6" customHeight="1" x14ac:dyDescent="0.2">
      <c r="B25" s="482"/>
      <c r="C25" s="457"/>
      <c r="D25" s="428"/>
      <c r="E25" s="432"/>
      <c r="F25" s="421"/>
      <c r="G25" s="429"/>
      <c r="H25" s="429"/>
      <c r="I25" s="478"/>
      <c r="J25" s="430"/>
    </row>
    <row r="26" spans="2:10" x14ac:dyDescent="0.2">
      <c r="B26" s="459"/>
      <c r="C26" s="459"/>
      <c r="D26" s="460"/>
      <c r="E26" s="443"/>
      <c r="F26" s="427" t="s">
        <v>187</v>
      </c>
      <c r="G26" s="444"/>
      <c r="H26" s="444"/>
      <c r="I26" s="477"/>
      <c r="J26" s="447"/>
    </row>
    <row r="27" spans="2:10" x14ac:dyDescent="0.2">
      <c r="B27" s="640"/>
      <c r="C27" s="457"/>
      <c r="D27" s="428"/>
      <c r="E27" s="432"/>
      <c r="F27" s="421" t="s">
        <v>188</v>
      </c>
      <c r="G27" s="429"/>
      <c r="H27" s="429"/>
      <c r="I27" s="478"/>
      <c r="J27" s="430"/>
    </row>
    <row r="28" spans="2:10" x14ac:dyDescent="0.2">
      <c r="B28" s="633"/>
      <c r="C28" s="633"/>
      <c r="D28" s="460"/>
      <c r="E28" s="419"/>
      <c r="F28" s="427"/>
      <c r="G28" s="431"/>
      <c r="H28" s="431"/>
      <c r="I28" s="479"/>
      <c r="J28" s="465"/>
    </row>
    <row r="29" spans="2:10" x14ac:dyDescent="0.2">
      <c r="B29" s="467"/>
      <c r="C29" s="640"/>
      <c r="D29" s="418"/>
      <c r="E29" s="418"/>
      <c r="F29" s="466" t="s">
        <v>175</v>
      </c>
      <c r="G29" s="461"/>
      <c r="H29" s="461"/>
      <c r="I29" s="461"/>
      <c r="J29" s="463"/>
    </row>
    <row r="30" spans="2:10" x14ac:dyDescent="0.2">
      <c r="B30" s="438"/>
      <c r="C30" s="439"/>
      <c r="D30" s="440" t="s">
        <v>6</v>
      </c>
      <c r="E30" s="440"/>
      <c r="F30" s="427" t="s">
        <v>176</v>
      </c>
      <c r="G30" s="464"/>
      <c r="H30" s="464"/>
      <c r="I30" s="464"/>
      <c r="J30" s="465"/>
    </row>
    <row r="31" spans="2:10" ht="15.75" customHeight="1" x14ac:dyDescent="0.2">
      <c r="B31" s="423"/>
      <c r="C31" s="468"/>
      <c r="D31" s="421"/>
      <c r="E31" s="421"/>
      <c r="F31" s="421"/>
      <c r="G31" s="461"/>
      <c r="H31" s="461"/>
      <c r="I31" s="461"/>
      <c r="J31" s="463"/>
    </row>
    <row r="32" spans="2:10" ht="12.75" customHeight="1" x14ac:dyDescent="0.2">
      <c r="B32" s="425"/>
      <c r="C32" s="441"/>
      <c r="D32" s="426"/>
      <c r="E32" s="426"/>
      <c r="F32" s="427"/>
      <c r="G32" s="464"/>
      <c r="H32" s="464"/>
      <c r="I32" s="464"/>
      <c r="J32" s="465"/>
    </row>
    <row r="33" spans="2:10" ht="12.75" customHeight="1" x14ac:dyDescent="0.2">
      <c r="B33" s="461"/>
      <c r="C33" s="423"/>
      <c r="D33" s="424"/>
      <c r="E33" s="424"/>
      <c r="F33" s="421"/>
      <c r="G33" s="461"/>
      <c r="H33" s="461"/>
      <c r="I33" s="461"/>
      <c r="J33" s="463"/>
    </row>
    <row r="34" spans="2:10" ht="12.75" customHeight="1" x14ac:dyDescent="0.2">
      <c r="B34" s="469"/>
      <c r="C34" s="425"/>
      <c r="D34" s="426"/>
      <c r="E34" s="426"/>
      <c r="F34" s="427"/>
      <c r="G34" s="464"/>
      <c r="H34" s="464"/>
      <c r="I34" s="464"/>
      <c r="J34" s="465"/>
    </row>
    <row r="35" spans="2:10" ht="18" x14ac:dyDescent="0.2">
      <c r="B35" s="475"/>
      <c r="C35" s="461"/>
      <c r="D35" s="462"/>
      <c r="E35" s="461"/>
      <c r="F35" s="461"/>
      <c r="G35" s="461"/>
      <c r="H35" s="461"/>
      <c r="I35" s="461"/>
      <c r="J35" s="463"/>
    </row>
    <row r="36" spans="2:10" ht="15.75" customHeight="1" x14ac:dyDescent="0.2">
      <c r="B36" s="611"/>
      <c r="C36" s="469"/>
      <c r="D36" s="470"/>
      <c r="E36" s="471"/>
      <c r="F36" s="472"/>
      <c r="G36" s="471"/>
      <c r="H36" s="471"/>
      <c r="I36" s="473"/>
      <c r="J36" s="474"/>
    </row>
    <row r="37" spans="2:10" ht="18" x14ac:dyDescent="0.2">
      <c r="B37" s="611"/>
      <c r="C37" s="917"/>
      <c r="D37" s="918"/>
      <c r="E37" s="918"/>
      <c r="F37" s="918"/>
      <c r="G37" s="918"/>
      <c r="H37" s="918"/>
      <c r="I37" s="918"/>
      <c r="J37" s="918"/>
    </row>
    <row r="38" spans="2:10" ht="15.75" customHeight="1" x14ac:dyDescent="0.2">
      <c r="B38" s="561"/>
      <c r="C38" s="561"/>
      <c r="D38" s="561"/>
      <c r="E38" s="561"/>
      <c r="F38" s="561"/>
      <c r="G38" s="561"/>
      <c r="H38" s="561"/>
      <c r="I38" s="561"/>
      <c r="J38" s="561"/>
    </row>
    <row r="39" spans="2:10" ht="15.75" customHeight="1" x14ac:dyDescent="0.2">
      <c r="B39" s="561"/>
      <c r="C39" s="561"/>
      <c r="D39" s="561"/>
      <c r="E39" s="561"/>
      <c r="F39" s="561"/>
      <c r="G39" s="561"/>
      <c r="H39" s="561"/>
      <c r="I39" s="561"/>
      <c r="J39" s="561"/>
    </row>
    <row r="40" spans="2:10" ht="12.75" x14ac:dyDescent="0.2">
      <c r="B40" s="561"/>
      <c r="C40" s="561"/>
      <c r="D40" s="561"/>
      <c r="E40" s="561"/>
      <c r="F40" s="561"/>
      <c r="G40" s="561"/>
      <c r="H40" s="561"/>
      <c r="I40" s="561"/>
      <c r="J40" s="561"/>
    </row>
    <row r="41" spans="2:10" ht="13.9" customHeight="1" x14ac:dyDescent="0.2">
      <c r="B41" s="561"/>
      <c r="C41" s="561"/>
      <c r="D41" s="561"/>
      <c r="E41" s="561"/>
      <c r="F41" s="561"/>
      <c r="G41" s="561"/>
      <c r="H41" s="561"/>
      <c r="I41" s="561"/>
      <c r="J41" s="561"/>
    </row>
    <row r="42" spans="2:10" ht="13.9" customHeight="1" x14ac:dyDescent="0.2">
      <c r="B42" s="611"/>
      <c r="C42" s="611"/>
      <c r="D42" s="611"/>
      <c r="E42" s="611"/>
      <c r="F42" s="611"/>
      <c r="G42" s="611"/>
      <c r="H42" s="611"/>
      <c r="I42" s="611"/>
      <c r="J42" s="611"/>
    </row>
    <row r="43" spans="2:10" ht="12.75" x14ac:dyDescent="0.2">
      <c r="B43" s="561"/>
      <c r="C43" s="561"/>
      <c r="D43" s="561"/>
      <c r="E43" s="561"/>
      <c r="F43" s="561"/>
      <c r="G43" s="561"/>
      <c r="H43" s="561"/>
      <c r="I43" s="561"/>
      <c r="J43" s="561"/>
    </row>
    <row r="44" spans="2:10" ht="12.75" x14ac:dyDescent="0.2">
      <c r="B44" s="561"/>
      <c r="C44" s="561"/>
      <c r="D44" s="561"/>
      <c r="E44" s="561"/>
      <c r="F44" s="561"/>
      <c r="G44" s="561"/>
      <c r="H44" s="561"/>
      <c r="I44" s="561"/>
      <c r="J44" s="561"/>
    </row>
    <row r="45" spans="2:10" ht="12.75" x14ac:dyDescent="0.2">
      <c r="B45" s="561"/>
      <c r="C45" s="561"/>
      <c r="D45" s="561"/>
      <c r="E45" s="561"/>
      <c r="F45" s="561"/>
      <c r="G45" s="561"/>
      <c r="H45" s="561"/>
      <c r="I45" s="561"/>
      <c r="J45" s="561"/>
    </row>
    <row r="46" spans="2:10" ht="12.75" x14ac:dyDescent="0.2">
      <c r="B46" s="561"/>
      <c r="C46" s="561"/>
      <c r="D46" s="561"/>
      <c r="E46" s="561"/>
      <c r="F46" s="561"/>
      <c r="G46" s="561"/>
      <c r="H46" s="561"/>
      <c r="I46" s="561"/>
      <c r="J46" s="561"/>
    </row>
    <row r="47" spans="2:10" ht="12.75" x14ac:dyDescent="0.2">
      <c r="B47" s="561"/>
      <c r="C47" s="561"/>
      <c r="D47" s="561"/>
      <c r="E47" s="561"/>
      <c r="F47" s="561"/>
      <c r="G47" s="561"/>
      <c r="H47" s="561"/>
      <c r="I47" s="561"/>
      <c r="J47" s="561"/>
    </row>
    <row r="48" spans="2:10" ht="12.75" x14ac:dyDescent="0.2">
      <c r="B48" s="561"/>
      <c r="C48" s="561"/>
      <c r="D48" s="561"/>
      <c r="E48" s="561"/>
      <c r="F48" s="561"/>
      <c r="G48" s="561"/>
      <c r="H48" s="561"/>
      <c r="I48" s="561"/>
      <c r="J48" s="561"/>
    </row>
    <row r="49" spans="2:10" ht="12.75" x14ac:dyDescent="0.2">
      <c r="B49" s="561"/>
      <c r="C49" s="561"/>
      <c r="D49" s="561"/>
      <c r="E49" s="561"/>
      <c r="F49" s="561"/>
      <c r="G49" s="561"/>
      <c r="H49" s="561"/>
      <c r="I49" s="561"/>
      <c r="J49" s="561"/>
    </row>
    <row r="50" spans="2:10" ht="12.75" x14ac:dyDescent="0.2">
      <c r="B50" s="561"/>
      <c r="C50" s="561"/>
      <c r="D50" s="561"/>
      <c r="E50" s="561"/>
      <c r="F50" s="561"/>
      <c r="G50" s="561"/>
      <c r="H50" s="561"/>
      <c r="I50" s="561"/>
      <c r="J50" s="561"/>
    </row>
    <row r="51" spans="2:10" ht="12.75" x14ac:dyDescent="0.2">
      <c r="B51" s="561"/>
      <c r="C51" s="561"/>
      <c r="D51" s="561"/>
      <c r="E51" s="561"/>
      <c r="F51" s="561"/>
      <c r="G51" s="561"/>
      <c r="H51" s="561"/>
      <c r="I51" s="561"/>
      <c r="J51" s="561"/>
    </row>
    <row r="52" spans="2:10" ht="12.75" x14ac:dyDescent="0.2">
      <c r="B52" s="561"/>
      <c r="C52" s="561"/>
      <c r="D52" s="561"/>
      <c r="E52" s="561"/>
      <c r="F52" s="561"/>
      <c r="G52" s="561"/>
      <c r="H52" s="561"/>
      <c r="I52" s="561"/>
      <c r="J52" s="561"/>
    </row>
    <row r="53" spans="2:10" ht="12.75" x14ac:dyDescent="0.2">
      <c r="B53" s="561"/>
      <c r="C53" s="561"/>
      <c r="D53" s="561"/>
      <c r="E53" s="561"/>
      <c r="F53" s="561"/>
      <c r="G53" s="561"/>
      <c r="H53" s="561"/>
      <c r="I53" s="561"/>
      <c r="J53" s="561"/>
    </row>
    <row r="54" spans="2:10" ht="12.75" x14ac:dyDescent="0.2">
      <c r="B54" s="561"/>
      <c r="C54" s="561"/>
      <c r="D54" s="561"/>
      <c r="E54" s="561"/>
      <c r="F54" s="561"/>
      <c r="G54" s="561"/>
      <c r="H54" s="561"/>
      <c r="I54" s="561"/>
      <c r="J54" s="561"/>
    </row>
    <row r="55" spans="2:10" ht="12.75" x14ac:dyDescent="0.2">
      <c r="B55" s="561"/>
      <c r="C55" s="561"/>
      <c r="D55" s="561"/>
      <c r="E55" s="561"/>
      <c r="F55" s="561"/>
      <c r="G55" s="561"/>
      <c r="H55" s="561"/>
      <c r="I55" s="561"/>
      <c r="J55" s="561"/>
    </row>
    <row r="56" spans="2:10" ht="12.75" x14ac:dyDescent="0.2">
      <c r="B56" s="561"/>
      <c r="C56" s="561"/>
      <c r="D56" s="561"/>
      <c r="E56" s="561"/>
      <c r="F56" s="561"/>
      <c r="G56" s="561"/>
      <c r="H56" s="561"/>
      <c r="I56" s="561"/>
      <c r="J56" s="561"/>
    </row>
    <row r="57" spans="2:10" ht="12.75" x14ac:dyDescent="0.2">
      <c r="B57" s="561"/>
      <c r="C57" s="561"/>
      <c r="D57" s="561"/>
      <c r="E57" s="561"/>
      <c r="F57" s="561"/>
      <c r="G57" s="561"/>
      <c r="H57" s="561"/>
      <c r="I57" s="561"/>
      <c r="J57" s="561"/>
    </row>
    <row r="58" spans="2:10" ht="12.75" x14ac:dyDescent="0.2">
      <c r="B58" s="561"/>
      <c r="C58" s="561"/>
      <c r="D58" s="561"/>
      <c r="E58" s="561"/>
      <c r="F58" s="561"/>
      <c r="G58" s="561"/>
      <c r="H58" s="561"/>
      <c r="I58" s="561"/>
      <c r="J58" s="561"/>
    </row>
    <row r="59" spans="2:10" ht="12.75" x14ac:dyDescent="0.2">
      <c r="B59" s="561"/>
      <c r="C59" s="561"/>
      <c r="D59" s="561"/>
      <c r="E59" s="561"/>
      <c r="F59" s="561"/>
      <c r="G59" s="561"/>
      <c r="H59" s="561"/>
      <c r="I59" s="561"/>
      <c r="J59" s="561"/>
    </row>
    <row r="60" spans="2:10" ht="12.75" x14ac:dyDescent="0.2">
      <c r="B60" s="561"/>
      <c r="C60" s="561"/>
      <c r="D60" s="561"/>
      <c r="E60" s="561"/>
      <c r="F60" s="561"/>
      <c r="G60" s="561"/>
      <c r="H60" s="561"/>
      <c r="I60" s="561"/>
      <c r="J60" s="561"/>
    </row>
    <row r="61" spans="2:10" ht="12.75" x14ac:dyDescent="0.2">
      <c r="B61" s="561"/>
      <c r="C61" s="561"/>
      <c r="D61" s="561"/>
      <c r="E61" s="561"/>
      <c r="F61" s="561"/>
      <c r="G61" s="561"/>
      <c r="H61" s="561"/>
      <c r="I61" s="561"/>
      <c r="J61" s="561"/>
    </row>
    <row r="62" spans="2:10" ht="12.75" x14ac:dyDescent="0.2">
      <c r="B62" s="561"/>
      <c r="C62" s="561"/>
      <c r="D62" s="561"/>
      <c r="E62" s="561"/>
      <c r="F62" s="561"/>
      <c r="G62" s="561"/>
      <c r="H62" s="561"/>
      <c r="I62" s="561"/>
      <c r="J62" s="561"/>
    </row>
    <row r="63" spans="2:10" ht="12.75" x14ac:dyDescent="0.2">
      <c r="B63" s="561"/>
      <c r="C63" s="561"/>
      <c r="D63" s="561"/>
      <c r="E63" s="561"/>
      <c r="F63" s="561"/>
      <c r="G63" s="561"/>
      <c r="H63" s="561"/>
      <c r="I63" s="561"/>
      <c r="J63" s="561"/>
    </row>
    <row r="64" spans="2:10" ht="12.75" x14ac:dyDescent="0.2">
      <c r="B64" s="561"/>
      <c r="C64" s="561"/>
      <c r="D64" s="561"/>
      <c r="E64" s="561"/>
      <c r="F64" s="561"/>
      <c r="G64" s="561"/>
      <c r="H64" s="561"/>
      <c r="I64" s="561"/>
      <c r="J64" s="561"/>
    </row>
    <row r="65" spans="2:10" ht="12.75" x14ac:dyDescent="0.2">
      <c r="B65" s="561"/>
      <c r="C65" s="561"/>
      <c r="D65" s="561"/>
      <c r="E65" s="561"/>
      <c r="F65" s="561"/>
      <c r="G65" s="561"/>
      <c r="H65" s="561"/>
      <c r="I65" s="561"/>
      <c r="J65" s="561"/>
    </row>
    <row r="66" spans="2:10" ht="12.75" x14ac:dyDescent="0.2">
      <c r="B66" s="561"/>
      <c r="C66" s="561"/>
      <c r="D66" s="561"/>
      <c r="E66" s="561"/>
      <c r="F66" s="561"/>
      <c r="G66" s="561"/>
      <c r="H66" s="561"/>
      <c r="I66" s="561"/>
      <c r="J66" s="561"/>
    </row>
    <row r="67" spans="2:10" ht="12.75" x14ac:dyDescent="0.2">
      <c r="B67" s="561"/>
      <c r="C67" s="561"/>
      <c r="D67" s="561"/>
      <c r="E67" s="561"/>
      <c r="F67" s="561"/>
      <c r="G67" s="561"/>
      <c r="H67" s="561"/>
      <c r="I67" s="561"/>
      <c r="J67" s="561"/>
    </row>
    <row r="68" spans="2:10" ht="12.75" x14ac:dyDescent="0.2">
      <c r="B68" s="561"/>
      <c r="C68" s="561"/>
      <c r="D68" s="561"/>
      <c r="E68" s="561"/>
      <c r="F68" s="561"/>
      <c r="G68" s="561"/>
      <c r="H68" s="561"/>
      <c r="I68" s="561"/>
      <c r="J68" s="561"/>
    </row>
    <row r="69" spans="2:10" ht="12.75" x14ac:dyDescent="0.2">
      <c r="B69" s="561"/>
      <c r="C69" s="561"/>
      <c r="D69" s="561"/>
      <c r="E69" s="561"/>
      <c r="F69" s="561"/>
      <c r="G69" s="561"/>
      <c r="H69" s="561"/>
      <c r="I69" s="561"/>
      <c r="J69" s="561"/>
    </row>
    <row r="70" spans="2:10" ht="12.75" x14ac:dyDescent="0.2">
      <c r="B70" s="561"/>
      <c r="C70" s="561"/>
      <c r="D70" s="561"/>
      <c r="E70" s="561"/>
      <c r="F70" s="561"/>
      <c r="G70" s="561"/>
      <c r="H70" s="561"/>
      <c r="I70" s="561"/>
      <c r="J70" s="561"/>
    </row>
    <row r="71" spans="2:10" ht="12.75" x14ac:dyDescent="0.2">
      <c r="B71" s="561"/>
      <c r="C71" s="561"/>
      <c r="D71" s="561"/>
      <c r="E71" s="561"/>
      <c r="F71" s="561"/>
      <c r="G71" s="561"/>
      <c r="H71" s="561"/>
      <c r="I71" s="561"/>
      <c r="J71" s="561"/>
    </row>
    <row r="72" spans="2:10" ht="12.75" x14ac:dyDescent="0.2">
      <c r="B72" s="561"/>
      <c r="C72" s="561"/>
      <c r="D72" s="561"/>
      <c r="E72" s="561"/>
      <c r="F72" s="561"/>
      <c r="G72" s="561"/>
      <c r="H72" s="561"/>
      <c r="I72" s="561"/>
      <c r="J72" s="561"/>
    </row>
    <row r="73" spans="2:10" ht="12.75" x14ac:dyDescent="0.2">
      <c r="B73" s="561"/>
      <c r="C73" s="561"/>
      <c r="D73" s="561"/>
      <c r="E73" s="561"/>
      <c r="F73" s="561"/>
      <c r="G73" s="561"/>
      <c r="H73" s="561"/>
      <c r="I73" s="561"/>
      <c r="J73" s="561"/>
    </row>
    <row r="74" spans="2:10" ht="12.75" x14ac:dyDescent="0.2">
      <c r="B74" s="561"/>
      <c r="C74" s="561"/>
      <c r="D74" s="561"/>
      <c r="E74" s="561"/>
      <c r="F74" s="561"/>
      <c r="G74" s="561"/>
      <c r="H74" s="561"/>
      <c r="I74" s="561"/>
      <c r="J74" s="561"/>
    </row>
    <row r="75" spans="2:10" ht="12.75" x14ac:dyDescent="0.2">
      <c r="B75" s="561"/>
      <c r="C75" s="561"/>
      <c r="D75" s="561"/>
      <c r="E75" s="561"/>
      <c r="F75" s="561"/>
      <c r="G75" s="561"/>
      <c r="H75" s="561"/>
      <c r="I75" s="561"/>
      <c r="J75" s="561"/>
    </row>
    <row r="76" spans="2:10" ht="12.75" x14ac:dyDescent="0.2">
      <c r="B76" s="561"/>
      <c r="C76" s="561"/>
      <c r="D76" s="561"/>
      <c r="E76" s="561"/>
      <c r="F76" s="561"/>
      <c r="G76" s="561"/>
      <c r="H76" s="561"/>
      <c r="I76" s="561"/>
      <c r="J76" s="561"/>
    </row>
    <row r="77" spans="2:10" ht="12.75" x14ac:dyDescent="0.2">
      <c r="B77" s="561"/>
      <c r="C77" s="561"/>
      <c r="D77" s="561"/>
      <c r="E77" s="561"/>
      <c r="F77" s="561"/>
      <c r="G77" s="561"/>
      <c r="H77" s="561"/>
      <c r="I77" s="561"/>
      <c r="J77" s="561"/>
    </row>
    <row r="78" spans="2:10" ht="12.75" x14ac:dyDescent="0.2">
      <c r="B78" s="561"/>
      <c r="C78" s="561"/>
      <c r="D78" s="561"/>
      <c r="E78" s="561"/>
      <c r="F78" s="561"/>
      <c r="G78" s="561"/>
      <c r="H78" s="561"/>
      <c r="I78" s="561"/>
      <c r="J78" s="561"/>
    </row>
    <row r="79" spans="2:10" ht="12.75" x14ac:dyDescent="0.2">
      <c r="B79" s="561"/>
      <c r="C79" s="561"/>
      <c r="D79" s="561"/>
      <c r="E79" s="561"/>
      <c r="F79" s="561"/>
      <c r="G79" s="561"/>
      <c r="H79" s="561"/>
      <c r="I79" s="561"/>
      <c r="J79" s="561"/>
    </row>
    <row r="80" spans="2:10" ht="12.75" x14ac:dyDescent="0.2">
      <c r="B80" s="561"/>
      <c r="C80" s="561"/>
      <c r="D80" s="561"/>
      <c r="E80" s="561"/>
      <c r="F80" s="561"/>
      <c r="G80" s="561"/>
      <c r="H80" s="561"/>
      <c r="I80" s="561"/>
      <c r="J80" s="561"/>
    </row>
    <row r="81" spans="2:10" ht="12.75" x14ac:dyDescent="0.2">
      <c r="B81" s="561"/>
      <c r="C81" s="561"/>
      <c r="D81" s="561"/>
      <c r="E81" s="561"/>
      <c r="F81" s="561"/>
      <c r="G81" s="561"/>
      <c r="H81" s="561"/>
      <c r="I81" s="561"/>
      <c r="J81" s="561"/>
    </row>
    <row r="82" spans="2:10" ht="12.75" x14ac:dyDescent="0.2">
      <c r="B82" s="561"/>
      <c r="C82" s="561"/>
      <c r="D82" s="561"/>
      <c r="E82" s="561"/>
      <c r="F82" s="561"/>
      <c r="G82" s="561"/>
      <c r="H82" s="561"/>
      <c r="I82" s="561"/>
      <c r="J82" s="561"/>
    </row>
    <row r="83" spans="2:10" ht="12.75" x14ac:dyDescent="0.2">
      <c r="B83" s="561"/>
      <c r="C83" s="561"/>
      <c r="D83" s="561"/>
      <c r="E83" s="561"/>
      <c r="F83" s="561"/>
      <c r="G83" s="561"/>
      <c r="H83" s="561"/>
      <c r="I83" s="561"/>
      <c r="J83" s="561"/>
    </row>
    <row r="84" spans="2:10" ht="12.75" x14ac:dyDescent="0.2">
      <c r="B84" s="561"/>
      <c r="C84" s="561"/>
      <c r="D84" s="561"/>
      <c r="E84" s="561"/>
      <c r="F84" s="561"/>
      <c r="G84" s="561"/>
      <c r="H84" s="561"/>
      <c r="I84" s="561"/>
      <c r="J84" s="561"/>
    </row>
    <row r="85" spans="2:10" ht="12.75" x14ac:dyDescent="0.2">
      <c r="B85" s="561"/>
      <c r="C85" s="561"/>
      <c r="D85" s="561"/>
      <c r="E85" s="561"/>
      <c r="F85" s="561"/>
      <c r="G85" s="561"/>
      <c r="H85" s="561"/>
      <c r="I85" s="561"/>
      <c r="J85" s="561"/>
    </row>
    <row r="86" spans="2:10" ht="12.75" x14ac:dyDescent="0.2">
      <c r="B86" s="561"/>
      <c r="C86" s="561"/>
      <c r="D86" s="561"/>
      <c r="E86" s="561"/>
      <c r="F86" s="561"/>
      <c r="G86" s="561"/>
      <c r="H86" s="561"/>
      <c r="I86" s="561"/>
      <c r="J86" s="561"/>
    </row>
    <row r="87" spans="2:10" ht="12.75" x14ac:dyDescent="0.2">
      <c r="B87" s="561"/>
      <c r="C87" s="561"/>
      <c r="D87" s="561"/>
      <c r="E87" s="561"/>
      <c r="F87" s="561"/>
      <c r="G87" s="561"/>
      <c r="H87" s="561"/>
      <c r="I87" s="561"/>
      <c r="J87" s="561"/>
    </row>
    <row r="88" spans="2:10" ht="12.75" x14ac:dyDescent="0.2">
      <c r="B88" s="561"/>
      <c r="C88" s="561"/>
      <c r="D88" s="561"/>
      <c r="E88" s="561"/>
      <c r="F88" s="561"/>
      <c r="G88" s="561"/>
      <c r="H88" s="561"/>
      <c r="I88" s="561"/>
      <c r="J88" s="561"/>
    </row>
    <row r="89" spans="2:10" ht="12.75" x14ac:dyDescent="0.2">
      <c r="B89" s="561"/>
      <c r="C89" s="561"/>
      <c r="D89" s="561"/>
      <c r="E89" s="561"/>
      <c r="F89" s="561"/>
      <c r="G89" s="561"/>
      <c r="H89" s="561"/>
      <c r="I89" s="561"/>
      <c r="J89" s="561"/>
    </row>
    <row r="90" spans="2:10" ht="12.75" x14ac:dyDescent="0.2">
      <c r="B90" s="561"/>
      <c r="C90" s="561"/>
      <c r="D90" s="561"/>
      <c r="E90" s="561"/>
      <c r="F90" s="561"/>
      <c r="G90" s="561"/>
      <c r="H90" s="561"/>
      <c r="I90" s="561"/>
      <c r="J90" s="561"/>
    </row>
    <row r="91" spans="2:10" ht="12.75" x14ac:dyDescent="0.2">
      <c r="B91" s="561"/>
      <c r="C91" s="561"/>
      <c r="D91" s="561"/>
      <c r="E91" s="561"/>
      <c r="F91" s="561"/>
      <c r="G91" s="561"/>
      <c r="H91" s="561"/>
      <c r="I91" s="561"/>
      <c r="J91" s="561"/>
    </row>
    <row r="92" spans="2:10" ht="12.75" x14ac:dyDescent="0.2">
      <c r="B92" s="561"/>
      <c r="C92" s="561"/>
      <c r="D92" s="561"/>
      <c r="E92" s="561"/>
      <c r="F92" s="561"/>
      <c r="G92" s="561"/>
      <c r="H92" s="561"/>
      <c r="I92" s="561"/>
      <c r="J92" s="561"/>
    </row>
    <row r="93" spans="2:10" ht="12.75" x14ac:dyDescent="0.2">
      <c r="B93" s="561"/>
      <c r="C93" s="561"/>
      <c r="D93" s="561"/>
      <c r="E93" s="561"/>
      <c r="F93" s="561"/>
      <c r="G93" s="561"/>
      <c r="H93" s="561"/>
      <c r="I93" s="561"/>
      <c r="J93" s="561"/>
    </row>
    <row r="94" spans="2:10" ht="12.75" x14ac:dyDescent="0.2">
      <c r="B94" s="561"/>
      <c r="C94" s="561"/>
      <c r="D94" s="561"/>
      <c r="E94" s="561"/>
      <c r="F94" s="561"/>
      <c r="G94" s="561"/>
      <c r="H94" s="561"/>
      <c r="I94" s="561"/>
      <c r="J94" s="561"/>
    </row>
    <row r="95" spans="2:10" ht="12.75" x14ac:dyDescent="0.2">
      <c r="B95" s="561"/>
      <c r="C95" s="561"/>
      <c r="D95" s="561"/>
      <c r="E95" s="561"/>
      <c r="F95" s="561"/>
      <c r="G95" s="561"/>
      <c r="H95" s="561"/>
      <c r="I95" s="561"/>
      <c r="J95" s="561"/>
    </row>
    <row r="96" spans="2:10" ht="12.75" x14ac:dyDescent="0.2">
      <c r="B96" s="561"/>
      <c r="C96" s="561"/>
      <c r="D96" s="561"/>
      <c r="E96" s="561"/>
      <c r="F96" s="561"/>
      <c r="G96" s="561"/>
      <c r="H96" s="561"/>
      <c r="I96" s="561"/>
      <c r="J96" s="561"/>
    </row>
    <row r="97" spans="2:10" ht="12.75" x14ac:dyDescent="0.2">
      <c r="B97" s="561"/>
      <c r="C97" s="561"/>
      <c r="D97" s="561"/>
      <c r="E97" s="561"/>
      <c r="F97" s="561"/>
      <c r="G97" s="561"/>
      <c r="H97" s="561"/>
      <c r="I97" s="561"/>
      <c r="J97" s="561"/>
    </row>
    <row r="98" spans="2:10" ht="12.75" x14ac:dyDescent="0.2">
      <c r="B98" s="561"/>
      <c r="C98" s="561"/>
      <c r="D98" s="561"/>
      <c r="E98" s="561"/>
      <c r="F98" s="561"/>
      <c r="G98" s="561"/>
      <c r="H98" s="561"/>
      <c r="I98" s="561"/>
      <c r="J98" s="561"/>
    </row>
    <row r="99" spans="2:10" ht="12.75" x14ac:dyDescent="0.2">
      <c r="B99" s="561"/>
      <c r="C99" s="561"/>
      <c r="D99" s="561"/>
      <c r="E99" s="561"/>
      <c r="F99" s="561"/>
      <c r="G99" s="561"/>
      <c r="H99" s="561"/>
      <c r="I99" s="561"/>
      <c r="J99" s="561"/>
    </row>
    <row r="100" spans="2:10" ht="12.75" x14ac:dyDescent="0.2">
      <c r="B100" s="561"/>
      <c r="C100" s="561"/>
      <c r="D100" s="561"/>
      <c r="E100" s="561"/>
      <c r="F100" s="561"/>
      <c r="G100" s="561"/>
      <c r="H100" s="561"/>
      <c r="I100" s="561"/>
      <c r="J100" s="561"/>
    </row>
    <row r="101" spans="2:10" ht="12.75" x14ac:dyDescent="0.2">
      <c r="B101" s="561"/>
      <c r="C101" s="561"/>
      <c r="D101" s="561"/>
      <c r="E101" s="561"/>
      <c r="F101" s="561"/>
      <c r="G101" s="561"/>
      <c r="H101" s="561"/>
      <c r="I101" s="561"/>
      <c r="J101" s="561"/>
    </row>
    <row r="102" spans="2:10" ht="12.75" x14ac:dyDescent="0.2">
      <c r="B102" s="561"/>
      <c r="C102" s="561"/>
      <c r="D102" s="561"/>
      <c r="E102" s="561"/>
      <c r="F102" s="561"/>
      <c r="G102" s="561"/>
      <c r="H102" s="561"/>
      <c r="I102" s="561"/>
      <c r="J102" s="561"/>
    </row>
    <row r="103" spans="2:10" ht="12.75" x14ac:dyDescent="0.2">
      <c r="B103" s="561"/>
      <c r="C103" s="561"/>
      <c r="D103" s="561"/>
      <c r="E103" s="561"/>
      <c r="F103" s="561"/>
      <c r="G103" s="561"/>
      <c r="H103" s="561"/>
      <c r="I103" s="561"/>
      <c r="J103" s="561"/>
    </row>
    <row r="104" spans="2:10" ht="12.75" x14ac:dyDescent="0.2">
      <c r="B104" s="561"/>
      <c r="C104" s="561"/>
      <c r="D104" s="561"/>
      <c r="E104" s="561"/>
      <c r="F104" s="561"/>
      <c r="G104" s="561"/>
      <c r="H104" s="561"/>
      <c r="I104" s="561"/>
      <c r="J104" s="561"/>
    </row>
    <row r="105" spans="2:10" ht="12.75" x14ac:dyDescent="0.2">
      <c r="B105" s="561"/>
      <c r="C105" s="561"/>
      <c r="D105" s="561"/>
      <c r="E105" s="561"/>
      <c r="F105" s="561"/>
      <c r="G105" s="561"/>
      <c r="H105" s="561"/>
      <c r="I105" s="561"/>
      <c r="J105" s="561"/>
    </row>
    <row r="106" spans="2:10" ht="12.75" x14ac:dyDescent="0.2">
      <c r="B106" s="561"/>
      <c r="C106" s="561"/>
      <c r="D106" s="561"/>
      <c r="E106" s="561"/>
      <c r="F106" s="561"/>
      <c r="G106" s="561"/>
      <c r="H106" s="561"/>
      <c r="I106" s="561"/>
      <c r="J106" s="561"/>
    </row>
    <row r="107" spans="2:10" ht="12.75" x14ac:dyDescent="0.2">
      <c r="B107" s="561"/>
      <c r="C107" s="561"/>
      <c r="D107" s="561"/>
      <c r="E107" s="561"/>
      <c r="F107" s="561"/>
      <c r="G107" s="561"/>
      <c r="H107" s="561"/>
      <c r="I107" s="561"/>
      <c r="J107" s="561"/>
    </row>
    <row r="108" spans="2:10" ht="12.75" x14ac:dyDescent="0.2">
      <c r="B108" s="561"/>
      <c r="C108" s="561"/>
      <c r="D108" s="561"/>
      <c r="E108" s="561"/>
      <c r="F108" s="561"/>
      <c r="G108" s="561"/>
      <c r="H108" s="561"/>
      <c r="I108" s="561"/>
      <c r="J108" s="561"/>
    </row>
    <row r="109" spans="2:10" ht="12.75" x14ac:dyDescent="0.2">
      <c r="B109" s="561"/>
      <c r="C109" s="561"/>
      <c r="D109" s="561"/>
      <c r="E109" s="561"/>
      <c r="F109" s="561"/>
      <c r="G109" s="561"/>
      <c r="H109" s="561"/>
      <c r="I109" s="561"/>
      <c r="J109" s="561"/>
    </row>
    <row r="110" spans="2:10" ht="12.75" x14ac:dyDescent="0.2">
      <c r="B110" s="561"/>
      <c r="C110" s="561"/>
      <c r="D110" s="561"/>
      <c r="E110" s="561"/>
      <c r="F110" s="561"/>
      <c r="G110" s="561"/>
      <c r="H110" s="561"/>
      <c r="I110" s="561"/>
      <c r="J110" s="561"/>
    </row>
    <row r="111" spans="2:10" ht="12.75" x14ac:dyDescent="0.2">
      <c r="B111" s="561"/>
      <c r="C111" s="561"/>
      <c r="D111" s="561"/>
      <c r="E111" s="561"/>
      <c r="F111" s="561"/>
      <c r="G111" s="561"/>
      <c r="H111" s="561"/>
      <c r="I111" s="561"/>
      <c r="J111" s="561"/>
    </row>
    <row r="112" spans="2:10" ht="12.75" x14ac:dyDescent="0.2">
      <c r="B112" s="561"/>
      <c r="C112" s="561"/>
      <c r="D112" s="561"/>
      <c r="E112" s="561"/>
      <c r="F112" s="561"/>
      <c r="G112" s="561"/>
      <c r="H112" s="561"/>
      <c r="I112" s="561"/>
      <c r="J112" s="561"/>
    </row>
    <row r="113" spans="2:10" ht="12.75" x14ac:dyDescent="0.2">
      <c r="B113" s="561"/>
      <c r="C113" s="561"/>
      <c r="D113" s="561"/>
      <c r="E113" s="561"/>
      <c r="F113" s="561"/>
      <c r="G113" s="561"/>
      <c r="H113" s="561"/>
      <c r="I113" s="561"/>
      <c r="J113" s="561"/>
    </row>
    <row r="114" spans="2:10" ht="12.75" x14ac:dyDescent="0.2">
      <c r="B114" s="561"/>
      <c r="C114" s="561"/>
      <c r="D114" s="561"/>
      <c r="E114" s="561"/>
      <c r="F114" s="561"/>
      <c r="G114" s="561"/>
      <c r="H114" s="561"/>
      <c r="I114" s="561"/>
      <c r="J114" s="561"/>
    </row>
    <row r="115" spans="2:10" ht="12.75" x14ac:dyDescent="0.2">
      <c r="B115" s="561"/>
      <c r="C115" s="561"/>
      <c r="D115" s="561"/>
      <c r="E115" s="561"/>
      <c r="F115" s="561"/>
      <c r="G115" s="561"/>
      <c r="H115" s="561"/>
      <c r="I115" s="561"/>
      <c r="J115" s="561"/>
    </row>
    <row r="116" spans="2:10" ht="12.75" x14ac:dyDescent="0.2">
      <c r="B116" s="561"/>
      <c r="C116" s="561"/>
      <c r="D116" s="561"/>
      <c r="E116" s="561"/>
      <c r="F116" s="561"/>
      <c r="G116" s="561"/>
      <c r="H116" s="561"/>
      <c r="I116" s="561"/>
      <c r="J116" s="561"/>
    </row>
    <row r="117" spans="2:10" ht="12.75" x14ac:dyDescent="0.2">
      <c r="B117" s="561"/>
      <c r="C117" s="561"/>
      <c r="D117" s="561"/>
      <c r="E117" s="561"/>
      <c r="F117" s="561"/>
      <c r="G117" s="561"/>
      <c r="H117" s="561"/>
      <c r="I117" s="561"/>
      <c r="J117" s="561"/>
    </row>
    <row r="118" spans="2:10" ht="12.75" x14ac:dyDescent="0.2">
      <c r="B118" s="561"/>
      <c r="C118" s="561"/>
      <c r="D118" s="561"/>
      <c r="E118" s="561"/>
      <c r="F118" s="561"/>
      <c r="G118" s="561"/>
      <c r="H118" s="561"/>
      <c r="I118" s="561"/>
      <c r="J118" s="561"/>
    </row>
    <row r="119" spans="2:10" ht="12.75" x14ac:dyDescent="0.2">
      <c r="B119" s="561"/>
      <c r="C119" s="561"/>
      <c r="D119" s="561"/>
      <c r="E119" s="561"/>
      <c r="F119" s="561"/>
      <c r="G119" s="561"/>
      <c r="H119" s="561"/>
      <c r="I119" s="561"/>
      <c r="J119" s="561"/>
    </row>
    <row r="120" spans="2:10" ht="12.75" x14ac:dyDescent="0.2">
      <c r="B120" s="561"/>
      <c r="C120" s="561"/>
      <c r="D120" s="561"/>
      <c r="E120" s="561"/>
      <c r="F120" s="561"/>
      <c r="G120" s="561"/>
      <c r="H120" s="561"/>
      <c r="I120" s="561"/>
      <c r="J120" s="561"/>
    </row>
    <row r="121" spans="2:10" ht="12.75" x14ac:dyDescent="0.2">
      <c r="B121" s="561"/>
      <c r="C121" s="561"/>
      <c r="D121" s="561"/>
      <c r="E121" s="561"/>
      <c r="F121" s="561"/>
      <c r="G121" s="561"/>
      <c r="H121" s="561"/>
      <c r="I121" s="561"/>
      <c r="J121" s="561"/>
    </row>
    <row r="122" spans="2:10" ht="12.75" x14ac:dyDescent="0.2">
      <c r="B122" s="561"/>
      <c r="C122" s="561"/>
      <c r="D122" s="561"/>
      <c r="E122" s="561"/>
      <c r="F122" s="561"/>
      <c r="G122" s="561"/>
      <c r="H122" s="561"/>
      <c r="I122" s="561"/>
      <c r="J122" s="561"/>
    </row>
    <row r="123" spans="2:10" ht="12.75" x14ac:dyDescent="0.2">
      <c r="B123" s="561"/>
      <c r="C123" s="561"/>
      <c r="D123" s="561"/>
      <c r="E123" s="561"/>
      <c r="F123" s="561"/>
      <c r="G123" s="561"/>
      <c r="H123" s="561"/>
      <c r="I123" s="561"/>
      <c r="J123" s="561"/>
    </row>
    <row r="124" spans="2:10" ht="12.75" x14ac:dyDescent="0.2">
      <c r="B124" s="561"/>
      <c r="C124" s="561"/>
      <c r="D124" s="561"/>
      <c r="E124" s="561"/>
      <c r="F124" s="561"/>
      <c r="G124" s="561"/>
      <c r="H124" s="561"/>
      <c r="I124" s="561"/>
      <c r="J124" s="561"/>
    </row>
    <row r="125" spans="2:10" ht="12.75" x14ac:dyDescent="0.2">
      <c r="B125" s="561"/>
      <c r="C125" s="561"/>
      <c r="D125" s="561"/>
      <c r="E125" s="561"/>
      <c r="F125" s="561"/>
      <c r="G125" s="561"/>
      <c r="H125" s="561"/>
      <c r="I125" s="561"/>
      <c r="J125" s="561"/>
    </row>
    <row r="126" spans="2:10" ht="12.75" x14ac:dyDescent="0.2">
      <c r="B126" s="561"/>
      <c r="C126" s="561"/>
      <c r="D126" s="561"/>
      <c r="E126" s="561"/>
      <c r="F126" s="561"/>
      <c r="G126" s="561"/>
      <c r="H126" s="561"/>
      <c r="I126" s="561"/>
      <c r="J126" s="561"/>
    </row>
    <row r="127" spans="2:10" ht="12.75" x14ac:dyDescent="0.2">
      <c r="B127" s="561"/>
      <c r="C127" s="561"/>
      <c r="D127" s="561"/>
      <c r="E127" s="561"/>
      <c r="F127" s="561"/>
      <c r="G127" s="561"/>
      <c r="H127" s="561"/>
      <c r="I127" s="561"/>
      <c r="J127" s="561"/>
    </row>
    <row r="128" spans="2:10" ht="12.75" x14ac:dyDescent="0.2">
      <c r="B128" s="561"/>
      <c r="C128" s="561"/>
      <c r="D128" s="561"/>
      <c r="E128" s="561"/>
      <c r="F128" s="561"/>
      <c r="G128" s="561"/>
      <c r="H128" s="561"/>
      <c r="I128" s="561"/>
      <c r="J128" s="561"/>
    </row>
    <row r="129" spans="2:10" ht="12.75" x14ac:dyDescent="0.2">
      <c r="B129" s="561"/>
      <c r="C129" s="561"/>
      <c r="D129" s="561"/>
      <c r="E129" s="561"/>
      <c r="F129" s="561"/>
      <c r="G129" s="561"/>
      <c r="H129" s="561"/>
      <c r="I129" s="561"/>
      <c r="J129" s="561"/>
    </row>
    <row r="130" spans="2:10" ht="12.75" x14ac:dyDescent="0.2">
      <c r="B130" s="561"/>
      <c r="C130" s="561"/>
      <c r="D130" s="561"/>
      <c r="E130" s="561"/>
      <c r="F130" s="561"/>
      <c r="G130" s="561"/>
      <c r="H130" s="561"/>
      <c r="I130" s="561"/>
      <c r="J130" s="561"/>
    </row>
    <row r="131" spans="2:10" ht="12.75" x14ac:dyDescent="0.2">
      <c r="B131" s="561"/>
      <c r="C131" s="561"/>
      <c r="D131" s="561"/>
      <c r="E131" s="561"/>
      <c r="F131" s="561"/>
      <c r="G131" s="561"/>
      <c r="H131" s="561"/>
      <c r="I131" s="561"/>
      <c r="J131" s="561"/>
    </row>
    <row r="132" spans="2:10" ht="12.75" x14ac:dyDescent="0.2">
      <c r="B132" s="561"/>
      <c r="C132" s="561"/>
      <c r="D132" s="561"/>
      <c r="E132" s="561"/>
      <c r="F132" s="561"/>
      <c r="G132" s="561"/>
      <c r="H132" s="561"/>
      <c r="I132" s="561"/>
      <c r="J132" s="561"/>
    </row>
    <row r="133" spans="2:10" ht="12.75" x14ac:dyDescent="0.2">
      <c r="B133" s="561"/>
      <c r="C133" s="561"/>
      <c r="D133" s="561"/>
      <c r="E133" s="561"/>
      <c r="F133" s="561"/>
      <c r="G133" s="561"/>
      <c r="H133" s="561"/>
      <c r="I133" s="561"/>
      <c r="J133" s="561"/>
    </row>
    <row r="134" spans="2:10" ht="12.75" x14ac:dyDescent="0.2">
      <c r="B134" s="561"/>
      <c r="C134" s="561"/>
      <c r="D134" s="561"/>
      <c r="E134" s="561"/>
      <c r="F134" s="561"/>
      <c r="G134" s="561"/>
      <c r="H134" s="561"/>
      <c r="I134" s="561"/>
      <c r="J134" s="561"/>
    </row>
    <row r="135" spans="2:10" ht="12.75" x14ac:dyDescent="0.2">
      <c r="B135" s="561"/>
      <c r="C135" s="561"/>
      <c r="D135" s="561"/>
      <c r="E135" s="561"/>
      <c r="F135" s="561"/>
      <c r="G135" s="561"/>
      <c r="H135" s="561"/>
      <c r="I135" s="561"/>
      <c r="J135" s="561"/>
    </row>
    <row r="136" spans="2:10" ht="12.75" x14ac:dyDescent="0.2">
      <c r="B136" s="561"/>
      <c r="C136" s="561"/>
      <c r="D136" s="561"/>
      <c r="E136" s="561"/>
      <c r="F136" s="561"/>
      <c r="G136" s="561"/>
      <c r="H136" s="561"/>
      <c r="I136" s="561"/>
      <c r="J136" s="561"/>
    </row>
    <row r="137" spans="2:10" ht="12.75" x14ac:dyDescent="0.2">
      <c r="B137" s="561"/>
      <c r="C137" s="561"/>
      <c r="D137" s="561"/>
      <c r="E137" s="561"/>
      <c r="F137" s="561"/>
      <c r="G137" s="561"/>
      <c r="H137" s="561"/>
      <c r="I137" s="561"/>
      <c r="J137" s="561"/>
    </row>
    <row r="138" spans="2:10" ht="12.75" x14ac:dyDescent="0.2">
      <c r="B138" s="561"/>
      <c r="C138" s="561"/>
      <c r="D138" s="561"/>
      <c r="E138" s="561"/>
      <c r="F138" s="561"/>
      <c r="G138" s="561"/>
      <c r="H138" s="561"/>
      <c r="I138" s="561"/>
      <c r="J138" s="561"/>
    </row>
    <row r="139" spans="2:10" ht="12.75" x14ac:dyDescent="0.2">
      <c r="B139" s="561"/>
      <c r="C139" s="561"/>
      <c r="D139" s="561"/>
      <c r="E139" s="561"/>
      <c r="F139" s="561"/>
      <c r="G139" s="561"/>
      <c r="H139" s="561"/>
      <c r="I139" s="561"/>
      <c r="J139" s="561"/>
    </row>
    <row r="140" spans="2:10" ht="12.75" x14ac:dyDescent="0.2">
      <c r="B140" s="561"/>
      <c r="C140" s="561"/>
      <c r="D140" s="561"/>
      <c r="E140" s="561"/>
      <c r="F140" s="561"/>
      <c r="G140" s="561"/>
      <c r="H140" s="561"/>
      <c r="I140" s="561"/>
      <c r="J140" s="561"/>
    </row>
    <row r="141" spans="2:10" ht="12.75" x14ac:dyDescent="0.2">
      <c r="B141" s="561"/>
      <c r="C141" s="561"/>
      <c r="D141" s="561"/>
      <c r="E141" s="561"/>
      <c r="F141" s="561"/>
      <c r="G141" s="561"/>
      <c r="H141" s="561"/>
      <c r="I141" s="561"/>
      <c r="J141" s="561"/>
    </row>
    <row r="142" spans="2:10" ht="12.75" x14ac:dyDescent="0.2">
      <c r="B142" s="561"/>
      <c r="C142" s="561"/>
      <c r="D142" s="561"/>
      <c r="E142" s="561"/>
      <c r="F142" s="561"/>
      <c r="G142" s="561"/>
      <c r="H142" s="561"/>
      <c r="I142" s="561"/>
      <c r="J142" s="561"/>
    </row>
    <row r="143" spans="2:10" ht="12.75" x14ac:dyDescent="0.2">
      <c r="B143" s="561"/>
      <c r="C143" s="561"/>
      <c r="D143" s="561"/>
      <c r="E143" s="561"/>
      <c r="F143" s="561"/>
      <c r="G143" s="561"/>
      <c r="H143" s="561"/>
      <c r="I143" s="561"/>
      <c r="J143" s="561"/>
    </row>
    <row r="144" spans="2:10" ht="12.75" x14ac:dyDescent="0.2">
      <c r="B144" s="561"/>
      <c r="C144" s="561"/>
      <c r="D144" s="561"/>
      <c r="E144" s="561"/>
      <c r="F144" s="561"/>
      <c r="G144" s="561"/>
      <c r="H144" s="561"/>
      <c r="I144" s="561"/>
      <c r="J144" s="561"/>
    </row>
    <row r="145" spans="2:10" ht="12.75" x14ac:dyDescent="0.2">
      <c r="B145" s="561"/>
      <c r="C145" s="561"/>
      <c r="D145" s="561"/>
      <c r="E145" s="561"/>
      <c r="F145" s="561"/>
      <c r="G145" s="561"/>
      <c r="H145" s="561"/>
      <c r="I145" s="561"/>
      <c r="J145" s="561"/>
    </row>
    <row r="146" spans="2:10" ht="12.75" x14ac:dyDescent="0.2">
      <c r="B146" s="561"/>
      <c r="C146" s="561"/>
      <c r="D146" s="561"/>
      <c r="E146" s="561"/>
      <c r="F146" s="561"/>
      <c r="G146" s="561"/>
      <c r="H146" s="561"/>
      <c r="I146" s="561"/>
      <c r="J146" s="561"/>
    </row>
    <row r="147" spans="2:10" ht="12.75" x14ac:dyDescent="0.2">
      <c r="B147" s="561"/>
      <c r="C147" s="561"/>
      <c r="D147" s="561"/>
      <c r="E147" s="561"/>
      <c r="F147" s="561"/>
      <c r="G147" s="561"/>
      <c r="H147" s="561"/>
      <c r="I147" s="561"/>
      <c r="J147" s="561"/>
    </row>
    <row r="148" spans="2:10" ht="12.75" x14ac:dyDescent="0.2">
      <c r="B148" s="561"/>
      <c r="C148" s="561"/>
      <c r="D148" s="561"/>
      <c r="E148" s="561"/>
      <c r="F148" s="561"/>
      <c r="G148" s="561"/>
      <c r="H148" s="561"/>
      <c r="I148" s="561"/>
      <c r="J148" s="561"/>
    </row>
    <row r="149" spans="2:10" ht="12.75" x14ac:dyDescent="0.2">
      <c r="B149" s="561"/>
      <c r="C149" s="561"/>
      <c r="D149" s="561"/>
      <c r="E149" s="561"/>
      <c r="F149" s="561"/>
      <c r="G149" s="561"/>
      <c r="H149" s="561"/>
      <c r="I149" s="561"/>
      <c r="J149" s="561"/>
    </row>
    <row r="150" spans="2:10" ht="12.75" x14ac:dyDescent="0.2">
      <c r="B150" s="561"/>
      <c r="C150" s="561"/>
      <c r="D150" s="561"/>
      <c r="E150" s="561"/>
      <c r="F150" s="561"/>
      <c r="G150" s="561"/>
      <c r="H150" s="561"/>
      <c r="I150" s="561"/>
      <c r="J150" s="561"/>
    </row>
    <row r="151" spans="2:10" ht="12.75" x14ac:dyDescent="0.2">
      <c r="B151" s="561"/>
      <c r="C151" s="561"/>
      <c r="D151" s="561"/>
      <c r="E151" s="561"/>
      <c r="F151" s="561"/>
      <c r="G151" s="561"/>
      <c r="H151" s="561"/>
      <c r="I151" s="561"/>
      <c r="J151" s="561"/>
    </row>
    <row r="152" spans="2:10" ht="12.75" x14ac:dyDescent="0.2">
      <c r="B152" s="561"/>
      <c r="C152" s="561"/>
      <c r="D152" s="561"/>
      <c r="E152" s="561"/>
      <c r="F152" s="561"/>
      <c r="G152" s="561"/>
      <c r="H152" s="561"/>
      <c r="I152" s="561"/>
      <c r="J152" s="561"/>
    </row>
    <row r="153" spans="2:10" ht="12.75" x14ac:dyDescent="0.2">
      <c r="B153" s="561"/>
      <c r="C153" s="561"/>
      <c r="D153" s="561"/>
      <c r="E153" s="561"/>
      <c r="F153" s="561"/>
      <c r="G153" s="561"/>
      <c r="H153" s="561"/>
      <c r="I153" s="561"/>
      <c r="J153" s="561"/>
    </row>
    <row r="154" spans="2:10" ht="12.75" x14ac:dyDescent="0.2">
      <c r="B154" s="561"/>
      <c r="C154" s="561"/>
      <c r="D154" s="561"/>
      <c r="E154" s="561"/>
      <c r="F154" s="561"/>
      <c r="G154" s="561"/>
      <c r="H154" s="561"/>
      <c r="I154" s="561"/>
      <c r="J154" s="561"/>
    </row>
    <row r="155" spans="2:10" ht="12.75" x14ac:dyDescent="0.2">
      <c r="B155" s="561"/>
      <c r="C155" s="561"/>
      <c r="D155" s="561"/>
      <c r="E155" s="561"/>
      <c r="F155" s="561"/>
      <c r="G155" s="561"/>
      <c r="H155" s="561"/>
      <c r="I155" s="561"/>
      <c r="J155" s="561"/>
    </row>
    <row r="156" spans="2:10" ht="12.75" x14ac:dyDescent="0.2">
      <c r="B156" s="561"/>
      <c r="C156" s="561"/>
      <c r="D156" s="561"/>
      <c r="E156" s="561"/>
      <c r="F156" s="561"/>
      <c r="G156" s="561"/>
      <c r="H156" s="561"/>
      <c r="I156" s="561"/>
      <c r="J156" s="561"/>
    </row>
    <row r="157" spans="2:10" ht="12.75" x14ac:dyDescent="0.2">
      <c r="B157" s="561"/>
      <c r="C157" s="561"/>
      <c r="D157" s="561"/>
      <c r="E157" s="561"/>
      <c r="F157" s="561"/>
      <c r="G157" s="561"/>
      <c r="H157" s="561"/>
      <c r="I157" s="561"/>
      <c r="J157" s="561"/>
    </row>
    <row r="158" spans="2:10" ht="12.75" x14ac:dyDescent="0.2">
      <c r="B158" s="561"/>
      <c r="C158" s="561"/>
      <c r="D158" s="561"/>
      <c r="E158" s="561"/>
      <c r="F158" s="561"/>
      <c r="G158" s="561"/>
      <c r="H158" s="561"/>
      <c r="I158" s="561"/>
      <c r="J158" s="561"/>
    </row>
    <row r="159" spans="2:10" ht="12.75" x14ac:dyDescent="0.2">
      <c r="B159" s="561"/>
      <c r="C159" s="561"/>
      <c r="D159" s="561"/>
      <c r="E159" s="561"/>
      <c r="F159" s="561"/>
      <c r="G159" s="561"/>
      <c r="H159" s="561"/>
      <c r="I159" s="561"/>
      <c r="J159" s="561"/>
    </row>
    <row r="160" spans="2:10" ht="12.75" x14ac:dyDescent="0.2">
      <c r="B160" s="561"/>
      <c r="C160" s="561"/>
      <c r="D160" s="561"/>
      <c r="E160" s="561"/>
      <c r="F160" s="561"/>
      <c r="G160" s="561"/>
      <c r="H160" s="561"/>
      <c r="I160" s="561"/>
      <c r="J160" s="561"/>
    </row>
    <row r="161" spans="2:10" ht="12.75" x14ac:dyDescent="0.2">
      <c r="B161" s="561"/>
      <c r="C161" s="561"/>
      <c r="D161" s="561"/>
      <c r="E161" s="561"/>
      <c r="F161" s="561"/>
      <c r="G161" s="561"/>
      <c r="H161" s="561"/>
      <c r="I161" s="561"/>
      <c r="J161" s="561"/>
    </row>
    <row r="162" spans="2:10" ht="12.75" x14ac:dyDescent="0.2">
      <c r="B162" s="561"/>
      <c r="C162" s="561"/>
      <c r="D162" s="561"/>
      <c r="E162" s="561"/>
      <c r="F162" s="561"/>
      <c r="G162" s="561"/>
      <c r="H162" s="561"/>
      <c r="I162" s="561"/>
      <c r="J162" s="561"/>
    </row>
    <row r="163" spans="2:10" ht="12.75" x14ac:dyDescent="0.2">
      <c r="B163" s="561"/>
      <c r="C163" s="561"/>
      <c r="D163" s="561"/>
      <c r="E163" s="561"/>
      <c r="F163" s="561"/>
      <c r="G163" s="561"/>
      <c r="H163" s="561"/>
      <c r="I163" s="561"/>
      <c r="J163" s="561"/>
    </row>
    <row r="164" spans="2:10" ht="12.75" x14ac:dyDescent="0.2">
      <c r="B164" s="561"/>
      <c r="C164" s="561"/>
      <c r="D164" s="561"/>
      <c r="E164" s="561"/>
      <c r="F164" s="561"/>
      <c r="G164" s="561"/>
      <c r="H164" s="561"/>
      <c r="I164" s="561"/>
      <c r="J164" s="561"/>
    </row>
    <row r="165" spans="2:10" ht="12.75" x14ac:dyDescent="0.2">
      <c r="B165" s="561"/>
      <c r="C165" s="561"/>
      <c r="D165" s="561"/>
      <c r="E165" s="561"/>
      <c r="F165" s="561"/>
      <c r="G165" s="561"/>
      <c r="H165" s="561"/>
      <c r="I165" s="561"/>
      <c r="J165" s="561"/>
    </row>
    <row r="166" spans="2:10" ht="12.75" x14ac:dyDescent="0.2">
      <c r="B166" s="561"/>
      <c r="C166" s="561"/>
      <c r="D166" s="561"/>
      <c r="E166" s="561"/>
      <c r="F166" s="561"/>
      <c r="G166" s="561"/>
      <c r="H166" s="561"/>
      <c r="I166" s="561"/>
      <c r="J166" s="561"/>
    </row>
    <row r="167" spans="2:10" ht="12.75" x14ac:dyDescent="0.2">
      <c r="B167" s="561"/>
      <c r="C167" s="561"/>
      <c r="D167" s="561"/>
      <c r="E167" s="561"/>
      <c r="F167" s="561"/>
      <c r="G167" s="561"/>
      <c r="H167" s="561"/>
      <c r="I167" s="561"/>
      <c r="J167" s="561"/>
    </row>
    <row r="168" spans="2:10" ht="12.75" x14ac:dyDescent="0.2">
      <c r="B168" s="561"/>
      <c r="C168" s="561"/>
      <c r="D168" s="561"/>
      <c r="E168" s="561"/>
      <c r="F168" s="561"/>
      <c r="G168" s="561"/>
      <c r="H168" s="561"/>
      <c r="I168" s="561"/>
      <c r="J168" s="561"/>
    </row>
    <row r="169" spans="2:10" ht="12.75" x14ac:dyDescent="0.2">
      <c r="B169" s="561"/>
      <c r="C169" s="561"/>
      <c r="D169" s="561"/>
      <c r="E169" s="561"/>
      <c r="F169" s="561"/>
      <c r="G169" s="561"/>
      <c r="H169" s="561"/>
      <c r="I169" s="561"/>
      <c r="J169" s="561"/>
    </row>
    <row r="170" spans="2:10" ht="12.75" x14ac:dyDescent="0.2">
      <c r="B170" s="561"/>
      <c r="C170" s="561"/>
      <c r="D170" s="561"/>
      <c r="E170" s="561"/>
      <c r="F170" s="561"/>
      <c r="G170" s="561"/>
      <c r="H170" s="561"/>
      <c r="I170" s="561"/>
      <c r="J170" s="561"/>
    </row>
    <row r="171" spans="2:10" ht="12.75" x14ac:dyDescent="0.2">
      <c r="B171" s="561"/>
      <c r="C171" s="561"/>
      <c r="D171" s="561"/>
      <c r="E171" s="561"/>
      <c r="F171" s="561"/>
      <c r="G171" s="561"/>
      <c r="H171" s="561"/>
      <c r="I171" s="561"/>
      <c r="J171" s="561"/>
    </row>
    <row r="172" spans="2:10" ht="12.75" x14ac:dyDescent="0.2">
      <c r="B172" s="561"/>
      <c r="C172" s="561"/>
      <c r="D172" s="561"/>
      <c r="E172" s="561"/>
      <c r="F172" s="561"/>
      <c r="G172" s="561"/>
      <c r="H172" s="561"/>
      <c r="I172" s="561"/>
      <c r="J172" s="561"/>
    </row>
    <row r="173" spans="2:10" ht="12.75" x14ac:dyDescent="0.2">
      <c r="B173" s="561"/>
      <c r="C173" s="561"/>
      <c r="D173" s="561"/>
      <c r="E173" s="561"/>
      <c r="F173" s="561"/>
      <c r="G173" s="561"/>
      <c r="H173" s="561"/>
      <c r="I173" s="561"/>
      <c r="J173" s="561"/>
    </row>
    <row r="174" spans="2:10" ht="12.75" x14ac:dyDescent="0.2">
      <c r="B174" s="561"/>
      <c r="C174" s="561"/>
      <c r="D174" s="561"/>
      <c r="E174" s="561"/>
      <c r="F174" s="561"/>
      <c r="G174" s="561"/>
      <c r="H174" s="561"/>
      <c r="I174" s="561"/>
      <c r="J174" s="561"/>
    </row>
    <row r="175" spans="2:10" ht="12.75" x14ac:dyDescent="0.2">
      <c r="B175" s="561"/>
      <c r="C175" s="561"/>
      <c r="D175" s="561"/>
      <c r="E175" s="561"/>
      <c r="F175" s="561"/>
      <c r="G175" s="561"/>
      <c r="H175" s="561"/>
      <c r="I175" s="561"/>
      <c r="J175" s="561"/>
    </row>
    <row r="176" spans="2:10" ht="12.75" x14ac:dyDescent="0.2">
      <c r="B176" s="561"/>
      <c r="C176" s="561"/>
      <c r="D176" s="561"/>
      <c r="E176" s="561"/>
      <c r="F176" s="561"/>
      <c r="G176" s="561"/>
      <c r="H176" s="561"/>
      <c r="I176" s="561"/>
      <c r="J176" s="561"/>
    </row>
    <row r="177" spans="2:10" ht="12.75" x14ac:dyDescent="0.2">
      <c r="B177" s="561"/>
      <c r="C177" s="561"/>
      <c r="D177" s="561"/>
      <c r="E177" s="561"/>
      <c r="F177" s="561"/>
      <c r="G177" s="561"/>
      <c r="H177" s="561"/>
      <c r="I177" s="561"/>
      <c r="J177" s="561"/>
    </row>
    <row r="178" spans="2:10" ht="12.75" x14ac:dyDescent="0.2">
      <c r="B178" s="561"/>
      <c r="C178" s="561"/>
      <c r="D178" s="561"/>
      <c r="E178" s="561"/>
      <c r="F178" s="561"/>
      <c r="G178" s="561"/>
      <c r="H178" s="561"/>
      <c r="I178" s="561"/>
      <c r="J178" s="561"/>
    </row>
    <row r="179" spans="2:10" ht="12.75" x14ac:dyDescent="0.2">
      <c r="B179" s="561"/>
      <c r="C179" s="561"/>
      <c r="D179" s="561"/>
      <c r="E179" s="561"/>
      <c r="F179" s="561"/>
      <c r="G179" s="561"/>
      <c r="H179" s="561"/>
      <c r="I179" s="561"/>
      <c r="J179" s="561"/>
    </row>
    <row r="180" spans="2:10" ht="12.75" x14ac:dyDescent="0.2">
      <c r="B180" s="561"/>
      <c r="C180" s="561"/>
      <c r="D180" s="561"/>
      <c r="E180" s="561"/>
      <c r="F180" s="561"/>
      <c r="G180" s="561"/>
      <c r="H180" s="561"/>
      <c r="I180" s="561"/>
      <c r="J180" s="561"/>
    </row>
    <row r="181" spans="2:10" ht="12.75" x14ac:dyDescent="0.2">
      <c r="B181" s="561"/>
      <c r="C181" s="561"/>
      <c r="D181" s="561"/>
      <c r="E181" s="561"/>
      <c r="F181" s="561"/>
      <c r="G181" s="561"/>
      <c r="H181" s="561"/>
      <c r="I181" s="561"/>
      <c r="J181" s="561"/>
    </row>
    <row r="182" spans="2:10" ht="12.75" x14ac:dyDescent="0.2">
      <c r="B182" s="561"/>
      <c r="C182" s="561"/>
      <c r="D182" s="561"/>
      <c r="E182" s="561"/>
      <c r="F182" s="561"/>
      <c r="G182" s="561"/>
      <c r="H182" s="561"/>
      <c r="I182" s="561"/>
      <c r="J182" s="561"/>
    </row>
    <row r="183" spans="2:10" ht="12.75" x14ac:dyDescent="0.2">
      <c r="B183" s="561"/>
      <c r="C183" s="561"/>
      <c r="D183" s="561"/>
      <c r="E183" s="561"/>
      <c r="F183" s="561"/>
      <c r="G183" s="561"/>
      <c r="H183" s="561"/>
      <c r="I183" s="561"/>
      <c r="J183" s="561"/>
    </row>
    <row r="184" spans="2:10" ht="12.75" x14ac:dyDescent="0.2">
      <c r="B184" s="561"/>
      <c r="C184" s="561"/>
      <c r="D184" s="561"/>
      <c r="E184" s="561"/>
      <c r="F184" s="561"/>
      <c r="G184" s="561"/>
      <c r="H184" s="561"/>
      <c r="I184" s="561"/>
      <c r="J184" s="561"/>
    </row>
    <row r="185" spans="2:10" ht="12.75" x14ac:dyDescent="0.2">
      <c r="B185" s="561"/>
      <c r="C185" s="561"/>
      <c r="D185" s="561"/>
      <c r="E185" s="561"/>
      <c r="F185" s="561"/>
      <c r="G185" s="561"/>
      <c r="H185" s="561"/>
      <c r="I185" s="561"/>
      <c r="J185" s="561"/>
    </row>
    <row r="186" spans="2:10" ht="12.75" x14ac:dyDescent="0.2">
      <c r="B186" s="561"/>
      <c r="C186" s="561"/>
      <c r="D186" s="561"/>
      <c r="E186" s="561"/>
      <c r="F186" s="561"/>
      <c r="G186" s="561"/>
      <c r="H186" s="561"/>
      <c r="I186" s="561"/>
      <c r="J186" s="561"/>
    </row>
    <row r="187" spans="2:10" ht="12.75" x14ac:dyDescent="0.2">
      <c r="B187" s="561"/>
      <c r="C187" s="561"/>
      <c r="D187" s="561"/>
      <c r="E187" s="561"/>
      <c r="F187" s="561"/>
      <c r="G187" s="561"/>
      <c r="H187" s="561"/>
      <c r="I187" s="561"/>
      <c r="J187" s="561"/>
    </row>
    <row r="188" spans="2:10" ht="12.75" x14ac:dyDescent="0.2">
      <c r="B188" s="561"/>
      <c r="C188" s="561"/>
      <c r="D188" s="561"/>
      <c r="E188" s="561"/>
      <c r="F188" s="561"/>
      <c r="G188" s="561"/>
      <c r="H188" s="561"/>
      <c r="I188" s="561"/>
      <c r="J188" s="561"/>
    </row>
    <row r="189" spans="2:10" ht="12.75" x14ac:dyDescent="0.2">
      <c r="B189" s="561"/>
      <c r="C189" s="561"/>
      <c r="D189" s="561"/>
      <c r="E189" s="561"/>
      <c r="F189" s="561"/>
      <c r="G189" s="561"/>
      <c r="H189" s="561"/>
      <c r="I189" s="561"/>
      <c r="J189" s="561"/>
    </row>
    <row r="190" spans="2:10" ht="12.75" x14ac:dyDescent="0.2">
      <c r="B190" s="561"/>
      <c r="C190" s="561"/>
      <c r="D190" s="561"/>
      <c r="E190" s="561"/>
      <c r="F190" s="561"/>
      <c r="G190" s="561"/>
      <c r="H190" s="561"/>
      <c r="I190" s="561"/>
      <c r="J190" s="561"/>
    </row>
    <row r="191" spans="2:10" ht="12.75" x14ac:dyDescent="0.2">
      <c r="B191" s="561"/>
      <c r="C191" s="561"/>
      <c r="D191" s="561"/>
      <c r="E191" s="561"/>
      <c r="F191" s="561"/>
      <c r="G191" s="561"/>
      <c r="H191" s="561"/>
      <c r="I191" s="561"/>
      <c r="J191" s="561"/>
    </row>
    <row r="192" spans="2:10" ht="12.75" x14ac:dyDescent="0.2">
      <c r="B192" s="561"/>
      <c r="C192" s="561"/>
      <c r="D192" s="561"/>
      <c r="E192" s="561"/>
      <c r="F192" s="561"/>
      <c r="G192" s="561"/>
      <c r="H192" s="561"/>
      <c r="I192" s="561"/>
      <c r="J192" s="561"/>
    </row>
    <row r="193" spans="2:10" ht="12.75" x14ac:dyDescent="0.2">
      <c r="B193" s="561"/>
      <c r="C193" s="561"/>
      <c r="D193" s="561"/>
      <c r="E193" s="561"/>
      <c r="F193" s="561"/>
      <c r="G193" s="561"/>
      <c r="H193" s="561"/>
      <c r="I193" s="561"/>
      <c r="J193" s="561"/>
    </row>
    <row r="194" spans="2:10" ht="12.75" x14ac:dyDescent="0.2">
      <c r="B194" s="561"/>
      <c r="C194" s="561"/>
      <c r="D194" s="561"/>
      <c r="E194" s="561"/>
      <c r="F194" s="561"/>
      <c r="G194" s="561"/>
      <c r="H194" s="561"/>
      <c r="I194" s="561"/>
      <c r="J194" s="561"/>
    </row>
    <row r="195" spans="2:10" ht="12.75" x14ac:dyDescent="0.2">
      <c r="B195" s="561"/>
      <c r="C195" s="561"/>
      <c r="D195" s="561"/>
      <c r="E195" s="561"/>
      <c r="F195" s="561"/>
      <c r="G195" s="561"/>
      <c r="H195" s="561"/>
      <c r="I195" s="561"/>
      <c r="J195" s="561"/>
    </row>
    <row r="196" spans="2:10" ht="12.75" x14ac:dyDescent="0.2">
      <c r="B196" s="561"/>
      <c r="C196" s="561"/>
      <c r="D196" s="561"/>
      <c r="E196" s="561"/>
      <c r="F196" s="561"/>
      <c r="G196" s="561"/>
      <c r="H196" s="561"/>
      <c r="I196" s="561"/>
      <c r="J196" s="561"/>
    </row>
    <row r="197" spans="2:10" ht="12.75" x14ac:dyDescent="0.2">
      <c r="B197" s="561"/>
      <c r="C197" s="561"/>
      <c r="D197" s="561"/>
      <c r="E197" s="561"/>
      <c r="F197" s="561"/>
      <c r="G197" s="561"/>
      <c r="H197" s="561"/>
      <c r="I197" s="561"/>
      <c r="J197" s="561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67"/>
  <sheetViews>
    <sheetView workbookViewId="0"/>
  </sheetViews>
  <sheetFormatPr defaultColWidth="8.85546875" defaultRowHeight="12.75" x14ac:dyDescent="0.2"/>
  <cols>
    <col min="1" max="1" width="1.7109375" style="674" customWidth="1"/>
    <col min="2" max="2" width="1.42578125" style="561" customWidth="1"/>
    <col min="3" max="3" width="3.42578125" style="561" customWidth="1"/>
    <col min="4" max="4" width="8.42578125" style="561" customWidth="1"/>
    <col min="5" max="5" width="6.28515625" style="561" customWidth="1"/>
    <col min="6" max="6" width="73.42578125" style="561" customWidth="1"/>
    <col min="7" max="7" width="4.42578125" style="561" customWidth="1"/>
    <col min="8" max="8" width="24.140625" style="561" customWidth="1"/>
    <col min="9" max="9" width="5.140625" style="561" customWidth="1"/>
    <col min="10" max="10" width="10.7109375" style="561" customWidth="1"/>
    <col min="11" max="16384" width="8.85546875" style="561"/>
  </cols>
  <sheetData>
    <row r="1" spans="1:11" ht="15.75" customHeight="1" x14ac:dyDescent="0.2">
      <c r="A1" s="667"/>
      <c r="B1" s="668"/>
      <c r="C1" s="668"/>
      <c r="D1" s="668"/>
      <c r="E1" s="668"/>
      <c r="F1" s="668"/>
      <c r="G1" s="668"/>
      <c r="H1" s="668"/>
      <c r="I1" s="668"/>
      <c r="J1" s="669"/>
      <c r="K1" s="668"/>
    </row>
    <row r="2" spans="1:11" ht="15.75" customHeight="1" x14ac:dyDescent="0.2">
      <c r="A2" s="670"/>
      <c r="B2" s="671"/>
      <c r="C2" s="954" t="s">
        <v>355</v>
      </c>
      <c r="D2" s="954"/>
      <c r="E2" s="954"/>
      <c r="F2" s="954"/>
      <c r="G2" s="954"/>
      <c r="H2" s="954"/>
      <c r="I2" s="954"/>
      <c r="J2" s="954"/>
      <c r="K2" s="954"/>
    </row>
    <row r="3" spans="1:11" ht="15.75" customHeight="1" x14ac:dyDescent="0.2">
      <c r="A3" s="670"/>
      <c r="B3" s="357"/>
      <c r="C3" s="951"/>
      <c r="D3" s="951"/>
      <c r="E3" s="951"/>
      <c r="F3" s="951"/>
      <c r="G3" s="951"/>
      <c r="H3" s="951"/>
      <c r="I3" s="951"/>
      <c r="J3" s="951"/>
      <c r="K3" s="357"/>
    </row>
    <row r="4" spans="1:11" ht="15.75" customHeight="1" x14ac:dyDescent="0.2">
      <c r="A4" s="670"/>
      <c r="B4" s="358"/>
      <c r="C4" s="952" t="s">
        <v>356</v>
      </c>
      <c r="D4" s="952"/>
      <c r="E4" s="952"/>
      <c r="F4" s="952"/>
      <c r="G4" s="952"/>
      <c r="H4" s="952"/>
      <c r="I4" s="952"/>
      <c r="J4" s="952"/>
      <c r="K4" s="672"/>
    </row>
    <row r="5" spans="1:11" ht="15.75" customHeight="1" x14ac:dyDescent="0.2">
      <c r="A5" s="670"/>
      <c r="B5" s="375"/>
      <c r="C5" s="368"/>
      <c r="D5" s="388" t="s">
        <v>284</v>
      </c>
      <c r="E5" s="371"/>
      <c r="F5" s="372"/>
      <c r="G5" s="372"/>
      <c r="H5" s="372"/>
      <c r="I5" s="372"/>
      <c r="J5" s="374"/>
      <c r="K5" s="372"/>
    </row>
    <row r="6" spans="1:11" ht="15.75" customHeight="1" x14ac:dyDescent="0.2">
      <c r="A6" s="670"/>
      <c r="B6" s="375"/>
      <c r="C6" s="368"/>
      <c r="D6" s="388" t="s">
        <v>285</v>
      </c>
      <c r="E6" s="372"/>
      <c r="F6" s="372"/>
      <c r="G6" s="372"/>
      <c r="H6" s="372"/>
      <c r="I6" s="372"/>
      <c r="J6" s="374"/>
      <c r="K6" s="372"/>
    </row>
    <row r="7" spans="1:11" ht="15.75" customHeight="1" x14ac:dyDescent="0.2">
      <c r="A7" s="670"/>
      <c r="B7" s="953" t="s">
        <v>357</v>
      </c>
      <c r="C7" s="953"/>
      <c r="D7" s="953"/>
      <c r="E7" s="953"/>
      <c r="F7" s="953"/>
      <c r="G7" s="953"/>
      <c r="H7" s="953"/>
      <c r="I7" s="953"/>
      <c r="J7" s="953"/>
      <c r="K7" s="953"/>
    </row>
    <row r="8" spans="1:11" ht="15.75" customHeight="1" x14ac:dyDescent="0.2">
      <c r="A8" s="670"/>
      <c r="B8" s="953"/>
      <c r="C8" s="953"/>
      <c r="D8" s="953"/>
      <c r="E8" s="953"/>
      <c r="F8" s="953"/>
      <c r="G8" s="953"/>
      <c r="H8" s="953"/>
      <c r="I8" s="953"/>
      <c r="J8" s="953"/>
      <c r="K8" s="953"/>
    </row>
    <row r="9" spans="1:11" ht="15.75" customHeight="1" x14ac:dyDescent="0.2">
      <c r="A9" s="670"/>
      <c r="B9" s="369"/>
      <c r="C9" s="369"/>
      <c r="D9" s="636">
        <v>1</v>
      </c>
      <c r="E9" s="635" t="s">
        <v>0</v>
      </c>
      <c r="F9" s="636" t="s">
        <v>22</v>
      </c>
      <c r="G9" s="636" t="s">
        <v>88</v>
      </c>
      <c r="H9" s="636" t="s">
        <v>1</v>
      </c>
      <c r="I9" s="637">
        <v>0</v>
      </c>
      <c r="J9" s="638">
        <v>0.66666666666666663</v>
      </c>
      <c r="K9" s="639"/>
    </row>
    <row r="10" spans="1:11" ht="15.75" customHeight="1" x14ac:dyDescent="0.2">
      <c r="A10" s="670"/>
      <c r="B10" s="370"/>
      <c r="C10" s="370"/>
      <c r="D10" s="655">
        <f>D9+1</f>
        <v>2</v>
      </c>
      <c r="E10" s="642" t="s">
        <v>0</v>
      </c>
      <c r="F10" s="642" t="s">
        <v>178</v>
      </c>
      <c r="G10" s="643" t="s">
        <v>88</v>
      </c>
      <c r="H10" s="643" t="s">
        <v>1</v>
      </c>
      <c r="I10" s="644">
        <v>5</v>
      </c>
      <c r="J10" s="389">
        <f t="shared" ref="J10:J19" si="0">J9+TIME(0,I9,0)</f>
        <v>0.66666666666666663</v>
      </c>
      <c r="K10" s="646"/>
    </row>
    <row r="11" spans="1:11" ht="15.75" customHeight="1" x14ac:dyDescent="0.2">
      <c r="A11" s="670"/>
      <c r="B11" s="373"/>
      <c r="C11" s="373"/>
      <c r="D11" s="376">
        <v>3</v>
      </c>
      <c r="E11" s="649" t="s">
        <v>4</v>
      </c>
      <c r="F11" s="650" t="s">
        <v>32</v>
      </c>
      <c r="G11" s="651" t="s">
        <v>88</v>
      </c>
      <c r="H11" s="636" t="s">
        <v>3</v>
      </c>
      <c r="I11" s="652">
        <v>5</v>
      </c>
      <c r="J11" s="653">
        <f t="shared" si="0"/>
        <v>0.67013888888888884</v>
      </c>
      <c r="K11" s="654"/>
    </row>
    <row r="12" spans="1:11" ht="15.75" customHeight="1" x14ac:dyDescent="0.2">
      <c r="A12" s="670"/>
      <c r="B12" s="370"/>
      <c r="C12" s="370"/>
      <c r="D12" s="655">
        <v>4</v>
      </c>
      <c r="E12" s="642" t="s">
        <v>0</v>
      </c>
      <c r="F12" s="656" t="s">
        <v>180</v>
      </c>
      <c r="G12" s="643" t="s">
        <v>88</v>
      </c>
      <c r="H12" s="643" t="s">
        <v>1</v>
      </c>
      <c r="I12" s="644">
        <v>4</v>
      </c>
      <c r="J12" s="645">
        <f t="shared" si="0"/>
        <v>0.67361111111111105</v>
      </c>
      <c r="K12" s="646"/>
    </row>
    <row r="13" spans="1:11" ht="15.75" customHeight="1" x14ac:dyDescent="0.2">
      <c r="A13" s="670"/>
      <c r="B13" s="373"/>
      <c r="C13" s="373"/>
      <c r="D13" s="376">
        <v>4.0999999999999996</v>
      </c>
      <c r="E13" s="649" t="s">
        <v>0</v>
      </c>
      <c r="F13" s="657" t="s">
        <v>219</v>
      </c>
      <c r="G13" s="651" t="s">
        <v>88</v>
      </c>
      <c r="H13" s="636" t="s">
        <v>1</v>
      </c>
      <c r="I13" s="652">
        <v>1</v>
      </c>
      <c r="J13" s="653">
        <f t="shared" si="0"/>
        <v>0.67638888888888882</v>
      </c>
      <c r="K13" s="654"/>
    </row>
    <row r="14" spans="1:11" ht="15.75" customHeight="1" x14ac:dyDescent="0.2">
      <c r="A14" s="670"/>
      <c r="B14" s="370"/>
      <c r="C14" s="370"/>
      <c r="D14" s="655">
        <v>5</v>
      </c>
      <c r="E14" s="642" t="s">
        <v>4</v>
      </c>
      <c r="F14" s="656" t="s">
        <v>358</v>
      </c>
      <c r="G14" s="643" t="s">
        <v>88</v>
      </c>
      <c r="H14" s="643" t="s">
        <v>3</v>
      </c>
      <c r="I14" s="644">
        <v>10</v>
      </c>
      <c r="J14" s="645">
        <f t="shared" si="0"/>
        <v>0.67708333333333326</v>
      </c>
      <c r="K14" s="646"/>
    </row>
    <row r="15" spans="1:11" ht="15.75" customHeight="1" x14ac:dyDescent="0.2">
      <c r="A15" s="670"/>
      <c r="B15" s="373"/>
      <c r="C15" s="373"/>
      <c r="D15" s="376">
        <v>6</v>
      </c>
      <c r="E15" s="649" t="s">
        <v>0</v>
      </c>
      <c r="F15" s="657" t="s">
        <v>359</v>
      </c>
      <c r="G15" s="651" t="s">
        <v>88</v>
      </c>
      <c r="H15" s="636" t="s">
        <v>1</v>
      </c>
      <c r="I15" s="652">
        <v>15</v>
      </c>
      <c r="J15" s="397">
        <f t="shared" si="0"/>
        <v>0.68402777777777768</v>
      </c>
      <c r="K15" s="654"/>
    </row>
    <row r="16" spans="1:11" ht="15.75" customHeight="1" x14ac:dyDescent="0.2">
      <c r="A16" s="670"/>
      <c r="B16" s="370"/>
      <c r="C16" s="370"/>
      <c r="D16" s="658">
        <v>7</v>
      </c>
      <c r="E16" s="643" t="s">
        <v>14</v>
      </c>
      <c r="F16" s="643" t="s">
        <v>360</v>
      </c>
      <c r="G16" s="643" t="s">
        <v>88</v>
      </c>
      <c r="H16" s="643" t="s">
        <v>1</v>
      </c>
      <c r="I16" s="644">
        <v>15</v>
      </c>
      <c r="J16" s="645">
        <f t="shared" si="0"/>
        <v>0.69444444444444431</v>
      </c>
      <c r="K16" s="646"/>
    </row>
    <row r="17" spans="1:11" ht="15.75" customHeight="1" x14ac:dyDescent="0.2">
      <c r="A17" s="670"/>
      <c r="B17" s="373"/>
      <c r="C17" s="373"/>
      <c r="D17" s="659">
        <v>8</v>
      </c>
      <c r="E17" s="651" t="s">
        <v>19</v>
      </c>
      <c r="F17" s="650" t="s">
        <v>286</v>
      </c>
      <c r="G17" s="651" t="s">
        <v>88</v>
      </c>
      <c r="H17" s="651" t="s">
        <v>3</v>
      </c>
      <c r="I17" s="652">
        <v>30</v>
      </c>
      <c r="J17" s="397">
        <f t="shared" si="0"/>
        <v>0.70486111111111094</v>
      </c>
      <c r="K17" s="654"/>
    </row>
    <row r="18" spans="1:11" ht="15.75" customHeight="1" x14ac:dyDescent="0.2">
      <c r="A18" s="670"/>
      <c r="B18" s="370"/>
      <c r="C18" s="370"/>
      <c r="D18" s="658">
        <v>9</v>
      </c>
      <c r="E18" s="658"/>
      <c r="F18" s="658" t="s">
        <v>287</v>
      </c>
      <c r="G18" s="391" t="s">
        <v>88</v>
      </c>
      <c r="H18" s="658" t="s">
        <v>3</v>
      </c>
      <c r="I18" s="644">
        <v>35</v>
      </c>
      <c r="J18" s="645">
        <f t="shared" si="0"/>
        <v>0.72569444444444431</v>
      </c>
      <c r="K18" s="646"/>
    </row>
    <row r="19" spans="1:11" ht="15.75" customHeight="1" x14ac:dyDescent="0.2">
      <c r="A19" s="670"/>
      <c r="B19" s="373"/>
      <c r="C19" s="373"/>
      <c r="D19" s="659">
        <v>10</v>
      </c>
      <c r="E19" s="376" t="s">
        <v>23</v>
      </c>
      <c r="F19" s="651" t="s">
        <v>185</v>
      </c>
      <c r="G19" s="651"/>
      <c r="H19" s="651"/>
      <c r="I19" s="652"/>
      <c r="J19" s="653">
        <f t="shared" si="0"/>
        <v>0.74999999999999989</v>
      </c>
      <c r="K19" s="654"/>
    </row>
    <row r="20" spans="1:11" ht="15.75" customHeight="1" x14ac:dyDescent="0.2">
      <c r="A20" s="670"/>
      <c r="B20" s="370"/>
      <c r="C20" s="370"/>
      <c r="D20" s="658"/>
      <c r="E20" s="643"/>
      <c r="F20" s="656"/>
      <c r="G20" s="643"/>
      <c r="H20" s="643"/>
      <c r="I20" s="644"/>
      <c r="J20" s="645"/>
      <c r="K20" s="646"/>
    </row>
    <row r="21" spans="1:11" ht="15.75" customHeight="1" x14ac:dyDescent="0.2">
      <c r="A21" s="670"/>
      <c r="B21" s="953" t="s">
        <v>361</v>
      </c>
      <c r="C21" s="953"/>
      <c r="D21" s="953"/>
      <c r="E21" s="953"/>
      <c r="F21" s="953"/>
      <c r="G21" s="953"/>
      <c r="H21" s="953"/>
      <c r="I21" s="953"/>
      <c r="J21" s="953"/>
      <c r="K21" s="953"/>
    </row>
    <row r="22" spans="1:11" ht="15.75" customHeight="1" x14ac:dyDescent="0.2">
      <c r="A22" s="670"/>
      <c r="B22" s="953"/>
      <c r="C22" s="953"/>
      <c r="D22" s="953"/>
      <c r="E22" s="953"/>
      <c r="F22" s="953"/>
      <c r="G22" s="953"/>
      <c r="H22" s="953"/>
      <c r="I22" s="953"/>
      <c r="J22" s="953"/>
      <c r="K22" s="953"/>
    </row>
    <row r="23" spans="1:11" ht="15.75" customHeight="1" x14ac:dyDescent="0.2">
      <c r="A23" s="673"/>
      <c r="B23" s="369"/>
      <c r="C23" s="369"/>
      <c r="D23" s="636">
        <v>11</v>
      </c>
      <c r="E23" s="635" t="s">
        <v>0</v>
      </c>
      <c r="F23" s="636" t="s">
        <v>22</v>
      </c>
      <c r="G23" s="636" t="s">
        <v>88</v>
      </c>
      <c r="H23" s="636" t="s">
        <v>1</v>
      </c>
      <c r="I23" s="637">
        <v>0</v>
      </c>
      <c r="J23" s="638">
        <v>0.33333333333333331</v>
      </c>
      <c r="K23" s="639"/>
    </row>
    <row r="24" spans="1:11" ht="15.75" customHeight="1" x14ac:dyDescent="0.2">
      <c r="A24" s="673"/>
      <c r="B24" s="370"/>
      <c r="C24" s="370"/>
      <c r="D24" s="655">
        <f>D23+1</f>
        <v>12</v>
      </c>
      <c r="E24" s="642" t="s">
        <v>4</v>
      </c>
      <c r="F24" s="642" t="s">
        <v>32</v>
      </c>
      <c r="G24" s="643" t="s">
        <v>88</v>
      </c>
      <c r="H24" s="643" t="s">
        <v>1</v>
      </c>
      <c r="I24" s="644">
        <v>5</v>
      </c>
      <c r="J24" s="389">
        <f t="shared" ref="J24:J29" si="1">J23+TIME(0,I23,0)</f>
        <v>0.33333333333333331</v>
      </c>
      <c r="K24" s="646"/>
    </row>
    <row r="25" spans="1:11" ht="15.75" customHeight="1" x14ac:dyDescent="0.2">
      <c r="A25" s="673"/>
      <c r="B25" s="373"/>
      <c r="C25" s="373"/>
      <c r="D25" s="392">
        <f t="shared" ref="D25:D29" si="2">D24+1</f>
        <v>13</v>
      </c>
      <c r="E25" s="649" t="s">
        <v>19</v>
      </c>
      <c r="F25" s="650" t="s">
        <v>288</v>
      </c>
      <c r="G25" s="651" t="s">
        <v>88</v>
      </c>
      <c r="H25" s="636" t="s">
        <v>3</v>
      </c>
      <c r="I25" s="652">
        <v>90</v>
      </c>
      <c r="J25" s="653">
        <f t="shared" si="1"/>
        <v>0.33680555555555552</v>
      </c>
      <c r="K25" s="654"/>
    </row>
    <row r="26" spans="1:11" ht="15.75" customHeight="1" x14ac:dyDescent="0.2">
      <c r="B26" s="370"/>
      <c r="C26" s="370"/>
      <c r="D26" s="655">
        <f t="shared" si="2"/>
        <v>14</v>
      </c>
      <c r="E26" s="642" t="s">
        <v>19</v>
      </c>
      <c r="F26" s="656" t="s">
        <v>267</v>
      </c>
      <c r="G26" s="643" t="s">
        <v>88</v>
      </c>
      <c r="H26" s="643" t="s">
        <v>3</v>
      </c>
      <c r="I26" s="644">
        <v>10</v>
      </c>
      <c r="J26" s="645">
        <f t="shared" si="1"/>
        <v>0.39930555555555552</v>
      </c>
      <c r="K26" s="646"/>
    </row>
    <row r="27" spans="1:11" ht="15.75" customHeight="1" x14ac:dyDescent="0.2">
      <c r="B27" s="393"/>
      <c r="C27" s="393"/>
      <c r="D27" s="392">
        <f t="shared" si="2"/>
        <v>15</v>
      </c>
      <c r="E27" s="394" t="s">
        <v>2</v>
      </c>
      <c r="F27" s="395" t="s">
        <v>268</v>
      </c>
      <c r="G27" s="651" t="s">
        <v>88</v>
      </c>
      <c r="H27" s="636" t="s">
        <v>3</v>
      </c>
      <c r="I27" s="396">
        <v>10</v>
      </c>
      <c r="J27" s="397">
        <f t="shared" si="1"/>
        <v>0.40624999999999994</v>
      </c>
      <c r="K27" s="405"/>
    </row>
    <row r="28" spans="1:11" ht="15.75" customHeight="1" x14ac:dyDescent="0.2">
      <c r="B28" s="370"/>
      <c r="C28" s="370"/>
      <c r="D28" s="655">
        <f t="shared" si="2"/>
        <v>16</v>
      </c>
      <c r="E28" s="643" t="s">
        <v>19</v>
      </c>
      <c r="F28" s="656" t="s">
        <v>262</v>
      </c>
      <c r="G28" s="643" t="s">
        <v>88</v>
      </c>
      <c r="H28" s="643" t="s">
        <v>3</v>
      </c>
      <c r="I28" s="644">
        <v>5</v>
      </c>
      <c r="J28" s="645">
        <f t="shared" si="1"/>
        <v>0.41319444444444436</v>
      </c>
      <c r="K28" s="646"/>
    </row>
    <row r="29" spans="1:11" ht="15.75" customHeight="1" x14ac:dyDescent="0.2">
      <c r="B29" s="393"/>
      <c r="C29" s="393"/>
      <c r="D29" s="392">
        <f t="shared" si="2"/>
        <v>17</v>
      </c>
      <c r="E29" s="394"/>
      <c r="F29" s="395" t="s">
        <v>90</v>
      </c>
      <c r="G29" s="362"/>
      <c r="H29" s="362"/>
      <c r="I29" s="396"/>
      <c r="J29" s="397">
        <f t="shared" si="1"/>
        <v>0.41666666666666657</v>
      </c>
      <c r="K29" s="405"/>
    </row>
    <row r="30" spans="1:11" ht="15.75" customHeight="1" x14ac:dyDescent="0.2">
      <c r="B30" s="370"/>
      <c r="C30" s="370"/>
      <c r="D30" s="658"/>
      <c r="E30" s="643"/>
      <c r="F30" s="643"/>
      <c r="G30" s="643"/>
      <c r="H30" s="643"/>
      <c r="I30" s="644"/>
      <c r="J30" s="645"/>
      <c r="K30" s="646"/>
    </row>
    <row r="31" spans="1:11" ht="15.75" customHeight="1" x14ac:dyDescent="0.2">
      <c r="B31" s="377"/>
      <c r="C31" s="378"/>
      <c r="D31" s="379" t="s">
        <v>6</v>
      </c>
      <c r="E31" s="379"/>
      <c r="F31" s="380" t="s">
        <v>187</v>
      </c>
      <c r="G31" s="464"/>
      <c r="H31" s="464"/>
      <c r="I31" s="464"/>
      <c r="J31" s="465"/>
      <c r="K31" s="654"/>
    </row>
    <row r="32" spans="1:11" ht="15.75" customHeight="1" x14ac:dyDescent="0.2">
      <c r="B32" s="381"/>
      <c r="C32" s="382"/>
      <c r="D32" s="383"/>
      <c r="E32" s="383"/>
      <c r="F32" s="383" t="s">
        <v>188</v>
      </c>
      <c r="G32" s="461"/>
      <c r="H32" s="461"/>
      <c r="I32" s="461"/>
      <c r="J32" s="463"/>
      <c r="K32" s="463"/>
    </row>
    <row r="33" spans="2:11" ht="15.75" customHeight="1" x14ac:dyDescent="0.2">
      <c r="B33" s="377"/>
      <c r="C33" s="384"/>
      <c r="D33" s="385"/>
      <c r="E33" s="385"/>
      <c r="F33" s="380"/>
      <c r="G33" s="464"/>
      <c r="H33" s="464"/>
      <c r="I33" s="464"/>
      <c r="J33" s="465"/>
      <c r="K33" s="465"/>
    </row>
    <row r="34" spans="2:11" ht="15.75" customHeight="1" x14ac:dyDescent="0.2">
      <c r="B34" s="278"/>
      <c r="C34" s="278"/>
      <c r="D34" s="386"/>
      <c r="E34" s="386"/>
      <c r="F34" s="383" t="s">
        <v>175</v>
      </c>
      <c r="G34" s="461"/>
      <c r="H34" s="461"/>
      <c r="I34" s="461"/>
      <c r="J34" s="463"/>
      <c r="K34" s="463"/>
    </row>
    <row r="35" spans="2:11" ht="15.75" customHeight="1" x14ac:dyDescent="0.2">
      <c r="B35" s="279"/>
      <c r="C35" s="279"/>
      <c r="D35" s="385"/>
      <c r="E35" s="385"/>
      <c r="F35" s="380" t="s">
        <v>176</v>
      </c>
      <c r="G35" s="464"/>
      <c r="H35" s="464"/>
      <c r="I35" s="464"/>
      <c r="J35" s="465"/>
      <c r="K35" s="465"/>
    </row>
    <row r="36" spans="2:11" ht="15.75" customHeight="1" x14ac:dyDescent="0.2">
      <c r="B36" s="461"/>
      <c r="C36" s="461"/>
      <c r="D36" s="462"/>
      <c r="E36" s="461"/>
      <c r="F36" s="461"/>
      <c r="G36" s="461"/>
      <c r="H36" s="461"/>
      <c r="I36" s="461"/>
      <c r="J36" s="463"/>
      <c r="K36" s="463"/>
    </row>
    <row r="37" spans="2:11" ht="15.75" customHeight="1" x14ac:dyDescent="0.2">
      <c r="B37" s="469"/>
      <c r="C37" s="950"/>
      <c r="D37" s="950"/>
      <c r="E37" s="950"/>
      <c r="F37" s="950"/>
      <c r="G37" s="950"/>
      <c r="H37" s="950"/>
      <c r="I37" s="950"/>
      <c r="J37" s="950"/>
      <c r="K37" s="950"/>
    </row>
    <row r="38" spans="2:11" ht="15.75" customHeight="1" x14ac:dyDescent="0.2">
      <c r="B38" s="387"/>
      <c r="C38" s="950"/>
      <c r="D38" s="950"/>
      <c r="E38" s="950"/>
      <c r="F38" s="950"/>
      <c r="G38" s="950"/>
      <c r="H38" s="950"/>
      <c r="I38" s="950"/>
      <c r="J38" s="950"/>
      <c r="K38" s="950"/>
    </row>
    <row r="39" spans="2:11" ht="15.75" customHeight="1" x14ac:dyDescent="0.2"/>
    <row r="40" spans="2:11" ht="15.75" customHeight="1" x14ac:dyDescent="0.2"/>
    <row r="41" spans="2:11" ht="15.75" customHeight="1" x14ac:dyDescent="0.2"/>
    <row r="42" spans="2:11" ht="15.75" customHeight="1" x14ac:dyDescent="0.2"/>
    <row r="43" spans="2:11" ht="15.75" customHeight="1" x14ac:dyDescent="0.2"/>
    <row r="44" spans="2:11" ht="15.75" customHeight="1" x14ac:dyDescent="0.2"/>
    <row r="45" spans="2:11" ht="15.75" customHeight="1" x14ac:dyDescent="0.2"/>
    <row r="46" spans="2:11" ht="15.75" customHeight="1" x14ac:dyDescent="0.2"/>
    <row r="47" spans="2:11" ht="15.75" customHeight="1" x14ac:dyDescent="0.2"/>
    <row r="48" spans="2:11" ht="15.75" customHeight="1" x14ac:dyDescent="0.2"/>
    <row r="49" spans="1:1" ht="15.75" customHeight="1" x14ac:dyDescent="0.2"/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>
      <c r="A57" s="561"/>
    </row>
    <row r="58" spans="1:1" ht="15.75" customHeight="1" x14ac:dyDescent="0.2">
      <c r="A58" s="561"/>
    </row>
    <row r="59" spans="1:1" ht="15.75" customHeight="1" x14ac:dyDescent="0.2">
      <c r="A59" s="561"/>
    </row>
    <row r="60" spans="1:1" ht="15.75" customHeight="1" x14ac:dyDescent="0.2">
      <c r="A60" s="561"/>
    </row>
    <row r="61" spans="1:1" ht="15.75" customHeight="1" x14ac:dyDescent="0.2">
      <c r="A61" s="561"/>
    </row>
    <row r="62" spans="1:1" ht="15.75" customHeight="1" x14ac:dyDescent="0.2">
      <c r="A62" s="561"/>
    </row>
    <row r="63" spans="1:1" ht="15.75" customHeight="1" x14ac:dyDescent="0.2">
      <c r="A63" s="561"/>
    </row>
    <row r="64" spans="1:1" ht="15.75" customHeight="1" x14ac:dyDescent="0.2">
      <c r="A64" s="561"/>
    </row>
    <row r="65" spans="1:1" ht="15.75" customHeight="1" x14ac:dyDescent="0.2">
      <c r="A65" s="561"/>
    </row>
    <row r="66" spans="1:1" ht="15.75" customHeight="1" x14ac:dyDescent="0.2">
      <c r="A66" s="561"/>
    </row>
    <row r="67" spans="1:1" ht="15.75" customHeight="1" x14ac:dyDescent="0.2">
      <c r="A67" s="561"/>
    </row>
    <row r="68" spans="1:1" ht="15.75" customHeight="1" x14ac:dyDescent="0.2">
      <c r="A68" s="561"/>
    </row>
    <row r="69" spans="1:1" ht="15.75" customHeight="1" x14ac:dyDescent="0.2">
      <c r="A69" s="561"/>
    </row>
    <row r="70" spans="1:1" ht="15.75" customHeight="1" x14ac:dyDescent="0.2">
      <c r="A70" s="561"/>
    </row>
    <row r="71" spans="1:1" ht="15.75" customHeight="1" x14ac:dyDescent="0.2">
      <c r="A71" s="561"/>
    </row>
    <row r="72" spans="1:1" ht="15.75" customHeight="1" x14ac:dyDescent="0.2">
      <c r="A72" s="561"/>
    </row>
    <row r="73" spans="1:1" ht="15.75" customHeight="1" x14ac:dyDescent="0.2">
      <c r="A73" s="561"/>
    </row>
    <row r="74" spans="1:1" ht="15.75" customHeight="1" x14ac:dyDescent="0.2">
      <c r="A74" s="561"/>
    </row>
    <row r="75" spans="1:1" ht="15.75" customHeight="1" x14ac:dyDescent="0.2">
      <c r="A75" s="561"/>
    </row>
    <row r="76" spans="1:1" ht="15.75" customHeight="1" x14ac:dyDescent="0.2">
      <c r="A76" s="561"/>
    </row>
    <row r="77" spans="1:1" ht="15.75" customHeight="1" x14ac:dyDescent="0.2">
      <c r="A77" s="561"/>
    </row>
    <row r="78" spans="1:1" ht="15.75" customHeight="1" x14ac:dyDescent="0.2">
      <c r="A78" s="561"/>
    </row>
    <row r="79" spans="1:1" ht="15.75" customHeight="1" x14ac:dyDescent="0.2">
      <c r="A79" s="561"/>
    </row>
    <row r="80" spans="1:1" ht="15.75" customHeight="1" x14ac:dyDescent="0.2">
      <c r="A80" s="561"/>
    </row>
    <row r="81" spans="1:1" x14ac:dyDescent="0.2">
      <c r="A81" s="561"/>
    </row>
    <row r="82" spans="1:1" x14ac:dyDescent="0.2">
      <c r="A82" s="561"/>
    </row>
    <row r="83" spans="1:1" x14ac:dyDescent="0.2">
      <c r="A83" s="561"/>
    </row>
    <row r="84" spans="1:1" x14ac:dyDescent="0.2">
      <c r="A84" s="561"/>
    </row>
    <row r="85" spans="1:1" x14ac:dyDescent="0.2">
      <c r="A85" s="561"/>
    </row>
    <row r="86" spans="1:1" x14ac:dyDescent="0.2">
      <c r="A86" s="561"/>
    </row>
    <row r="87" spans="1:1" x14ac:dyDescent="0.2">
      <c r="A87" s="561"/>
    </row>
    <row r="88" spans="1:1" x14ac:dyDescent="0.2">
      <c r="A88" s="561"/>
    </row>
    <row r="89" spans="1:1" x14ac:dyDescent="0.2">
      <c r="A89" s="561"/>
    </row>
    <row r="90" spans="1:1" x14ac:dyDescent="0.2">
      <c r="A90" s="561"/>
    </row>
    <row r="91" spans="1:1" x14ac:dyDescent="0.2">
      <c r="A91" s="561"/>
    </row>
    <row r="92" spans="1:1" x14ac:dyDescent="0.2">
      <c r="A92" s="561"/>
    </row>
    <row r="93" spans="1:1" x14ac:dyDescent="0.2">
      <c r="A93" s="561"/>
    </row>
    <row r="94" spans="1:1" x14ac:dyDescent="0.2">
      <c r="A94" s="561"/>
    </row>
    <row r="95" spans="1:1" x14ac:dyDescent="0.2">
      <c r="A95" s="561"/>
    </row>
    <row r="96" spans="1:1" x14ac:dyDescent="0.2">
      <c r="A96" s="561"/>
    </row>
    <row r="97" spans="1:1" x14ac:dyDescent="0.2">
      <c r="A97" s="561"/>
    </row>
    <row r="98" spans="1:1" x14ac:dyDescent="0.2">
      <c r="A98" s="561"/>
    </row>
    <row r="99" spans="1:1" x14ac:dyDescent="0.2">
      <c r="A99" s="561"/>
    </row>
    <row r="100" spans="1:1" x14ac:dyDescent="0.2">
      <c r="A100" s="561"/>
    </row>
    <row r="101" spans="1:1" x14ac:dyDescent="0.2">
      <c r="A101" s="561"/>
    </row>
    <row r="102" spans="1:1" x14ac:dyDescent="0.2">
      <c r="A102" s="561"/>
    </row>
    <row r="103" spans="1:1" x14ac:dyDescent="0.2">
      <c r="A103" s="561"/>
    </row>
    <row r="104" spans="1:1" x14ac:dyDescent="0.2">
      <c r="A104" s="561"/>
    </row>
    <row r="105" spans="1:1" x14ac:dyDescent="0.2">
      <c r="A105" s="561"/>
    </row>
    <row r="106" spans="1:1" x14ac:dyDescent="0.2">
      <c r="A106" s="561"/>
    </row>
    <row r="107" spans="1:1" x14ac:dyDescent="0.2">
      <c r="A107" s="561"/>
    </row>
    <row r="108" spans="1:1" x14ac:dyDescent="0.2">
      <c r="A108" s="561"/>
    </row>
    <row r="109" spans="1:1" x14ac:dyDescent="0.2">
      <c r="A109" s="561"/>
    </row>
    <row r="110" spans="1:1" x14ac:dyDescent="0.2">
      <c r="A110" s="561"/>
    </row>
    <row r="111" spans="1:1" x14ac:dyDescent="0.2">
      <c r="A111" s="561"/>
    </row>
    <row r="112" spans="1:1" x14ac:dyDescent="0.2">
      <c r="A112" s="561"/>
    </row>
    <row r="113" spans="1:1" x14ac:dyDescent="0.2">
      <c r="A113" s="561"/>
    </row>
    <row r="114" spans="1:1" x14ac:dyDescent="0.2">
      <c r="A114" s="561"/>
    </row>
    <row r="115" spans="1:1" x14ac:dyDescent="0.2">
      <c r="A115" s="561"/>
    </row>
    <row r="116" spans="1:1" x14ac:dyDescent="0.2">
      <c r="A116" s="561"/>
    </row>
    <row r="117" spans="1:1" x14ac:dyDescent="0.2">
      <c r="A117" s="561"/>
    </row>
    <row r="118" spans="1:1" x14ac:dyDescent="0.2">
      <c r="A118" s="561"/>
    </row>
    <row r="119" spans="1:1" x14ac:dyDescent="0.2">
      <c r="A119" s="561"/>
    </row>
    <row r="120" spans="1:1" x14ac:dyDescent="0.2">
      <c r="A120" s="561"/>
    </row>
    <row r="121" spans="1:1" x14ac:dyDescent="0.2">
      <c r="A121" s="561"/>
    </row>
    <row r="122" spans="1:1" x14ac:dyDescent="0.2">
      <c r="A122" s="561"/>
    </row>
    <row r="123" spans="1:1" x14ac:dyDescent="0.2">
      <c r="A123" s="561"/>
    </row>
    <row r="124" spans="1:1" x14ac:dyDescent="0.2">
      <c r="A124" s="561"/>
    </row>
    <row r="125" spans="1:1" x14ac:dyDescent="0.2">
      <c r="A125" s="561"/>
    </row>
    <row r="126" spans="1:1" x14ac:dyDescent="0.2">
      <c r="A126" s="561"/>
    </row>
    <row r="127" spans="1:1" x14ac:dyDescent="0.2">
      <c r="A127" s="561"/>
    </row>
    <row r="128" spans="1:1" x14ac:dyDescent="0.2">
      <c r="A128" s="561"/>
    </row>
    <row r="129" spans="1:1" x14ac:dyDescent="0.2">
      <c r="A129" s="561"/>
    </row>
    <row r="130" spans="1:1" x14ac:dyDescent="0.2">
      <c r="A130" s="561"/>
    </row>
    <row r="131" spans="1:1" x14ac:dyDescent="0.2">
      <c r="A131" s="561"/>
    </row>
    <row r="132" spans="1:1" x14ac:dyDescent="0.2">
      <c r="A132" s="561"/>
    </row>
    <row r="133" spans="1:1" x14ac:dyDescent="0.2">
      <c r="A133" s="561"/>
    </row>
    <row r="134" spans="1:1" x14ac:dyDescent="0.2">
      <c r="A134" s="561"/>
    </row>
    <row r="135" spans="1:1" x14ac:dyDescent="0.2">
      <c r="A135" s="561"/>
    </row>
    <row r="136" spans="1:1" x14ac:dyDescent="0.2">
      <c r="A136" s="561"/>
    </row>
    <row r="137" spans="1:1" x14ac:dyDescent="0.2">
      <c r="A137" s="561"/>
    </row>
    <row r="138" spans="1:1" x14ac:dyDescent="0.2">
      <c r="A138" s="561"/>
    </row>
    <row r="139" spans="1:1" x14ac:dyDescent="0.2">
      <c r="A139" s="561"/>
    </row>
    <row r="140" spans="1:1" x14ac:dyDescent="0.2">
      <c r="A140" s="561"/>
    </row>
    <row r="141" spans="1:1" x14ac:dyDescent="0.2">
      <c r="A141" s="561"/>
    </row>
    <row r="142" spans="1:1" x14ac:dyDescent="0.2">
      <c r="A142" s="561"/>
    </row>
    <row r="143" spans="1:1" x14ac:dyDescent="0.2">
      <c r="A143" s="561"/>
    </row>
    <row r="144" spans="1:1" x14ac:dyDescent="0.2">
      <c r="A144" s="561"/>
    </row>
    <row r="145" spans="1:1" x14ac:dyDescent="0.2">
      <c r="A145" s="561"/>
    </row>
    <row r="146" spans="1:1" x14ac:dyDescent="0.2">
      <c r="A146" s="561"/>
    </row>
    <row r="147" spans="1:1" x14ac:dyDescent="0.2">
      <c r="A147" s="561"/>
    </row>
    <row r="148" spans="1:1" x14ac:dyDescent="0.2">
      <c r="A148" s="561"/>
    </row>
    <row r="149" spans="1:1" x14ac:dyDescent="0.2">
      <c r="A149" s="561"/>
    </row>
    <row r="150" spans="1:1" x14ac:dyDescent="0.2">
      <c r="A150" s="561"/>
    </row>
    <row r="151" spans="1:1" x14ac:dyDescent="0.2">
      <c r="A151" s="561"/>
    </row>
    <row r="152" spans="1:1" x14ac:dyDescent="0.2">
      <c r="A152" s="561"/>
    </row>
    <row r="153" spans="1:1" x14ac:dyDescent="0.2">
      <c r="A153" s="561"/>
    </row>
    <row r="154" spans="1:1" x14ac:dyDescent="0.2">
      <c r="A154" s="561"/>
    </row>
    <row r="155" spans="1:1" x14ac:dyDescent="0.2">
      <c r="A155" s="561"/>
    </row>
    <row r="156" spans="1:1" x14ac:dyDescent="0.2">
      <c r="A156" s="561"/>
    </row>
    <row r="157" spans="1:1" x14ac:dyDescent="0.2">
      <c r="A157" s="561"/>
    </row>
    <row r="158" spans="1:1" x14ac:dyDescent="0.2">
      <c r="A158" s="561"/>
    </row>
    <row r="159" spans="1:1" x14ac:dyDescent="0.2">
      <c r="A159" s="561"/>
    </row>
    <row r="160" spans="1:1" x14ac:dyDescent="0.2">
      <c r="A160" s="561"/>
    </row>
    <row r="161" spans="1:1" x14ac:dyDescent="0.2">
      <c r="A161" s="561"/>
    </row>
    <row r="162" spans="1:1" x14ac:dyDescent="0.2">
      <c r="A162" s="561"/>
    </row>
    <row r="163" spans="1:1" x14ac:dyDescent="0.2">
      <c r="A163" s="561"/>
    </row>
    <row r="164" spans="1:1" x14ac:dyDescent="0.2">
      <c r="A164" s="561"/>
    </row>
    <row r="165" spans="1:1" x14ac:dyDescent="0.2">
      <c r="A165" s="561"/>
    </row>
    <row r="166" spans="1:1" x14ac:dyDescent="0.2">
      <c r="A166" s="561"/>
    </row>
    <row r="167" spans="1:1" x14ac:dyDescent="0.2">
      <c r="A167" s="561"/>
    </row>
    <row r="168" spans="1:1" x14ac:dyDescent="0.2">
      <c r="A168" s="561"/>
    </row>
    <row r="169" spans="1:1" x14ac:dyDescent="0.2">
      <c r="A169" s="561"/>
    </row>
    <row r="170" spans="1:1" x14ac:dyDescent="0.2">
      <c r="A170" s="561"/>
    </row>
    <row r="171" spans="1:1" x14ac:dyDescent="0.2">
      <c r="A171" s="561"/>
    </row>
    <row r="172" spans="1:1" x14ac:dyDescent="0.2">
      <c r="A172" s="561"/>
    </row>
    <row r="173" spans="1:1" x14ac:dyDescent="0.2">
      <c r="A173" s="561"/>
    </row>
    <row r="174" spans="1:1" x14ac:dyDescent="0.2">
      <c r="A174" s="561"/>
    </row>
    <row r="175" spans="1:1" x14ac:dyDescent="0.2">
      <c r="A175" s="561"/>
    </row>
    <row r="176" spans="1:1" x14ac:dyDescent="0.2">
      <c r="A176" s="561"/>
    </row>
    <row r="177" spans="1:1" x14ac:dyDescent="0.2">
      <c r="A177" s="561"/>
    </row>
    <row r="178" spans="1:1" x14ac:dyDescent="0.2">
      <c r="A178" s="561"/>
    </row>
    <row r="179" spans="1:1" x14ac:dyDescent="0.2">
      <c r="A179" s="561"/>
    </row>
    <row r="180" spans="1:1" x14ac:dyDescent="0.2">
      <c r="A180" s="561"/>
    </row>
    <row r="181" spans="1:1" x14ac:dyDescent="0.2">
      <c r="A181" s="561"/>
    </row>
    <row r="182" spans="1:1" x14ac:dyDescent="0.2">
      <c r="A182" s="561"/>
    </row>
    <row r="183" spans="1:1" x14ac:dyDescent="0.2">
      <c r="A183" s="561"/>
    </row>
    <row r="184" spans="1:1" x14ac:dyDescent="0.2">
      <c r="A184" s="561"/>
    </row>
    <row r="185" spans="1:1" x14ac:dyDescent="0.2">
      <c r="A185" s="561"/>
    </row>
    <row r="186" spans="1:1" x14ac:dyDescent="0.2">
      <c r="A186" s="561"/>
    </row>
    <row r="187" spans="1:1" x14ac:dyDescent="0.2">
      <c r="A187" s="561"/>
    </row>
    <row r="188" spans="1:1" x14ac:dyDescent="0.2">
      <c r="A188" s="561"/>
    </row>
    <row r="189" spans="1:1" x14ac:dyDescent="0.2">
      <c r="A189" s="561"/>
    </row>
    <row r="190" spans="1:1" x14ac:dyDescent="0.2">
      <c r="A190" s="561"/>
    </row>
    <row r="191" spans="1:1" x14ac:dyDescent="0.2">
      <c r="A191" s="561"/>
    </row>
    <row r="192" spans="1:1" x14ac:dyDescent="0.2">
      <c r="A192" s="561"/>
    </row>
    <row r="193" spans="1:1" x14ac:dyDescent="0.2">
      <c r="A193" s="561"/>
    </row>
    <row r="194" spans="1:1" x14ac:dyDescent="0.2">
      <c r="A194" s="561"/>
    </row>
    <row r="195" spans="1:1" x14ac:dyDescent="0.2">
      <c r="A195" s="561"/>
    </row>
    <row r="196" spans="1:1" x14ac:dyDescent="0.2">
      <c r="A196" s="561"/>
    </row>
    <row r="197" spans="1:1" x14ac:dyDescent="0.2">
      <c r="A197" s="561"/>
    </row>
    <row r="198" spans="1:1" x14ac:dyDescent="0.2">
      <c r="A198" s="561"/>
    </row>
    <row r="199" spans="1:1" x14ac:dyDescent="0.2">
      <c r="A199" s="561"/>
    </row>
    <row r="200" spans="1:1" x14ac:dyDescent="0.2">
      <c r="A200" s="561"/>
    </row>
    <row r="201" spans="1:1" x14ac:dyDescent="0.2">
      <c r="A201" s="561"/>
    </row>
    <row r="202" spans="1:1" x14ac:dyDescent="0.2">
      <c r="A202" s="561"/>
    </row>
    <row r="203" spans="1:1" x14ac:dyDescent="0.2">
      <c r="A203" s="561"/>
    </row>
    <row r="204" spans="1:1" x14ac:dyDescent="0.2">
      <c r="A204" s="561"/>
    </row>
    <row r="205" spans="1:1" x14ac:dyDescent="0.2">
      <c r="A205" s="561"/>
    </row>
    <row r="206" spans="1:1" x14ac:dyDescent="0.2">
      <c r="A206" s="561"/>
    </row>
    <row r="207" spans="1:1" x14ac:dyDescent="0.2">
      <c r="A207" s="561"/>
    </row>
    <row r="208" spans="1:1" x14ac:dyDescent="0.2">
      <c r="A208" s="561"/>
    </row>
    <row r="209" spans="1:1" x14ac:dyDescent="0.2">
      <c r="A209" s="561"/>
    </row>
    <row r="210" spans="1:1" x14ac:dyDescent="0.2">
      <c r="A210" s="561"/>
    </row>
    <row r="211" spans="1:1" x14ac:dyDescent="0.2">
      <c r="A211" s="561"/>
    </row>
    <row r="212" spans="1:1" x14ac:dyDescent="0.2">
      <c r="A212" s="561"/>
    </row>
    <row r="213" spans="1:1" x14ac:dyDescent="0.2">
      <c r="A213" s="561"/>
    </row>
    <row r="214" spans="1:1" x14ac:dyDescent="0.2">
      <c r="A214" s="561"/>
    </row>
    <row r="215" spans="1:1" x14ac:dyDescent="0.2">
      <c r="A215" s="561"/>
    </row>
    <row r="216" spans="1:1" x14ac:dyDescent="0.2">
      <c r="A216" s="561"/>
    </row>
    <row r="217" spans="1:1" x14ac:dyDescent="0.2">
      <c r="A217" s="561"/>
    </row>
    <row r="218" spans="1:1" x14ac:dyDescent="0.2">
      <c r="A218" s="561"/>
    </row>
    <row r="219" spans="1:1" x14ac:dyDescent="0.2">
      <c r="A219" s="561"/>
    </row>
    <row r="220" spans="1:1" x14ac:dyDescent="0.2">
      <c r="A220" s="561"/>
    </row>
    <row r="221" spans="1:1" x14ac:dyDescent="0.2">
      <c r="A221" s="561"/>
    </row>
    <row r="222" spans="1:1" x14ac:dyDescent="0.2">
      <c r="A222" s="561"/>
    </row>
    <row r="223" spans="1:1" x14ac:dyDescent="0.2">
      <c r="A223" s="561"/>
    </row>
    <row r="224" spans="1:1" x14ac:dyDescent="0.2">
      <c r="A224" s="561"/>
    </row>
    <row r="225" spans="1:1" x14ac:dyDescent="0.2">
      <c r="A225" s="561"/>
    </row>
    <row r="226" spans="1:1" x14ac:dyDescent="0.2">
      <c r="A226" s="561"/>
    </row>
    <row r="227" spans="1:1" x14ac:dyDescent="0.2">
      <c r="A227" s="561"/>
    </row>
    <row r="228" spans="1:1" x14ac:dyDescent="0.2">
      <c r="A228" s="561"/>
    </row>
    <row r="229" spans="1:1" x14ac:dyDescent="0.2">
      <c r="A229" s="561"/>
    </row>
    <row r="230" spans="1:1" x14ac:dyDescent="0.2">
      <c r="A230" s="561"/>
    </row>
    <row r="231" spans="1:1" x14ac:dyDescent="0.2">
      <c r="A231" s="561"/>
    </row>
    <row r="232" spans="1:1" x14ac:dyDescent="0.2">
      <c r="A232" s="561"/>
    </row>
    <row r="233" spans="1:1" x14ac:dyDescent="0.2">
      <c r="A233" s="561"/>
    </row>
    <row r="234" spans="1:1" x14ac:dyDescent="0.2">
      <c r="A234" s="561"/>
    </row>
    <row r="235" spans="1:1" x14ac:dyDescent="0.2">
      <c r="A235" s="561"/>
    </row>
    <row r="236" spans="1:1" x14ac:dyDescent="0.2">
      <c r="A236" s="561"/>
    </row>
    <row r="237" spans="1:1" x14ac:dyDescent="0.2">
      <c r="A237" s="561"/>
    </row>
    <row r="238" spans="1:1" x14ac:dyDescent="0.2">
      <c r="A238" s="561"/>
    </row>
    <row r="239" spans="1:1" x14ac:dyDescent="0.2">
      <c r="A239" s="561"/>
    </row>
    <row r="240" spans="1:1" x14ac:dyDescent="0.2">
      <c r="A240" s="561"/>
    </row>
    <row r="241" spans="1:1" x14ac:dyDescent="0.2">
      <c r="A241" s="561"/>
    </row>
    <row r="242" spans="1:1" x14ac:dyDescent="0.2">
      <c r="A242" s="561"/>
    </row>
    <row r="243" spans="1:1" x14ac:dyDescent="0.2">
      <c r="A243" s="561"/>
    </row>
    <row r="244" spans="1:1" x14ac:dyDescent="0.2">
      <c r="A244" s="561"/>
    </row>
    <row r="245" spans="1:1" x14ac:dyDescent="0.2">
      <c r="A245" s="561"/>
    </row>
    <row r="246" spans="1:1" x14ac:dyDescent="0.2">
      <c r="A246" s="561"/>
    </row>
    <row r="247" spans="1:1" x14ac:dyDescent="0.2">
      <c r="A247" s="561"/>
    </row>
    <row r="248" spans="1:1" x14ac:dyDescent="0.2">
      <c r="A248" s="561"/>
    </row>
    <row r="249" spans="1:1" x14ac:dyDescent="0.2">
      <c r="A249" s="561"/>
    </row>
    <row r="250" spans="1:1" x14ac:dyDescent="0.2">
      <c r="A250" s="561"/>
    </row>
    <row r="251" spans="1:1" x14ac:dyDescent="0.2">
      <c r="A251" s="561"/>
    </row>
    <row r="252" spans="1:1" x14ac:dyDescent="0.2">
      <c r="A252" s="561"/>
    </row>
    <row r="253" spans="1:1" x14ac:dyDescent="0.2">
      <c r="A253" s="561"/>
    </row>
    <row r="254" spans="1:1" x14ac:dyDescent="0.2">
      <c r="A254" s="561"/>
    </row>
    <row r="255" spans="1:1" x14ac:dyDescent="0.2">
      <c r="A255" s="561"/>
    </row>
    <row r="256" spans="1:1" x14ac:dyDescent="0.2">
      <c r="A256" s="561"/>
    </row>
    <row r="257" spans="1:1" x14ac:dyDescent="0.2">
      <c r="A257" s="561"/>
    </row>
    <row r="258" spans="1:1" x14ac:dyDescent="0.2">
      <c r="A258" s="561"/>
    </row>
    <row r="259" spans="1:1" x14ac:dyDescent="0.2">
      <c r="A259" s="561"/>
    </row>
    <row r="260" spans="1:1" x14ac:dyDescent="0.2">
      <c r="A260" s="561"/>
    </row>
    <row r="261" spans="1:1" x14ac:dyDescent="0.2">
      <c r="A261" s="561"/>
    </row>
    <row r="262" spans="1:1" x14ac:dyDescent="0.2">
      <c r="A262" s="561"/>
    </row>
    <row r="263" spans="1:1" x14ac:dyDescent="0.2">
      <c r="A263" s="561"/>
    </row>
    <row r="264" spans="1:1" x14ac:dyDescent="0.2">
      <c r="A264" s="561"/>
    </row>
    <row r="265" spans="1:1" x14ac:dyDescent="0.2">
      <c r="A265" s="561"/>
    </row>
    <row r="266" spans="1:1" x14ac:dyDescent="0.2">
      <c r="A266" s="561"/>
    </row>
    <row r="267" spans="1:1" x14ac:dyDescent="0.2">
      <c r="A267" s="561"/>
    </row>
    <row r="268" spans="1:1" x14ac:dyDescent="0.2">
      <c r="A268" s="561"/>
    </row>
    <row r="269" spans="1:1" x14ac:dyDescent="0.2">
      <c r="A269" s="561"/>
    </row>
    <row r="270" spans="1:1" x14ac:dyDescent="0.2">
      <c r="A270" s="561"/>
    </row>
    <row r="271" spans="1:1" x14ac:dyDescent="0.2">
      <c r="A271" s="561"/>
    </row>
    <row r="272" spans="1:1" x14ac:dyDescent="0.2">
      <c r="A272" s="561"/>
    </row>
    <row r="273" spans="1:1" x14ac:dyDescent="0.2">
      <c r="A273" s="561"/>
    </row>
    <row r="274" spans="1:1" x14ac:dyDescent="0.2">
      <c r="A274" s="561"/>
    </row>
    <row r="275" spans="1:1" x14ac:dyDescent="0.2">
      <c r="A275" s="561"/>
    </row>
    <row r="276" spans="1:1" x14ac:dyDescent="0.2">
      <c r="A276" s="561"/>
    </row>
    <row r="277" spans="1:1" x14ac:dyDescent="0.2">
      <c r="A277" s="561"/>
    </row>
    <row r="278" spans="1:1" x14ac:dyDescent="0.2">
      <c r="A278" s="561"/>
    </row>
    <row r="279" spans="1:1" x14ac:dyDescent="0.2">
      <c r="A279" s="561"/>
    </row>
    <row r="280" spans="1:1" x14ac:dyDescent="0.2">
      <c r="A280" s="561"/>
    </row>
    <row r="281" spans="1:1" x14ac:dyDescent="0.2">
      <c r="A281" s="561"/>
    </row>
    <row r="282" spans="1:1" x14ac:dyDescent="0.2">
      <c r="A282" s="561"/>
    </row>
    <row r="283" spans="1:1" x14ac:dyDescent="0.2">
      <c r="A283" s="561"/>
    </row>
    <row r="284" spans="1:1" x14ac:dyDescent="0.2">
      <c r="A284" s="561"/>
    </row>
    <row r="285" spans="1:1" x14ac:dyDescent="0.2">
      <c r="A285" s="561"/>
    </row>
    <row r="286" spans="1:1" x14ac:dyDescent="0.2">
      <c r="A286" s="561"/>
    </row>
    <row r="287" spans="1:1" x14ac:dyDescent="0.2">
      <c r="A287" s="561"/>
    </row>
    <row r="288" spans="1:1" x14ac:dyDescent="0.2">
      <c r="A288" s="561"/>
    </row>
    <row r="289" spans="1:1" x14ac:dyDescent="0.2">
      <c r="A289" s="561"/>
    </row>
    <row r="290" spans="1:1" x14ac:dyDescent="0.2">
      <c r="A290" s="561"/>
    </row>
    <row r="291" spans="1:1" x14ac:dyDescent="0.2">
      <c r="A291" s="561"/>
    </row>
    <row r="292" spans="1:1" x14ac:dyDescent="0.2">
      <c r="A292" s="561"/>
    </row>
    <row r="293" spans="1:1" x14ac:dyDescent="0.2">
      <c r="A293" s="561"/>
    </row>
    <row r="294" spans="1:1" x14ac:dyDescent="0.2">
      <c r="A294" s="561"/>
    </row>
    <row r="295" spans="1:1" x14ac:dyDescent="0.2">
      <c r="A295" s="561"/>
    </row>
    <row r="296" spans="1:1" x14ac:dyDescent="0.2">
      <c r="A296" s="561"/>
    </row>
    <row r="297" spans="1:1" x14ac:dyDescent="0.2">
      <c r="A297" s="561"/>
    </row>
    <row r="298" spans="1:1" x14ac:dyDescent="0.2">
      <c r="A298" s="561"/>
    </row>
    <row r="299" spans="1:1" x14ac:dyDescent="0.2">
      <c r="A299" s="561"/>
    </row>
    <row r="300" spans="1:1" x14ac:dyDescent="0.2">
      <c r="A300" s="561"/>
    </row>
    <row r="301" spans="1:1" x14ac:dyDescent="0.2">
      <c r="A301" s="561"/>
    </row>
    <row r="302" spans="1:1" x14ac:dyDescent="0.2">
      <c r="A302" s="561"/>
    </row>
    <row r="303" spans="1:1" x14ac:dyDescent="0.2">
      <c r="A303" s="561"/>
    </row>
    <row r="304" spans="1:1" x14ac:dyDescent="0.2">
      <c r="A304" s="561"/>
    </row>
    <row r="305" spans="1:1" x14ac:dyDescent="0.2">
      <c r="A305" s="561"/>
    </row>
    <row r="306" spans="1:1" x14ac:dyDescent="0.2">
      <c r="A306" s="561"/>
    </row>
    <row r="307" spans="1:1" x14ac:dyDescent="0.2">
      <c r="A307" s="561"/>
    </row>
    <row r="308" spans="1:1" x14ac:dyDescent="0.2">
      <c r="A308" s="561"/>
    </row>
    <row r="309" spans="1:1" x14ac:dyDescent="0.2">
      <c r="A309" s="561"/>
    </row>
    <row r="310" spans="1:1" x14ac:dyDescent="0.2">
      <c r="A310" s="561"/>
    </row>
    <row r="311" spans="1:1" x14ac:dyDescent="0.2">
      <c r="A311" s="561"/>
    </row>
    <row r="312" spans="1:1" x14ac:dyDescent="0.2">
      <c r="A312" s="561"/>
    </row>
    <row r="313" spans="1:1" x14ac:dyDescent="0.2">
      <c r="A313" s="561"/>
    </row>
    <row r="314" spans="1:1" x14ac:dyDescent="0.2">
      <c r="A314" s="561"/>
    </row>
    <row r="315" spans="1:1" x14ac:dyDescent="0.2">
      <c r="A315" s="561"/>
    </row>
    <row r="316" spans="1:1" x14ac:dyDescent="0.2">
      <c r="A316" s="561"/>
    </row>
    <row r="317" spans="1:1" x14ac:dyDescent="0.2">
      <c r="A317" s="561"/>
    </row>
    <row r="318" spans="1:1" x14ac:dyDescent="0.2">
      <c r="A318" s="561"/>
    </row>
    <row r="319" spans="1:1" x14ac:dyDescent="0.2">
      <c r="A319" s="561"/>
    </row>
    <row r="320" spans="1:1" x14ac:dyDescent="0.2">
      <c r="A320" s="561"/>
    </row>
    <row r="321" spans="1:1" x14ac:dyDescent="0.2">
      <c r="A321" s="561"/>
    </row>
    <row r="322" spans="1:1" x14ac:dyDescent="0.2">
      <c r="A322" s="561"/>
    </row>
    <row r="323" spans="1:1" x14ac:dyDescent="0.2">
      <c r="A323" s="561"/>
    </row>
    <row r="324" spans="1:1" x14ac:dyDescent="0.2">
      <c r="A324" s="561"/>
    </row>
    <row r="325" spans="1:1" x14ac:dyDescent="0.2">
      <c r="A325" s="561"/>
    </row>
    <row r="326" spans="1:1" x14ac:dyDescent="0.2">
      <c r="A326" s="561"/>
    </row>
    <row r="327" spans="1:1" x14ac:dyDescent="0.2">
      <c r="A327" s="561"/>
    </row>
    <row r="328" spans="1:1" x14ac:dyDescent="0.2">
      <c r="A328" s="561"/>
    </row>
    <row r="329" spans="1:1" x14ac:dyDescent="0.2">
      <c r="A329" s="561"/>
    </row>
    <row r="330" spans="1:1" x14ac:dyDescent="0.2">
      <c r="A330" s="561"/>
    </row>
    <row r="331" spans="1:1" x14ac:dyDescent="0.2">
      <c r="A331" s="561"/>
    </row>
    <row r="332" spans="1:1" x14ac:dyDescent="0.2">
      <c r="A332" s="561"/>
    </row>
    <row r="333" spans="1:1" x14ac:dyDescent="0.2">
      <c r="A333" s="561"/>
    </row>
    <row r="334" spans="1:1" x14ac:dyDescent="0.2">
      <c r="A334" s="561"/>
    </row>
    <row r="335" spans="1:1" x14ac:dyDescent="0.2">
      <c r="A335" s="561"/>
    </row>
    <row r="336" spans="1:1" x14ac:dyDescent="0.2">
      <c r="A336" s="561"/>
    </row>
    <row r="337" spans="1:1" x14ac:dyDescent="0.2">
      <c r="A337" s="561"/>
    </row>
    <row r="338" spans="1:1" x14ac:dyDescent="0.2">
      <c r="A338" s="561"/>
    </row>
    <row r="339" spans="1:1" x14ac:dyDescent="0.2">
      <c r="A339" s="561"/>
    </row>
    <row r="340" spans="1:1" x14ac:dyDescent="0.2">
      <c r="A340" s="561"/>
    </row>
    <row r="341" spans="1:1" x14ac:dyDescent="0.2">
      <c r="A341" s="561"/>
    </row>
    <row r="342" spans="1:1" x14ac:dyDescent="0.2">
      <c r="A342" s="561"/>
    </row>
    <row r="343" spans="1:1" x14ac:dyDescent="0.2">
      <c r="A343" s="561"/>
    </row>
    <row r="344" spans="1:1" x14ac:dyDescent="0.2">
      <c r="A344" s="561"/>
    </row>
    <row r="345" spans="1:1" x14ac:dyDescent="0.2">
      <c r="A345" s="561"/>
    </row>
    <row r="346" spans="1:1" x14ac:dyDescent="0.2">
      <c r="A346" s="561"/>
    </row>
    <row r="347" spans="1:1" x14ac:dyDescent="0.2">
      <c r="A347" s="561"/>
    </row>
    <row r="348" spans="1:1" x14ac:dyDescent="0.2">
      <c r="A348" s="561"/>
    </row>
    <row r="349" spans="1:1" x14ac:dyDescent="0.2">
      <c r="A349" s="561"/>
    </row>
    <row r="350" spans="1:1" x14ac:dyDescent="0.2">
      <c r="A350" s="561"/>
    </row>
    <row r="351" spans="1:1" x14ac:dyDescent="0.2">
      <c r="A351" s="561"/>
    </row>
    <row r="352" spans="1:1" x14ac:dyDescent="0.2">
      <c r="A352" s="561"/>
    </row>
    <row r="353" spans="1:1" x14ac:dyDescent="0.2">
      <c r="A353" s="561"/>
    </row>
    <row r="354" spans="1:1" x14ac:dyDescent="0.2">
      <c r="A354" s="561"/>
    </row>
    <row r="355" spans="1:1" x14ac:dyDescent="0.2">
      <c r="A355" s="561"/>
    </row>
    <row r="356" spans="1:1" x14ac:dyDescent="0.2">
      <c r="A356" s="561"/>
    </row>
    <row r="357" spans="1:1" x14ac:dyDescent="0.2">
      <c r="A357" s="561"/>
    </row>
    <row r="358" spans="1:1" x14ac:dyDescent="0.2">
      <c r="A358" s="561"/>
    </row>
    <row r="359" spans="1:1" x14ac:dyDescent="0.2">
      <c r="A359" s="561"/>
    </row>
    <row r="360" spans="1:1" x14ac:dyDescent="0.2">
      <c r="A360" s="561"/>
    </row>
    <row r="361" spans="1:1" x14ac:dyDescent="0.2">
      <c r="A361" s="561"/>
    </row>
    <row r="362" spans="1:1" x14ac:dyDescent="0.2">
      <c r="A362" s="561"/>
    </row>
    <row r="363" spans="1:1" x14ac:dyDescent="0.2">
      <c r="A363" s="561"/>
    </row>
    <row r="364" spans="1:1" x14ac:dyDescent="0.2">
      <c r="A364" s="561"/>
    </row>
    <row r="365" spans="1:1" x14ac:dyDescent="0.2">
      <c r="A365" s="561"/>
    </row>
    <row r="366" spans="1:1" x14ac:dyDescent="0.2">
      <c r="A366" s="561"/>
    </row>
    <row r="367" spans="1:1" x14ac:dyDescent="0.2">
      <c r="A367" s="561"/>
    </row>
    <row r="368" spans="1:1" x14ac:dyDescent="0.2">
      <c r="A368" s="561"/>
    </row>
    <row r="369" spans="1:1" x14ac:dyDescent="0.2">
      <c r="A369" s="561"/>
    </row>
    <row r="370" spans="1:1" x14ac:dyDescent="0.2">
      <c r="A370" s="561"/>
    </row>
    <row r="371" spans="1:1" x14ac:dyDescent="0.2">
      <c r="A371" s="561"/>
    </row>
    <row r="372" spans="1:1" x14ac:dyDescent="0.2">
      <c r="A372" s="561"/>
    </row>
    <row r="373" spans="1:1" x14ac:dyDescent="0.2">
      <c r="A373" s="561"/>
    </row>
    <row r="374" spans="1:1" x14ac:dyDescent="0.2">
      <c r="A374" s="561"/>
    </row>
    <row r="375" spans="1:1" x14ac:dyDescent="0.2">
      <c r="A375" s="561"/>
    </row>
    <row r="376" spans="1:1" x14ac:dyDescent="0.2">
      <c r="A376" s="561"/>
    </row>
    <row r="377" spans="1:1" x14ac:dyDescent="0.2">
      <c r="A377" s="561"/>
    </row>
    <row r="378" spans="1:1" x14ac:dyDescent="0.2">
      <c r="A378" s="561"/>
    </row>
    <row r="379" spans="1:1" x14ac:dyDescent="0.2">
      <c r="A379" s="561"/>
    </row>
    <row r="380" spans="1:1" x14ac:dyDescent="0.2">
      <c r="A380" s="561"/>
    </row>
    <row r="381" spans="1:1" x14ac:dyDescent="0.2">
      <c r="A381" s="561"/>
    </row>
    <row r="382" spans="1:1" x14ac:dyDescent="0.2">
      <c r="A382" s="561"/>
    </row>
    <row r="383" spans="1:1" x14ac:dyDescent="0.2">
      <c r="A383" s="561"/>
    </row>
    <row r="384" spans="1:1" x14ac:dyDescent="0.2">
      <c r="A384" s="561"/>
    </row>
    <row r="385" spans="1:1" x14ac:dyDescent="0.2">
      <c r="A385" s="561"/>
    </row>
    <row r="386" spans="1:1" x14ac:dyDescent="0.2">
      <c r="A386" s="561"/>
    </row>
    <row r="387" spans="1:1" x14ac:dyDescent="0.2">
      <c r="A387" s="561"/>
    </row>
    <row r="388" spans="1:1" x14ac:dyDescent="0.2">
      <c r="A388" s="561"/>
    </row>
    <row r="389" spans="1:1" x14ac:dyDescent="0.2">
      <c r="A389" s="561"/>
    </row>
    <row r="390" spans="1:1" x14ac:dyDescent="0.2">
      <c r="A390" s="561"/>
    </row>
    <row r="391" spans="1:1" x14ac:dyDescent="0.2">
      <c r="A391" s="561"/>
    </row>
    <row r="392" spans="1:1" x14ac:dyDescent="0.2">
      <c r="A392" s="561"/>
    </row>
    <row r="393" spans="1:1" x14ac:dyDescent="0.2">
      <c r="A393" s="561"/>
    </row>
    <row r="394" spans="1:1" x14ac:dyDescent="0.2">
      <c r="A394" s="561"/>
    </row>
    <row r="395" spans="1:1" x14ac:dyDescent="0.2">
      <c r="A395" s="561"/>
    </row>
    <row r="396" spans="1:1" x14ac:dyDescent="0.2">
      <c r="A396" s="561"/>
    </row>
    <row r="397" spans="1:1" x14ac:dyDescent="0.2">
      <c r="A397" s="561"/>
    </row>
    <row r="398" spans="1:1" x14ac:dyDescent="0.2">
      <c r="A398" s="561"/>
    </row>
    <row r="399" spans="1:1" x14ac:dyDescent="0.2">
      <c r="A399" s="561"/>
    </row>
    <row r="400" spans="1:1" x14ac:dyDescent="0.2">
      <c r="A400" s="561"/>
    </row>
    <row r="401" spans="1:1" x14ac:dyDescent="0.2">
      <c r="A401" s="561"/>
    </row>
    <row r="402" spans="1:1" x14ac:dyDescent="0.2">
      <c r="A402" s="561"/>
    </row>
    <row r="403" spans="1:1" x14ac:dyDescent="0.2">
      <c r="A403" s="561"/>
    </row>
    <row r="404" spans="1:1" x14ac:dyDescent="0.2">
      <c r="A404" s="561"/>
    </row>
    <row r="405" spans="1:1" x14ac:dyDescent="0.2">
      <c r="A405" s="561"/>
    </row>
    <row r="406" spans="1:1" x14ac:dyDescent="0.2">
      <c r="A406" s="561"/>
    </row>
    <row r="407" spans="1:1" x14ac:dyDescent="0.2">
      <c r="A407" s="561"/>
    </row>
    <row r="408" spans="1:1" x14ac:dyDescent="0.2">
      <c r="A408" s="561"/>
    </row>
    <row r="409" spans="1:1" x14ac:dyDescent="0.2">
      <c r="A409" s="561"/>
    </row>
    <row r="410" spans="1:1" x14ac:dyDescent="0.2">
      <c r="A410" s="561"/>
    </row>
    <row r="411" spans="1:1" x14ac:dyDescent="0.2">
      <c r="A411" s="561"/>
    </row>
    <row r="412" spans="1:1" x14ac:dyDescent="0.2">
      <c r="A412" s="561"/>
    </row>
    <row r="413" spans="1:1" x14ac:dyDescent="0.2">
      <c r="A413" s="561"/>
    </row>
    <row r="414" spans="1:1" x14ac:dyDescent="0.2">
      <c r="A414" s="561"/>
    </row>
    <row r="415" spans="1:1" x14ac:dyDescent="0.2">
      <c r="A415" s="561"/>
    </row>
    <row r="416" spans="1:1" x14ac:dyDescent="0.2">
      <c r="A416" s="561"/>
    </row>
    <row r="417" spans="1:1" x14ac:dyDescent="0.2">
      <c r="A417" s="561"/>
    </row>
    <row r="418" spans="1:1" x14ac:dyDescent="0.2">
      <c r="A418" s="561"/>
    </row>
    <row r="419" spans="1:1" x14ac:dyDescent="0.2">
      <c r="A419" s="561"/>
    </row>
    <row r="420" spans="1:1" x14ac:dyDescent="0.2">
      <c r="A420" s="561"/>
    </row>
    <row r="421" spans="1:1" x14ac:dyDescent="0.2">
      <c r="A421" s="561"/>
    </row>
    <row r="422" spans="1:1" x14ac:dyDescent="0.2">
      <c r="A422" s="561"/>
    </row>
    <row r="423" spans="1:1" x14ac:dyDescent="0.2">
      <c r="A423" s="561"/>
    </row>
    <row r="424" spans="1:1" x14ac:dyDescent="0.2">
      <c r="A424" s="561"/>
    </row>
    <row r="425" spans="1:1" x14ac:dyDescent="0.2">
      <c r="A425" s="561"/>
    </row>
    <row r="426" spans="1:1" x14ac:dyDescent="0.2">
      <c r="A426" s="561"/>
    </row>
    <row r="427" spans="1:1" x14ac:dyDescent="0.2">
      <c r="A427" s="561"/>
    </row>
    <row r="428" spans="1:1" x14ac:dyDescent="0.2">
      <c r="A428" s="561"/>
    </row>
    <row r="429" spans="1:1" x14ac:dyDescent="0.2">
      <c r="A429" s="561"/>
    </row>
    <row r="430" spans="1:1" x14ac:dyDescent="0.2">
      <c r="A430" s="561"/>
    </row>
    <row r="431" spans="1:1" x14ac:dyDescent="0.2">
      <c r="A431" s="561"/>
    </row>
    <row r="432" spans="1:1" x14ac:dyDescent="0.2">
      <c r="A432" s="561"/>
    </row>
    <row r="433" spans="1:1" x14ac:dyDescent="0.2">
      <c r="A433" s="561"/>
    </row>
    <row r="434" spans="1:1" x14ac:dyDescent="0.2">
      <c r="A434" s="561"/>
    </row>
    <row r="435" spans="1:1" x14ac:dyDescent="0.2">
      <c r="A435" s="561"/>
    </row>
    <row r="436" spans="1:1" x14ac:dyDescent="0.2">
      <c r="A436" s="561"/>
    </row>
    <row r="437" spans="1:1" x14ac:dyDescent="0.2">
      <c r="A437" s="561"/>
    </row>
    <row r="438" spans="1:1" x14ac:dyDescent="0.2">
      <c r="A438" s="561"/>
    </row>
    <row r="439" spans="1:1" x14ac:dyDescent="0.2">
      <c r="A439" s="561"/>
    </row>
    <row r="440" spans="1:1" x14ac:dyDescent="0.2">
      <c r="A440" s="561"/>
    </row>
    <row r="441" spans="1:1" x14ac:dyDescent="0.2">
      <c r="A441" s="561"/>
    </row>
    <row r="442" spans="1:1" x14ac:dyDescent="0.2">
      <c r="A442" s="561"/>
    </row>
    <row r="443" spans="1:1" x14ac:dyDescent="0.2">
      <c r="A443" s="561"/>
    </row>
    <row r="444" spans="1:1" x14ac:dyDescent="0.2">
      <c r="A444" s="561"/>
    </row>
    <row r="445" spans="1:1" x14ac:dyDescent="0.2">
      <c r="A445" s="561"/>
    </row>
    <row r="446" spans="1:1" x14ac:dyDescent="0.2">
      <c r="A446" s="561"/>
    </row>
    <row r="447" spans="1:1" x14ac:dyDescent="0.2">
      <c r="A447" s="561"/>
    </row>
    <row r="448" spans="1:1" x14ac:dyDescent="0.2">
      <c r="A448" s="561"/>
    </row>
    <row r="449" spans="1:1" x14ac:dyDescent="0.2">
      <c r="A449" s="561"/>
    </row>
    <row r="450" spans="1:1" x14ac:dyDescent="0.2">
      <c r="A450" s="561"/>
    </row>
    <row r="451" spans="1:1" x14ac:dyDescent="0.2">
      <c r="A451" s="561"/>
    </row>
    <row r="452" spans="1:1" x14ac:dyDescent="0.2">
      <c r="A452" s="561"/>
    </row>
    <row r="453" spans="1:1" x14ac:dyDescent="0.2">
      <c r="A453" s="561"/>
    </row>
    <row r="454" spans="1:1" x14ac:dyDescent="0.2">
      <c r="A454" s="561"/>
    </row>
    <row r="455" spans="1:1" x14ac:dyDescent="0.2">
      <c r="A455" s="561"/>
    </row>
    <row r="456" spans="1:1" x14ac:dyDescent="0.2">
      <c r="A456" s="561"/>
    </row>
    <row r="457" spans="1:1" x14ac:dyDescent="0.2">
      <c r="A457" s="561"/>
    </row>
    <row r="458" spans="1:1" x14ac:dyDescent="0.2">
      <c r="A458" s="561"/>
    </row>
    <row r="459" spans="1:1" x14ac:dyDescent="0.2">
      <c r="A459" s="561"/>
    </row>
    <row r="460" spans="1:1" x14ac:dyDescent="0.2">
      <c r="A460" s="561"/>
    </row>
    <row r="461" spans="1:1" x14ac:dyDescent="0.2">
      <c r="A461" s="561"/>
    </row>
    <row r="462" spans="1:1" x14ac:dyDescent="0.2">
      <c r="A462" s="561"/>
    </row>
    <row r="463" spans="1:1" x14ac:dyDescent="0.2">
      <c r="A463" s="561"/>
    </row>
    <row r="464" spans="1:1" x14ac:dyDescent="0.2">
      <c r="A464" s="561"/>
    </row>
    <row r="465" spans="1:1" x14ac:dyDescent="0.2">
      <c r="A465" s="561"/>
    </row>
    <row r="466" spans="1:1" x14ac:dyDescent="0.2">
      <c r="A466" s="561"/>
    </row>
    <row r="467" spans="1:1" x14ac:dyDescent="0.2">
      <c r="A467" s="561"/>
    </row>
  </sheetData>
  <mergeCells count="6">
    <mergeCell ref="C37:K38"/>
    <mergeCell ref="C3:J3"/>
    <mergeCell ref="C4:J4"/>
    <mergeCell ref="B7:K8"/>
    <mergeCell ref="C2:K2"/>
    <mergeCell ref="B21:K22"/>
  </mergeCells>
  <phoneticPr fontId="50" type="noConversion"/>
  <pageMargins left="0.25" right="0.25" top="0.2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802.11 WG Agenda</vt:lpstr>
      <vt:lpstr>WNG SC Agenda</vt:lpstr>
      <vt:lpstr>JTC1</vt:lpstr>
      <vt:lpstr>REG</vt:lpstr>
      <vt:lpstr>CAC Agenda</vt:lpstr>
      <vt:lpstr>Parameters</vt:lpstr>
      <vt:lpstr>FridayClosingPlenary</vt:lpstr>
      <vt:lpstr>MondayOpeningPlenary</vt:lpstr>
      <vt:lpstr>'802.11 Cover'!Print_Area</vt:lpstr>
      <vt:lpstr>'802.11 WG Agenda'!Print_Area</vt:lpstr>
      <vt:lpstr>'CAC Agenda'!Print_Area</vt:lpstr>
      <vt:lpstr>'Courtesy Notice'!Print_Area</vt:lpstr>
      <vt:lpstr>'JTC1'!Print_Area</vt:lpstr>
      <vt:lpstr>Title!Print_Area</vt:lpstr>
      <vt:lpstr>'WNG SC Agenda'!Print_Area</vt:lpstr>
      <vt:lpstr>WednesdayMidWeekPlenary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2014-04-10T14:21:42Z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