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codeName="ThisWorkbook" autoCompressPictures="0"/>
  <bookViews>
    <workbookView xWindow="0" yWindow="0" windowWidth="25600" windowHeight="16060"/>
  </bookViews>
  <sheets>
    <sheet name="Title" sheetId="1" r:id="rId1"/>
    <sheet name="１１b" sheetId="3" r:id="rId2"/>
    <sheet name="１１a" sheetId="7" r:id="rId3"/>
    <sheet name="11n A-MSDU" sheetId="4" r:id="rId4"/>
    <sheet name="References" sheetId="6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4" l="1"/>
  <c r="J15" i="4"/>
  <c r="B20" i="4"/>
  <c r="B28" i="4"/>
  <c r="N15" i="4"/>
  <c r="R15" i="4"/>
  <c r="F10" i="4"/>
  <c r="F14" i="7"/>
  <c r="B14" i="7"/>
  <c r="R8" i="4"/>
  <c r="N10" i="4"/>
  <c r="N11" i="4"/>
  <c r="J10" i="4"/>
  <c r="J11" i="4"/>
  <c r="F11" i="4"/>
  <c r="B19" i="4"/>
  <c r="B14" i="4"/>
  <c r="B13" i="4"/>
  <c r="B12" i="4"/>
  <c r="B10" i="4"/>
  <c r="B11" i="4"/>
  <c r="F9" i="3"/>
  <c r="F8" i="3"/>
  <c r="F12" i="3"/>
  <c r="B10" i="3"/>
  <c r="B12" i="3"/>
  <c r="B11" i="3"/>
  <c r="J7" i="7"/>
  <c r="J14" i="7"/>
  <c r="F10" i="7"/>
  <c r="F9" i="7"/>
  <c r="B13" i="7"/>
  <c r="B12" i="7"/>
  <c r="B10" i="7"/>
  <c r="B9" i="7"/>
  <c r="B11" i="7"/>
  <c r="J7" i="3"/>
  <c r="J12" i="3"/>
</calcChain>
</file>

<file path=xl/sharedStrings.xml><?xml version="1.0" encoding="utf-8"?>
<sst xmlns="http://schemas.openxmlformats.org/spreadsheetml/2006/main" count="213" uniqueCount="101">
  <si>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</si>
  <si>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</si>
  <si>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</si>
  <si>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</si>
  <si>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</si>
  <si>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</si>
  <si>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</si>
  <si>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</si>
  <si>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</si>
  <si>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</si>
  <si>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</si>
  <si>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</si>
  <si>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</si>
  <si>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References:</t>
  </si>
  <si>
    <t>Full Date:</t>
  </si>
  <si>
    <t>Affiliation</t>
  </si>
  <si>
    <t>PLCP header</t>
    <phoneticPr fontId="0" type="noConversion"/>
  </si>
  <si>
    <t>data rate</t>
    <phoneticPr fontId="0" type="noConversion"/>
  </si>
  <si>
    <t>Mbps</t>
    <phoneticPr fontId="0" type="noConversion"/>
  </si>
  <si>
    <t>Bytes</t>
    <phoneticPr fontId="0" type="noConversion"/>
  </si>
  <si>
    <t>PLCP preamble</t>
    <phoneticPr fontId="0" type="noConversion"/>
  </si>
  <si>
    <t>usec</t>
    <phoneticPr fontId="0" type="noConversion"/>
  </si>
  <si>
    <t>802.11 MAC header</t>
    <phoneticPr fontId="0" type="noConversion"/>
  </si>
  <si>
    <t>LLC header</t>
    <phoneticPr fontId="0" type="noConversion"/>
  </si>
  <si>
    <t>IP packet</t>
    <phoneticPr fontId="0" type="noConversion"/>
  </si>
  <si>
    <t>IP packet length</t>
    <phoneticPr fontId="0" type="noConversion"/>
  </si>
  <si>
    <t>FCS</t>
    <phoneticPr fontId="0" type="noConversion"/>
  </si>
  <si>
    <t>sub total</t>
    <phoneticPr fontId="0" type="noConversion"/>
  </si>
  <si>
    <t>&lt;Data frame&gt;</t>
    <phoneticPr fontId="0" type="noConversion"/>
  </si>
  <si>
    <t>&lt;ACK frame&gt;</t>
    <phoneticPr fontId="0" type="noConversion"/>
  </si>
  <si>
    <t>PLCP preamble</t>
    <phoneticPr fontId="0" type="noConversion"/>
  </si>
  <si>
    <t>802.11 ACK frame</t>
    <phoneticPr fontId="0" type="noConversion"/>
  </si>
  <si>
    <t>SIFS</t>
    <phoneticPr fontId="0" type="noConversion"/>
  </si>
  <si>
    <t>usec</t>
    <phoneticPr fontId="0" type="noConversion"/>
  </si>
  <si>
    <t>DIFS</t>
    <phoneticPr fontId="0" type="noConversion"/>
  </si>
  <si>
    <t>usec</t>
    <phoneticPr fontId="0" type="noConversion"/>
  </si>
  <si>
    <t>ave. Backoff</t>
    <phoneticPr fontId="0" type="noConversion"/>
  </si>
  <si>
    <t>usec</t>
    <phoneticPr fontId="0" type="noConversion"/>
  </si>
  <si>
    <t>Grand total</t>
    <phoneticPr fontId="0" type="noConversion"/>
  </si>
  <si>
    <t>usec</t>
    <phoneticPr fontId="0" type="noConversion"/>
  </si>
  <si>
    <t>Input data rate and IP packet length (green cells).
Other cells are protected.</t>
    <phoneticPr fontId="0" type="noConversion"/>
  </si>
  <si>
    <t>PLCP header (signal)</t>
    <phoneticPr fontId="0" type="noConversion"/>
  </si>
  <si>
    <t>PLCP header (service)</t>
    <phoneticPr fontId="0" type="noConversion"/>
  </si>
  <si>
    <t>802.11 MAC header</t>
    <phoneticPr fontId="9"/>
  </si>
  <si>
    <t>tail</t>
    <phoneticPr fontId="9"/>
  </si>
  <si>
    <t>bits</t>
    <phoneticPr fontId="0" type="noConversion"/>
  </si>
  <si>
    <t>bits</t>
    <phoneticPr fontId="0" type="noConversion"/>
  </si>
  <si>
    <t>802.11 ACK frame</t>
    <phoneticPr fontId="9"/>
  </si>
  <si>
    <t>data rate</t>
    <phoneticPr fontId="0" type="noConversion"/>
  </si>
  <si>
    <t>Mbps</t>
    <phoneticPr fontId="0" type="noConversion"/>
  </si>
  <si>
    <t>IP packet length</t>
    <phoneticPr fontId="0" type="noConversion"/>
  </si>
  <si>
    <t>Bytes</t>
    <phoneticPr fontId="0" type="noConversion"/>
  </si>
  <si>
    <t>DA</t>
    <phoneticPr fontId="0" type="noConversion"/>
  </si>
  <si>
    <t>SA</t>
    <phoneticPr fontId="0" type="noConversion"/>
  </si>
  <si>
    <t>Length</t>
    <phoneticPr fontId="0" type="noConversion"/>
  </si>
  <si>
    <t>MSDU</t>
    <phoneticPr fontId="0" type="noConversion"/>
  </si>
  <si>
    <t>&lt;A-MSDU&gt;</t>
    <phoneticPr fontId="0" type="noConversion"/>
  </si>
  <si>
    <t>Pad</t>
    <phoneticPr fontId="0" type="noConversion"/>
  </si>
  <si>
    <t>Bytes</t>
    <phoneticPr fontId="0" type="noConversion"/>
  </si>
  <si>
    <t>Aggregation number</t>
    <phoneticPr fontId="0" type="noConversion"/>
  </si>
  <si>
    <t>sub total</t>
    <phoneticPr fontId="0" type="noConversion"/>
  </si>
  <si>
    <t>times</t>
    <phoneticPr fontId="0" type="noConversion"/>
  </si>
  <si>
    <t>A-MSDU length</t>
    <phoneticPr fontId="0" type="noConversion"/>
  </si>
  <si>
    <t>MAC header</t>
    <phoneticPr fontId="0" type="noConversion"/>
  </si>
  <si>
    <t>FCS</t>
    <phoneticPr fontId="0" type="noConversion"/>
  </si>
  <si>
    <t>Bytes</t>
    <phoneticPr fontId="0" type="noConversion"/>
  </si>
  <si>
    <t>PSDU (Aggregated size)</t>
    <phoneticPr fontId="0" type="noConversion"/>
  </si>
  <si>
    <t>PLCP header</t>
    <phoneticPr fontId="0" type="noConversion"/>
  </si>
  <si>
    <t>Tail / Pad</t>
    <phoneticPr fontId="0" type="noConversion"/>
  </si>
  <si>
    <t>Bytes</t>
    <phoneticPr fontId="0" type="noConversion"/>
  </si>
  <si>
    <t>L-STF</t>
    <phoneticPr fontId="0" type="noConversion"/>
  </si>
  <si>
    <t>L-LTF</t>
    <phoneticPr fontId="0" type="noConversion"/>
  </si>
  <si>
    <t>L-SIG</t>
    <phoneticPr fontId="0" type="noConversion"/>
  </si>
  <si>
    <t>HT-SIG</t>
    <phoneticPr fontId="0" type="noConversion"/>
  </si>
  <si>
    <t>HT-STF</t>
    <phoneticPr fontId="0" type="noConversion"/>
  </si>
  <si>
    <t>HT-LTF</t>
    <phoneticPr fontId="0" type="noConversion"/>
  </si>
  <si>
    <t>usec</t>
    <phoneticPr fontId="0" type="noConversion"/>
  </si>
  <si>
    <t>usec</t>
    <phoneticPr fontId="0" type="noConversion"/>
  </si>
  <si>
    <t>usec</t>
    <phoneticPr fontId="0" type="noConversion"/>
  </si>
  <si>
    <t>Occupied time by PSDU</t>
    <phoneticPr fontId="0" type="noConversion"/>
  </si>
  <si>
    <t>usec</t>
    <phoneticPr fontId="0" type="noConversion"/>
  </si>
  <si>
    <t>usec</t>
    <phoneticPr fontId="0" type="noConversion"/>
  </si>
  <si>
    <t>&lt;RTS&gt;</t>
    <phoneticPr fontId="0" type="noConversion"/>
  </si>
  <si>
    <t>802.11 RTS frame</t>
    <phoneticPr fontId="9"/>
  </si>
  <si>
    <t>sub total</t>
    <phoneticPr fontId="0" type="noConversion"/>
  </si>
  <si>
    <t>&lt;CTS&gt;</t>
    <phoneticPr fontId="0" type="noConversion"/>
  </si>
  <si>
    <t>802.11 CTS frame</t>
    <phoneticPr fontId="9"/>
  </si>
  <si>
    <t>&lt;Block ACK&gt;</t>
    <phoneticPr fontId="0" type="noConversion"/>
  </si>
  <si>
    <t>802.11 Block ACK frame</t>
    <phoneticPr fontId="9"/>
  </si>
  <si>
    <t>Grand Total</t>
    <phoneticPr fontId="0" type="noConversion"/>
  </si>
  <si>
    <t>usec</t>
    <phoneticPr fontId="0" type="noConversion"/>
  </si>
  <si>
    <t>x3</t>
    <phoneticPr fontId="0" type="noConversion"/>
  </si>
  <si>
    <t>Occupied Air-Time Calculation for doc. 1073r0</t>
    <phoneticPr fontId="0" type="noConversion"/>
  </si>
  <si>
    <t>2013-09-13</t>
    <phoneticPr fontId="0" type="noConversion"/>
  </si>
  <si>
    <t>Katsuo Yunoki</t>
    <phoneticPr fontId="0" type="noConversion"/>
  </si>
  <si>
    <t>KDDI R&amp;D Laboratories</t>
    <phoneticPr fontId="0" type="noConversion"/>
  </si>
  <si>
    <t>3-10-10 Iidabashi, Chiyoda-ku, Tokyo, Japan</t>
    <phoneticPr fontId="0" type="noConversion"/>
  </si>
  <si>
    <t>yunoki@kddilabs.jp</t>
    <phoneticPr fontId="0" type="noConversion"/>
  </si>
  <si>
    <t>doc.: IEEE 802.11-13/1074r0</t>
    <phoneticPr fontId="0" type="noConversion"/>
  </si>
  <si>
    <t>September 2013</t>
    <phoneticPr fontId="0" type="noConversion"/>
  </si>
  <si>
    <t>Katsuo Yunoki, KDDI R&amp;D Laboratories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</si>
</sst>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u/>
      <sz val="10"/>
      <color theme="10"/>
      <name val="Arial"/>
    </font>
    <font>
      <u/>
      <sz val="10"/>
      <color theme="11"/>
      <name val="Arial"/>
    </font>
    <font>
      <sz val="6"/>
      <name val="Arial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vertical="top"/>
    </xf>
    <xf numFmtId="49" fontId="2" fillId="0" borderId="0" xfId="0" quotePrefix="1" applyNumberFormat="1" applyFont="1"/>
    <xf numFmtId="49" fontId="1" fillId="0" borderId="0" xfId="0" quotePrefix="1" applyNumberFormat="1" applyFont="1"/>
    <xf numFmtId="49" fontId="2" fillId="0" borderId="0" xfId="0" applyNumberFormat="1" applyFont="1"/>
    <xf numFmtId="49" fontId="1" fillId="0" borderId="0" xfId="0" applyNumberFormat="1" applyFont="1" applyBorder="1"/>
    <xf numFmtId="0" fontId="4" fillId="0" borderId="0" xfId="0" applyFont="1"/>
    <xf numFmtId="49" fontId="0" fillId="0" borderId="0" xfId="0" applyNumberFormat="1"/>
    <xf numFmtId="49" fontId="2" fillId="0" borderId="0" xfId="0" applyNumberFormat="1" applyFont="1" applyAlignment="1">
      <alignment horizontal="left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4" borderId="7" xfId="0" applyFill="1" applyBorder="1"/>
    <xf numFmtId="0" fontId="0" fillId="4" borderId="9" xfId="0" applyFill="1" applyBorder="1"/>
    <xf numFmtId="0" fontId="6" fillId="3" borderId="0" xfId="2"/>
    <xf numFmtId="1" fontId="0" fillId="0" borderId="3" xfId="0" applyNumberFormat="1" applyBorder="1"/>
    <xf numFmtId="1" fontId="0" fillId="0" borderId="0" xfId="0" applyNumberFormat="1" applyBorder="1"/>
    <xf numFmtId="1" fontId="0" fillId="4" borderId="8" xfId="0" applyNumberFormat="1" applyFill="1" applyBorder="1"/>
    <xf numFmtId="1" fontId="6" fillId="3" borderId="0" xfId="2" applyNumberFormat="1"/>
    <xf numFmtId="0" fontId="5" fillId="2" borderId="3" xfId="1" applyBorder="1" applyProtection="1">
      <protection locked="0"/>
    </xf>
    <xf numFmtId="0" fontId="5" fillId="2" borderId="8" xfId="1" applyBorder="1" applyProtection="1">
      <protection locked="0"/>
    </xf>
    <xf numFmtId="0" fontId="0" fillId="0" borderId="0" xfId="0" quotePrefix="1" applyAlignment="1">
      <alignment horizontal="center"/>
    </xf>
    <xf numFmtId="0" fontId="0" fillId="0" borderId="3" xfId="0" applyBorder="1"/>
    <xf numFmtId="0" fontId="0" fillId="0" borderId="0" xfId="0" applyBorder="1"/>
    <xf numFmtId="0" fontId="5" fillId="0" borderId="0" xfId="1" applyFill="1" applyBorder="1"/>
    <xf numFmtId="0" fontId="0" fillId="5" borderId="7" xfId="0" applyFill="1" applyBorder="1"/>
    <xf numFmtId="1" fontId="0" fillId="5" borderId="8" xfId="0" applyNumberFormat="1" applyFill="1" applyBorder="1"/>
    <xf numFmtId="0" fontId="0" fillId="5" borderId="9" xfId="0" applyFill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justify" vertical="top" wrapText="1"/>
    </xf>
    <xf numFmtId="0" fontId="0" fillId="0" borderId="0" xfId="0" applyAlignment="1">
      <alignment horizontal="left" vertical="center" wrapText="1"/>
    </xf>
  </cellXfs>
  <cellStyles count="27"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悪い" xfId="2" builtinId="27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良い" xfId="1" builtinId="26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177800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rPr>
            <a:t>This file is provideing calculations on air-time occupations by IP frame transmissions.  The results are used on doc. 1073, "Access control enhancement".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I35"/>
  <sheetViews>
    <sheetView tabSelected="1" zoomScale="125" zoomScaleNormal="125" zoomScalePageLayoutView="125" workbookViewId="0">
      <selection activeCell="L20" sqref="L20"/>
    </sheetView>
  </sheetViews>
  <sheetFormatPr baseColWidth="12" defaultColWidth="9.1640625" defaultRowHeight="15" x14ac:dyDescent="0"/>
  <cols>
    <col min="1" max="1" width="11.33203125" style="2" customWidth="1"/>
    <col min="2" max="16384" width="9.1640625" style="2"/>
  </cols>
  <sheetData>
    <row r="1" spans="1:9" ht="16">
      <c r="B1" s="1" t="s">
        <v>2</v>
      </c>
    </row>
    <row r="2" spans="1:9" ht="16">
      <c r="B2" s="1" t="s">
        <v>0</v>
      </c>
    </row>
    <row r="3" spans="1:9" ht="16">
      <c r="A3" s="2" t="s">
        <v>12</v>
      </c>
      <c r="B3" s="1" t="s">
        <v>98</v>
      </c>
    </row>
    <row r="4" spans="1:9" ht="16">
      <c r="A4" s="2" t="s">
        <v>1</v>
      </c>
      <c r="B4" s="8" t="s">
        <v>99</v>
      </c>
      <c r="F4" s="8"/>
    </row>
    <row r="5" spans="1:9">
      <c r="A5" s="2" t="s">
        <v>11</v>
      </c>
      <c r="B5" s="13" t="s">
        <v>100</v>
      </c>
    </row>
    <row r="6" spans="1:9" s="3" customFormat="1" ht="16" thickBot="1"/>
    <row r="7" spans="1:9" s="4" customFormat="1" ht="16">
      <c r="A7" s="4" t="s">
        <v>4</v>
      </c>
      <c r="B7" s="10" t="s">
        <v>92</v>
      </c>
    </row>
    <row r="8" spans="1:9">
      <c r="A8" s="2" t="s">
        <v>14</v>
      </c>
      <c r="B8" s="7" t="s">
        <v>93</v>
      </c>
    </row>
    <row r="9" spans="1:9">
      <c r="A9" s="2" t="s">
        <v>5</v>
      </c>
      <c r="B9" s="9" t="s">
        <v>10</v>
      </c>
      <c r="C9" s="9" t="s">
        <v>94</v>
      </c>
      <c r="D9" s="9"/>
      <c r="E9" s="9"/>
      <c r="F9" s="9"/>
      <c r="G9" s="9"/>
      <c r="H9" s="9"/>
      <c r="I9" s="9"/>
    </row>
    <row r="10" spans="1:9">
      <c r="B10" s="9" t="s">
        <v>15</v>
      </c>
      <c r="C10" s="9" t="s">
        <v>95</v>
      </c>
      <c r="D10" s="9"/>
      <c r="E10" s="9"/>
      <c r="F10" s="9"/>
      <c r="G10" s="9"/>
      <c r="H10" s="9"/>
      <c r="I10" s="9"/>
    </row>
    <row r="11" spans="1:9">
      <c r="B11" s="9" t="s">
        <v>6</v>
      </c>
      <c r="C11" s="9" t="s">
        <v>96</v>
      </c>
      <c r="D11" s="9"/>
      <c r="E11" s="9"/>
      <c r="F11" s="9"/>
      <c r="G11" s="9"/>
      <c r="H11" s="9"/>
      <c r="I11" s="9"/>
    </row>
    <row r="12" spans="1:9">
      <c r="B12" s="9" t="s">
        <v>7</v>
      </c>
      <c r="C12" s="9"/>
      <c r="D12" s="9"/>
      <c r="E12" s="9"/>
      <c r="F12" s="9"/>
      <c r="G12" s="9"/>
      <c r="H12" s="9"/>
      <c r="I12" s="9"/>
    </row>
    <row r="13" spans="1:9">
      <c r="B13" s="9" t="s">
        <v>8</v>
      </c>
      <c r="C13" s="9"/>
      <c r="D13" s="9"/>
      <c r="E13" s="9"/>
      <c r="F13" s="9"/>
      <c r="G13" s="9"/>
      <c r="H13" s="9"/>
      <c r="I13" s="9"/>
    </row>
    <row r="14" spans="1:9">
      <c r="B14" s="9" t="s">
        <v>9</v>
      </c>
      <c r="C14" t="s">
        <v>97</v>
      </c>
      <c r="D14" s="9"/>
      <c r="E14" s="9"/>
      <c r="F14" s="9"/>
      <c r="G14" s="9"/>
      <c r="H14" s="9"/>
      <c r="I14" s="9"/>
    </row>
    <row r="15" spans="1:9">
      <c r="A15" s="2" t="s">
        <v>3</v>
      </c>
    </row>
    <row r="27" spans="1:5" ht="15.75" customHeight="1">
      <c r="A27" s="6"/>
      <c r="B27" s="37"/>
      <c r="C27" s="37"/>
      <c r="D27" s="37"/>
      <c r="E27" s="37"/>
    </row>
    <row r="28" spans="1:5" ht="15.75" customHeight="1">
      <c r="A28" s="4"/>
      <c r="B28" s="5"/>
      <c r="C28" s="5"/>
      <c r="D28" s="5"/>
      <c r="E28" s="5"/>
    </row>
    <row r="29" spans="1:5" ht="15.75" customHeight="1">
      <c r="A29" s="4"/>
      <c r="B29" s="36"/>
      <c r="C29" s="36"/>
      <c r="D29" s="36"/>
      <c r="E29" s="36"/>
    </row>
    <row r="30" spans="1:5" ht="15.75" customHeight="1">
      <c r="A30" s="4"/>
      <c r="B30" s="5"/>
      <c r="C30" s="5"/>
      <c r="D30" s="5"/>
      <c r="E30" s="5"/>
    </row>
    <row r="31" spans="1:5" ht="15.75" customHeight="1">
      <c r="A31" s="4"/>
      <c r="B31" s="36"/>
      <c r="C31" s="36"/>
      <c r="D31" s="36"/>
      <c r="E31" s="36"/>
    </row>
    <row r="32" spans="1:5" ht="15.75" customHeight="1">
      <c r="B32" s="36"/>
      <c r="C32" s="36"/>
      <c r="D32" s="36"/>
      <c r="E32" s="36"/>
    </row>
    <row r="33" ht="15.75" customHeight="1"/>
    <row r="34" ht="15.75" customHeight="1"/>
    <row r="35" ht="15.75" customHeight="1"/>
  </sheetData>
  <mergeCells count="3">
    <mergeCell ref="B29:E29"/>
    <mergeCell ref="B27:E27"/>
    <mergeCell ref="B31:E32"/>
  </mergeCells>
  <phoneticPr fontId="0" type="noConversion"/>
  <pageMargins left="0.7" right="0.7" top="0.75" bottom="0.75" header="0.5" footer="0.5"/>
  <pageSetup orientation="portrait"/>
  <headerFooter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K12"/>
  <sheetViews>
    <sheetView zoomScale="125" zoomScaleNormal="125" zoomScalePageLayoutView="125" workbookViewId="0">
      <selection activeCell="G39" sqref="G39"/>
    </sheetView>
  </sheetViews>
  <sheetFormatPr baseColWidth="12" defaultColWidth="8.83203125" defaultRowHeight="12" x14ac:dyDescent="0"/>
  <cols>
    <col min="1" max="1" width="17.33203125" customWidth="1"/>
    <col min="5" max="5" width="17.5" customWidth="1"/>
    <col min="9" max="9" width="11.83203125" customWidth="1"/>
    <col min="10" max="10" width="10" bestFit="1" customWidth="1"/>
  </cols>
  <sheetData>
    <row r="1" spans="1:11" ht="30" customHeight="1">
      <c r="A1" s="38" t="s">
        <v>40</v>
      </c>
      <c r="B1" s="38"/>
      <c r="C1" s="38"/>
      <c r="D1" s="38"/>
    </row>
    <row r="2" spans="1:11" ht="18">
      <c r="A2" s="14" t="s">
        <v>17</v>
      </c>
      <c r="B2" s="27">
        <v>1</v>
      </c>
      <c r="C2" s="15" t="s">
        <v>18</v>
      </c>
    </row>
    <row r="3" spans="1:11" ht="18">
      <c r="A3" s="18" t="s">
        <v>25</v>
      </c>
      <c r="B3" s="28">
        <v>1500</v>
      </c>
      <c r="C3" s="19" t="s">
        <v>19</v>
      </c>
    </row>
    <row r="5" spans="1:11">
      <c r="A5" t="s">
        <v>28</v>
      </c>
      <c r="E5" t="s">
        <v>29</v>
      </c>
      <c r="I5" t="s">
        <v>32</v>
      </c>
      <c r="J5">
        <v>10</v>
      </c>
      <c r="K5" t="s">
        <v>33</v>
      </c>
    </row>
    <row r="6" spans="1:11">
      <c r="A6" s="14" t="s">
        <v>20</v>
      </c>
      <c r="B6" s="23">
        <v>144</v>
      </c>
      <c r="C6" s="15" t="s">
        <v>46</v>
      </c>
      <c r="E6" s="14" t="s">
        <v>30</v>
      </c>
      <c r="F6" s="23">
        <v>144</v>
      </c>
      <c r="G6" s="15" t="s">
        <v>21</v>
      </c>
      <c r="I6" t="s">
        <v>34</v>
      </c>
      <c r="J6">
        <v>50</v>
      </c>
      <c r="K6" t="s">
        <v>35</v>
      </c>
    </row>
    <row r="7" spans="1:11">
      <c r="A7" s="16" t="s">
        <v>16</v>
      </c>
      <c r="B7" s="24">
        <v>48</v>
      </c>
      <c r="C7" s="17" t="s">
        <v>46</v>
      </c>
      <c r="E7" s="16" t="s">
        <v>16</v>
      </c>
      <c r="F7" s="24">
        <v>48</v>
      </c>
      <c r="G7" s="17" t="s">
        <v>21</v>
      </c>
      <c r="I7" t="s">
        <v>36</v>
      </c>
      <c r="J7">
        <f>31*20/2</f>
        <v>310</v>
      </c>
      <c r="K7" t="s">
        <v>37</v>
      </c>
    </row>
    <row r="8" spans="1:11">
      <c r="A8" s="16" t="s">
        <v>22</v>
      </c>
      <c r="B8" s="24">
        <v>192</v>
      </c>
      <c r="C8" s="17" t="s">
        <v>46</v>
      </c>
      <c r="E8" s="16" t="s">
        <v>31</v>
      </c>
      <c r="F8" s="24">
        <f>10*8</f>
        <v>80</v>
      </c>
      <c r="G8" s="17" t="s">
        <v>21</v>
      </c>
    </row>
    <row r="9" spans="1:11">
      <c r="A9" s="16" t="s">
        <v>23</v>
      </c>
      <c r="B9" s="24">
        <v>64</v>
      </c>
      <c r="C9" s="17" t="s">
        <v>46</v>
      </c>
      <c r="E9" s="16" t="s">
        <v>26</v>
      </c>
      <c r="F9" s="24">
        <f>4*8</f>
        <v>32</v>
      </c>
      <c r="G9" s="17" t="s">
        <v>21</v>
      </c>
    </row>
    <row r="10" spans="1:11">
      <c r="A10" s="16" t="s">
        <v>24</v>
      </c>
      <c r="B10" s="24">
        <f>$B$3*8</f>
        <v>12000</v>
      </c>
      <c r="C10" s="17" t="s">
        <v>46</v>
      </c>
      <c r="E10" s="16"/>
      <c r="F10" s="24"/>
      <c r="G10" s="17"/>
    </row>
    <row r="11" spans="1:11">
      <c r="A11" s="16" t="s">
        <v>26</v>
      </c>
      <c r="B11" s="24">
        <f>4*8</f>
        <v>32</v>
      </c>
      <c r="C11" s="17" t="s">
        <v>46</v>
      </c>
      <c r="E11" s="16"/>
      <c r="F11" s="24"/>
      <c r="G11" s="17"/>
    </row>
    <row r="12" spans="1:11" ht="18">
      <c r="A12" s="20" t="s">
        <v>27</v>
      </c>
      <c r="B12" s="25">
        <f>IF($B$2=1, (B6+B7+B8+B9+B10+B11), (B6+B7)/2+(B8+B9+B10+B11)/$B$2)</f>
        <v>12480</v>
      </c>
      <c r="C12" s="21" t="s">
        <v>21</v>
      </c>
      <c r="E12" s="20" t="s">
        <v>27</v>
      </c>
      <c r="F12" s="25">
        <f>IF($B$2=1, (F6+F7+F8+F9+F10+F11), (F6+F7)/2+(F8+F9+F10+F11)/$B$2)</f>
        <v>304</v>
      </c>
      <c r="G12" s="21" t="s">
        <v>21</v>
      </c>
      <c r="I12" s="22" t="s">
        <v>38</v>
      </c>
      <c r="J12" s="26">
        <f>B12+J5+F12+J6+J7</f>
        <v>13154</v>
      </c>
      <c r="K12" s="22" t="s">
        <v>39</v>
      </c>
    </row>
  </sheetData>
  <sheetProtection sheet="1" objects="1" scenarios="1"/>
  <mergeCells count="1">
    <mergeCell ref="A1:D1"/>
  </mergeCells>
  <phoneticPr fontId="0" type="noConversion"/>
  <pageMargins left="0.7" right="0.7" top="0.75" bottom="0.75" header="0.5" footer="0.5"/>
  <pageSetup orientation="portrait"/>
  <headerFooter>
    <oddHeader>&amp;LMonth Year&amp;C&amp;A&amp;Rdoc.: IEEE 802.11-yy/xxxxr0</oddHeader>
    <oddFooter>&amp;LSubmission&amp;C&amp;P&amp;RName, Company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25" zoomScaleNormal="125" zoomScalePageLayoutView="125" workbookViewId="0">
      <selection activeCell="B3" sqref="B3"/>
    </sheetView>
  </sheetViews>
  <sheetFormatPr baseColWidth="12" defaultColWidth="8.83203125" defaultRowHeight="12" x14ac:dyDescent="0"/>
  <cols>
    <col min="1" max="1" width="17.33203125" customWidth="1"/>
    <col min="5" max="5" width="17.5" customWidth="1"/>
    <col min="9" max="9" width="11.83203125" customWidth="1"/>
    <col min="10" max="10" width="10" bestFit="1" customWidth="1"/>
  </cols>
  <sheetData>
    <row r="1" spans="1:11" ht="30" customHeight="1">
      <c r="A1" s="38" t="s">
        <v>40</v>
      </c>
      <c r="B1" s="38"/>
      <c r="C1" s="38"/>
      <c r="D1" s="38"/>
    </row>
    <row r="2" spans="1:11" ht="18">
      <c r="A2" s="14" t="s">
        <v>17</v>
      </c>
      <c r="B2" s="27">
        <v>6</v>
      </c>
      <c r="C2" s="15" t="s">
        <v>18</v>
      </c>
      <c r="D2" s="29"/>
    </row>
    <row r="3" spans="1:11" ht="18">
      <c r="A3" s="18" t="s">
        <v>25</v>
      </c>
      <c r="B3" s="28">
        <v>1500</v>
      </c>
      <c r="C3" s="19" t="s">
        <v>19</v>
      </c>
    </row>
    <row r="5" spans="1:11">
      <c r="A5" t="s">
        <v>28</v>
      </c>
      <c r="E5" t="s">
        <v>29</v>
      </c>
      <c r="I5" t="s">
        <v>32</v>
      </c>
      <c r="J5">
        <v>16</v>
      </c>
      <c r="K5" t="s">
        <v>21</v>
      </c>
    </row>
    <row r="6" spans="1:11">
      <c r="A6" s="14" t="s">
        <v>20</v>
      </c>
      <c r="B6" s="23">
        <v>96</v>
      </c>
      <c r="C6" s="15" t="s">
        <v>46</v>
      </c>
      <c r="E6" s="14" t="s">
        <v>30</v>
      </c>
      <c r="F6" s="23">
        <v>96</v>
      </c>
      <c r="G6" s="15" t="s">
        <v>46</v>
      </c>
      <c r="I6" t="s">
        <v>34</v>
      </c>
      <c r="J6">
        <v>34</v>
      </c>
      <c r="K6" t="s">
        <v>21</v>
      </c>
    </row>
    <row r="7" spans="1:11">
      <c r="A7" s="16" t="s">
        <v>41</v>
      </c>
      <c r="B7" s="24">
        <v>24</v>
      </c>
      <c r="C7" s="17" t="s">
        <v>45</v>
      </c>
      <c r="E7" s="16" t="s">
        <v>41</v>
      </c>
      <c r="F7" s="24">
        <v>24</v>
      </c>
      <c r="G7" s="17" t="s">
        <v>46</v>
      </c>
      <c r="I7" t="s">
        <v>36</v>
      </c>
      <c r="J7">
        <f>15*9/2</f>
        <v>67.5</v>
      </c>
      <c r="K7" t="s">
        <v>37</v>
      </c>
    </row>
    <row r="8" spans="1:11">
      <c r="A8" s="16" t="s">
        <v>42</v>
      </c>
      <c r="B8" s="24">
        <v>16</v>
      </c>
      <c r="C8" s="17" t="s">
        <v>46</v>
      </c>
      <c r="E8" s="16" t="s">
        <v>42</v>
      </c>
      <c r="F8" s="24">
        <v>16</v>
      </c>
      <c r="G8" s="17" t="s">
        <v>46</v>
      </c>
    </row>
    <row r="9" spans="1:11">
      <c r="A9" s="16" t="s">
        <v>43</v>
      </c>
      <c r="B9" s="24">
        <f>24*8</f>
        <v>192</v>
      </c>
      <c r="C9" s="17" t="s">
        <v>46</v>
      </c>
      <c r="E9" s="16" t="s">
        <v>47</v>
      </c>
      <c r="F9" s="24">
        <f>10*8</f>
        <v>80</v>
      </c>
      <c r="G9" s="17" t="s">
        <v>46</v>
      </c>
    </row>
    <row r="10" spans="1:11">
      <c r="A10" s="16" t="s">
        <v>23</v>
      </c>
      <c r="B10" s="24">
        <f>8*8</f>
        <v>64</v>
      </c>
      <c r="C10" s="17" t="s">
        <v>46</v>
      </c>
      <c r="E10" s="16" t="s">
        <v>26</v>
      </c>
      <c r="F10" s="24">
        <f>4*8</f>
        <v>32</v>
      </c>
      <c r="G10" s="17" t="s">
        <v>46</v>
      </c>
    </row>
    <row r="11" spans="1:11">
      <c r="A11" s="16" t="s">
        <v>24</v>
      </c>
      <c r="B11" s="24">
        <f>$B$3*8</f>
        <v>12000</v>
      </c>
      <c r="C11" s="17" t="s">
        <v>46</v>
      </c>
      <c r="E11" s="16" t="s">
        <v>44</v>
      </c>
      <c r="F11" s="24">
        <v>6</v>
      </c>
      <c r="G11" s="17" t="s">
        <v>46</v>
      </c>
    </row>
    <row r="12" spans="1:11">
      <c r="A12" s="16" t="s">
        <v>26</v>
      </c>
      <c r="B12" s="24">
        <f>4*8</f>
        <v>32</v>
      </c>
      <c r="C12" s="17" t="s">
        <v>46</v>
      </c>
      <c r="E12" s="16"/>
      <c r="F12" s="24"/>
      <c r="G12" s="17"/>
    </row>
    <row r="13" spans="1:11">
      <c r="A13" s="16" t="s">
        <v>44</v>
      </c>
      <c r="B13" s="24">
        <f>6</f>
        <v>6</v>
      </c>
      <c r="C13" s="17" t="s">
        <v>46</v>
      </c>
      <c r="E13" s="16"/>
      <c r="F13" s="24"/>
      <c r="G13" s="17"/>
    </row>
    <row r="14" spans="1:11" ht="18">
      <c r="A14" s="20" t="s">
        <v>27</v>
      </c>
      <c r="B14" s="25">
        <f>(B6+B7)/6+ROUNDUP((B8+B9+B10+B11+B12+B13)/($B$2*4),0)*4</f>
        <v>2072</v>
      </c>
      <c r="C14" s="21" t="s">
        <v>21</v>
      </c>
      <c r="E14" s="20" t="s">
        <v>27</v>
      </c>
      <c r="F14" s="25">
        <f>(F6+F7)/6+ROUNDUP((F8+F9+F10+F11)/($B$2*4),0)*4</f>
        <v>44</v>
      </c>
      <c r="G14" s="21" t="s">
        <v>21</v>
      </c>
      <c r="I14" s="22" t="s">
        <v>38</v>
      </c>
      <c r="J14" s="26">
        <f>B14+J5+F14+J6+J7</f>
        <v>2233.5</v>
      </c>
      <c r="K14" s="22" t="s">
        <v>21</v>
      </c>
    </row>
  </sheetData>
  <sheetProtection sheet="1" objects="1" scenarios="1"/>
  <mergeCells count="1">
    <mergeCell ref="A1:D1"/>
  </mergeCells>
  <phoneticPr fontId="9"/>
  <pageMargins left="0.7" right="0.7" top="0.75" bottom="0.75" header="0.5" footer="0.5"/>
  <pageSetup orientation="portrait"/>
  <headerFooter>
    <oddHeader>&amp;LMonth Year&amp;C&amp;A&amp;Rdoc.: IEEE 802.11-yy/xxxxr0</oddHeader>
    <oddFooter>&amp;LSubmission&amp;C&amp;P&amp;RName, Company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T28"/>
  <sheetViews>
    <sheetView zoomScale="125" zoomScaleNormal="125" zoomScalePageLayoutView="125" workbookViewId="0">
      <selection activeCell="B3" sqref="B3"/>
    </sheetView>
  </sheetViews>
  <sheetFormatPr baseColWidth="12" defaultColWidth="8.83203125" defaultRowHeight="12" x14ac:dyDescent="0"/>
  <cols>
    <col min="1" max="1" width="19" customWidth="1"/>
    <col min="5" max="5" width="19" customWidth="1"/>
    <col min="9" max="9" width="17.6640625" customWidth="1"/>
    <col min="13" max="13" width="19" customWidth="1"/>
    <col min="17" max="17" width="12.1640625" customWidth="1"/>
  </cols>
  <sheetData>
    <row r="1" spans="1:20" ht="33" customHeight="1">
      <c r="A1" s="38" t="s">
        <v>40</v>
      </c>
      <c r="B1" s="38"/>
      <c r="C1" s="38"/>
      <c r="D1" s="38"/>
      <c r="E1" s="38"/>
    </row>
    <row r="2" spans="1:20" ht="18">
      <c r="A2" s="14" t="s">
        <v>48</v>
      </c>
      <c r="B2" s="27">
        <v>65</v>
      </c>
      <c r="C2" s="15" t="s">
        <v>49</v>
      </c>
    </row>
    <row r="3" spans="1:20" ht="18">
      <c r="A3" s="18" t="s">
        <v>50</v>
      </c>
      <c r="B3" s="28">
        <v>1500</v>
      </c>
      <c r="C3" s="19" t="s">
        <v>51</v>
      </c>
    </row>
    <row r="4" spans="1:20" ht="18">
      <c r="A4" s="31"/>
      <c r="B4" s="32"/>
      <c r="C4" s="31"/>
    </row>
    <row r="6" spans="1:20">
      <c r="A6" t="s">
        <v>56</v>
      </c>
      <c r="E6" t="s">
        <v>82</v>
      </c>
      <c r="I6" t="s">
        <v>85</v>
      </c>
      <c r="M6" t="s">
        <v>87</v>
      </c>
      <c r="Q6" t="s">
        <v>32</v>
      </c>
      <c r="R6">
        <v>16</v>
      </c>
      <c r="S6" t="s">
        <v>21</v>
      </c>
      <c r="T6" t="s">
        <v>91</v>
      </c>
    </row>
    <row r="7" spans="1:20">
      <c r="A7" s="14" t="s">
        <v>52</v>
      </c>
      <c r="B7" s="30">
        <v>6</v>
      </c>
      <c r="C7" s="15" t="s">
        <v>58</v>
      </c>
      <c r="E7" s="14" t="s">
        <v>30</v>
      </c>
      <c r="F7" s="23">
        <v>96</v>
      </c>
      <c r="G7" s="15" t="s">
        <v>46</v>
      </c>
      <c r="I7" s="14" t="s">
        <v>30</v>
      </c>
      <c r="J7" s="23">
        <v>96</v>
      </c>
      <c r="K7" s="15" t="s">
        <v>46</v>
      </c>
      <c r="M7" s="14" t="s">
        <v>30</v>
      </c>
      <c r="N7" s="23">
        <v>96</v>
      </c>
      <c r="O7" s="15" t="s">
        <v>46</v>
      </c>
      <c r="Q7" t="s">
        <v>34</v>
      </c>
      <c r="R7">
        <v>34</v>
      </c>
      <c r="S7" t="s">
        <v>21</v>
      </c>
    </row>
    <row r="8" spans="1:20">
      <c r="A8" s="16" t="s">
        <v>53</v>
      </c>
      <c r="B8" s="31">
        <v>6</v>
      </c>
      <c r="C8" s="17" t="s">
        <v>58</v>
      </c>
      <c r="E8" s="16" t="s">
        <v>41</v>
      </c>
      <c r="F8" s="24">
        <v>24</v>
      </c>
      <c r="G8" s="17" t="s">
        <v>46</v>
      </c>
      <c r="I8" s="16" t="s">
        <v>41</v>
      </c>
      <c r="J8" s="24">
        <v>24</v>
      </c>
      <c r="K8" s="17" t="s">
        <v>46</v>
      </c>
      <c r="M8" s="16" t="s">
        <v>41</v>
      </c>
      <c r="N8" s="24">
        <v>24</v>
      </c>
      <c r="O8" s="17" t="s">
        <v>46</v>
      </c>
      <c r="Q8" t="s">
        <v>36</v>
      </c>
      <c r="R8">
        <f>15*9/2</f>
        <v>67.5</v>
      </c>
      <c r="S8" t="s">
        <v>37</v>
      </c>
    </row>
    <row r="9" spans="1:20">
      <c r="A9" s="16" t="s">
        <v>54</v>
      </c>
      <c r="B9" s="31">
        <v>2</v>
      </c>
      <c r="C9" s="17" t="s">
        <v>58</v>
      </c>
      <c r="E9" s="16" t="s">
        <v>42</v>
      </c>
      <c r="F9" s="24">
        <v>16</v>
      </c>
      <c r="G9" s="17" t="s">
        <v>46</v>
      </c>
      <c r="I9" s="16" t="s">
        <v>42</v>
      </c>
      <c r="J9" s="24">
        <v>16</v>
      </c>
      <c r="K9" s="17" t="s">
        <v>46</v>
      </c>
      <c r="M9" s="16" t="s">
        <v>42</v>
      </c>
      <c r="N9" s="24">
        <v>16</v>
      </c>
      <c r="O9" s="17" t="s">
        <v>46</v>
      </c>
    </row>
    <row r="10" spans="1:20">
      <c r="A10" s="16" t="s">
        <v>55</v>
      </c>
      <c r="B10" s="31">
        <f>$B$3</f>
        <v>1500</v>
      </c>
      <c r="C10" s="17" t="s">
        <v>58</v>
      </c>
      <c r="E10" s="16" t="s">
        <v>83</v>
      </c>
      <c r="F10" s="24">
        <f>16*8</f>
        <v>128</v>
      </c>
      <c r="G10" s="17" t="s">
        <v>46</v>
      </c>
      <c r="I10" s="16" t="s">
        <v>86</v>
      </c>
      <c r="J10" s="24">
        <f>10*8</f>
        <v>80</v>
      </c>
      <c r="K10" s="17" t="s">
        <v>46</v>
      </c>
      <c r="M10" s="16" t="s">
        <v>88</v>
      </c>
      <c r="N10" s="24">
        <f>143*8</f>
        <v>1144</v>
      </c>
      <c r="O10" s="17" t="s">
        <v>46</v>
      </c>
    </row>
    <row r="11" spans="1:20">
      <c r="A11" s="16" t="s">
        <v>57</v>
      </c>
      <c r="B11" s="31">
        <f>IF(MOD(SUM(B7:B10),4)=0,0,4-MOD(SUM(B7:B10),4))</f>
        <v>2</v>
      </c>
      <c r="C11" s="17" t="s">
        <v>58</v>
      </c>
      <c r="E11" s="16" t="s">
        <v>26</v>
      </c>
      <c r="F11" s="24">
        <f>4*8</f>
        <v>32</v>
      </c>
      <c r="G11" s="17" t="s">
        <v>46</v>
      </c>
      <c r="I11" s="16" t="s">
        <v>26</v>
      </c>
      <c r="J11" s="24">
        <f>4*8</f>
        <v>32</v>
      </c>
      <c r="K11" s="17" t="s">
        <v>46</v>
      </c>
      <c r="M11" s="16" t="s">
        <v>26</v>
      </c>
      <c r="N11" s="24">
        <f>4*8</f>
        <v>32</v>
      </c>
      <c r="O11" s="17" t="s">
        <v>46</v>
      </c>
    </row>
    <row r="12" spans="1:20">
      <c r="A12" s="16" t="s">
        <v>60</v>
      </c>
      <c r="B12" s="31">
        <f>SUM(B7:B11)</f>
        <v>1516</v>
      </c>
      <c r="C12" s="17" t="s">
        <v>58</v>
      </c>
      <c r="E12" s="16" t="s">
        <v>44</v>
      </c>
      <c r="F12" s="24">
        <v>6</v>
      </c>
      <c r="G12" s="17" t="s">
        <v>46</v>
      </c>
      <c r="I12" s="16" t="s">
        <v>44</v>
      </c>
      <c r="J12" s="24">
        <v>6</v>
      </c>
      <c r="K12" s="17" t="s">
        <v>46</v>
      </c>
      <c r="M12" s="16" t="s">
        <v>44</v>
      </c>
      <c r="N12" s="24">
        <v>6</v>
      </c>
      <c r="O12" s="17" t="s">
        <v>46</v>
      </c>
    </row>
    <row r="13" spans="1:20">
      <c r="A13" s="16" t="s">
        <v>59</v>
      </c>
      <c r="B13" s="31">
        <f>ROUNDDOWN(7955/B12,0)</f>
        <v>5</v>
      </c>
      <c r="C13" s="17" t="s">
        <v>61</v>
      </c>
      <c r="E13" s="16"/>
      <c r="F13" s="24"/>
      <c r="G13" s="17"/>
      <c r="I13" s="16"/>
      <c r="J13" s="24"/>
      <c r="K13" s="17"/>
      <c r="M13" s="16"/>
      <c r="N13" s="24"/>
      <c r="O13" s="17"/>
    </row>
    <row r="14" spans="1:20">
      <c r="A14" s="16" t="s">
        <v>62</v>
      </c>
      <c r="B14" s="31">
        <f>B12*B13</f>
        <v>7580</v>
      </c>
      <c r="C14" s="17" t="s">
        <v>58</v>
      </c>
      <c r="E14" s="16"/>
      <c r="F14" s="24"/>
      <c r="G14" s="17"/>
      <c r="I14" s="16"/>
      <c r="J14" s="24"/>
      <c r="K14" s="17"/>
      <c r="M14" s="16"/>
      <c r="N14" s="24"/>
      <c r="O14" s="17"/>
    </row>
    <row r="15" spans="1:20" ht="18">
      <c r="A15" s="16" t="s">
        <v>63</v>
      </c>
      <c r="B15" s="31">
        <v>24</v>
      </c>
      <c r="C15" s="17" t="s">
        <v>58</v>
      </c>
      <c r="E15" s="20" t="s">
        <v>27</v>
      </c>
      <c r="F15" s="25">
        <f>(F7+F8)/6+ROUNDUP((F9+F10+F11+F12)/($B$2*4),0)*4</f>
        <v>24</v>
      </c>
      <c r="G15" s="21" t="s">
        <v>21</v>
      </c>
      <c r="I15" s="20" t="s">
        <v>27</v>
      </c>
      <c r="J15" s="25">
        <f>(J7+J8)/6+ROUNDUP((J9+J10+J11+J12)/($B$2*4),0)*4</f>
        <v>24</v>
      </c>
      <c r="K15" s="21" t="s">
        <v>21</v>
      </c>
      <c r="M15" s="20" t="s">
        <v>27</v>
      </c>
      <c r="N15" s="25">
        <f>(N7+N8)/6+ROUNDUP((N9+N10+N11+N12)/($B$2*4),0)*4</f>
        <v>40</v>
      </c>
      <c r="O15" s="21" t="s">
        <v>21</v>
      </c>
      <c r="Q15" s="22" t="s">
        <v>89</v>
      </c>
      <c r="R15" s="26">
        <f>F15+J15+B28+N15+R6*3+R7+R8</f>
        <v>1210.2384615384617</v>
      </c>
      <c r="S15" s="22" t="s">
        <v>90</v>
      </c>
    </row>
    <row r="16" spans="1:20">
      <c r="A16" s="16" t="s">
        <v>64</v>
      </c>
      <c r="B16" s="31">
        <v>4</v>
      </c>
      <c r="C16" s="17" t="s">
        <v>65</v>
      </c>
    </row>
    <row r="17" spans="1:3">
      <c r="A17" s="16" t="s">
        <v>67</v>
      </c>
      <c r="B17" s="31">
        <v>2</v>
      </c>
      <c r="C17" s="17" t="s">
        <v>58</v>
      </c>
    </row>
    <row r="18" spans="1:3">
      <c r="A18" s="16" t="s">
        <v>68</v>
      </c>
      <c r="B18" s="31">
        <v>1</v>
      </c>
      <c r="C18" s="17" t="s">
        <v>69</v>
      </c>
    </row>
    <row r="19" spans="1:3">
      <c r="A19" s="16" t="s">
        <v>66</v>
      </c>
      <c r="B19" s="31">
        <f>SUM(B14:B18)</f>
        <v>7611</v>
      </c>
      <c r="C19" s="17" t="s">
        <v>58</v>
      </c>
    </row>
    <row r="20" spans="1:3">
      <c r="A20" s="16" t="s">
        <v>79</v>
      </c>
      <c r="B20" s="24">
        <f>B19*8/B2</f>
        <v>936.73846153846159</v>
      </c>
      <c r="C20" s="17" t="s">
        <v>80</v>
      </c>
    </row>
    <row r="21" spans="1:3">
      <c r="A21" s="16"/>
      <c r="B21" s="31"/>
      <c r="C21" s="17"/>
    </row>
    <row r="22" spans="1:3">
      <c r="A22" s="16" t="s">
        <v>70</v>
      </c>
      <c r="B22" s="31">
        <v>8</v>
      </c>
      <c r="C22" s="17" t="s">
        <v>76</v>
      </c>
    </row>
    <row r="23" spans="1:3">
      <c r="A23" s="16" t="s">
        <v>71</v>
      </c>
      <c r="B23" s="31">
        <v>8</v>
      </c>
      <c r="C23" s="17" t="s">
        <v>77</v>
      </c>
    </row>
    <row r="24" spans="1:3">
      <c r="A24" s="16" t="s">
        <v>72</v>
      </c>
      <c r="B24" s="31">
        <v>4</v>
      </c>
      <c r="C24" s="17" t="s">
        <v>78</v>
      </c>
    </row>
    <row r="25" spans="1:3">
      <c r="A25" s="16" t="s">
        <v>73</v>
      </c>
      <c r="B25" s="31">
        <v>8</v>
      </c>
      <c r="C25" s="17" t="s">
        <v>78</v>
      </c>
    </row>
    <row r="26" spans="1:3">
      <c r="A26" s="16" t="s">
        <v>74</v>
      </c>
      <c r="B26" s="31">
        <v>4</v>
      </c>
      <c r="C26" s="17" t="s">
        <v>78</v>
      </c>
    </row>
    <row r="27" spans="1:3">
      <c r="A27" s="16" t="s">
        <v>75</v>
      </c>
      <c r="B27" s="31">
        <v>4</v>
      </c>
      <c r="C27" s="17" t="s">
        <v>78</v>
      </c>
    </row>
    <row r="28" spans="1:3">
      <c r="A28" s="33" t="s">
        <v>84</v>
      </c>
      <c r="B28" s="34">
        <f>B20+SUM(B22:B27)</f>
        <v>972.73846153846159</v>
      </c>
      <c r="C28" s="35" t="s">
        <v>81</v>
      </c>
    </row>
  </sheetData>
  <sheetProtection sheet="1" objects="1" scenarios="1"/>
  <mergeCells count="1">
    <mergeCell ref="A1:E1"/>
  </mergeCells>
  <phoneticPr fontId="0" type="noConversion"/>
  <pageMargins left="0.7" right="0.7" top="0.75" bottom="0.75" header="0.5" footer="0.5"/>
  <pageSetup orientation="portrait"/>
  <headerFooter>
    <oddHeader>&amp;LMonth Year&amp;C&amp;A&amp;Rdoc.: IEEE 802.11-yy/xxxxr0</oddHeader>
    <oddFooter>&amp;LSubmission&amp;C&amp;P&amp;RName, Company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 enableFormatConditionsCalculation="0"/>
  <dimension ref="A1:A31"/>
  <sheetViews>
    <sheetView workbookViewId="0">
      <selection activeCell="A2" sqref="A2"/>
    </sheetView>
  </sheetViews>
  <sheetFormatPr baseColWidth="12" defaultColWidth="8.83203125" defaultRowHeight="12" x14ac:dyDescent="0"/>
  <sheetData>
    <row r="1" spans="1:1" ht="15">
      <c r="A1" s="11" t="s">
        <v>13</v>
      </c>
    </row>
    <row r="2" spans="1:1">
      <c r="A2" s="12"/>
    </row>
    <row r="3" spans="1:1">
      <c r="A3" s="12"/>
    </row>
    <row r="4" spans="1:1">
      <c r="A4" s="12"/>
    </row>
    <row r="5" spans="1:1">
      <c r="A5" s="12"/>
    </row>
    <row r="6" spans="1:1">
      <c r="A6" s="12"/>
    </row>
    <row r="7" spans="1:1">
      <c r="A7" s="12"/>
    </row>
    <row r="8" spans="1:1">
      <c r="A8" s="12"/>
    </row>
    <row r="9" spans="1:1">
      <c r="A9" s="12"/>
    </row>
    <row r="10" spans="1:1">
      <c r="A10" s="12"/>
    </row>
    <row r="11" spans="1:1">
      <c r="A11" s="12"/>
    </row>
    <row r="12" spans="1:1">
      <c r="A12" s="12"/>
    </row>
    <row r="13" spans="1:1">
      <c r="A13" s="12"/>
    </row>
    <row r="14" spans="1:1">
      <c r="A14" s="12"/>
    </row>
    <row r="15" spans="1:1">
      <c r="A15" s="12"/>
    </row>
    <row r="16" spans="1:1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  <row r="21" spans="1:1">
      <c r="A21" s="12"/>
    </row>
    <row r="22" spans="1:1">
      <c r="A22" s="12"/>
    </row>
    <row r="23" spans="1:1">
      <c r="A23" s="12"/>
    </row>
    <row r="24" spans="1:1">
      <c r="A24" s="12"/>
    </row>
    <row r="25" spans="1:1">
      <c r="A25" s="12"/>
    </row>
    <row r="26" spans="1:1">
      <c r="A26" s="12"/>
    </row>
    <row r="27" spans="1:1">
      <c r="A27" s="12"/>
    </row>
    <row r="28" spans="1:1">
      <c r="A28" s="12"/>
    </row>
    <row r="29" spans="1:1">
      <c r="A29" s="12"/>
    </row>
    <row r="30" spans="1:1">
      <c r="A30" s="12"/>
    </row>
    <row r="31" spans="1:1">
      <c r="A31" s="12"/>
    </row>
  </sheetData>
  <phoneticPr fontId="0" type="noConversion"/>
  <pageMargins left="0.7" right="0.7" top="0.75" bottom="0.75" header="0.5" footer="0.5"/>
  <pageSetup orientation="portrait"/>
  <headerFooter>
    <oddHeader>&amp;LMonth Year&amp;C&amp;A&amp;Rdoc.: IEEE 802.11-yy/xxxxr0</oddHeader>
    <oddFooter>&amp;LSubmission&amp;C&amp;P&amp;RName, Company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Title</vt:lpstr>
      <vt:lpstr>１１b</vt:lpstr>
      <vt:lpstr>１１a</vt:lpstr>
      <vt:lpstr>11n A-MSDU</vt:lpstr>
      <vt:lpstr>References</vt:lpstr>
    </vt:vector>
  </TitlesOfParts>
  <Manager/>
  <Company>KDDI R&amp;D Laboratories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Katsuo Yunoki</dc:creator>
  <cp:keywords/>
  <dc:description/>
  <cp:lastModifiedBy>柚木 克夫</cp:lastModifiedBy>
  <cp:lastPrinted>2004-11-19T06:33:11Z</cp:lastPrinted>
  <dcterms:created xsi:type="dcterms:W3CDTF">2004-07-14T16:37:20Z</dcterms:created>
  <dcterms:modified xsi:type="dcterms:W3CDTF">2013-09-14T13:43:59Z</dcterms:modified>
  <cp:category/>
</cp:coreProperties>
</file>