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8580" activeTab="1"/>
  </bookViews>
  <sheets>
    <sheet name="Title" sheetId="1" r:id="rId1"/>
    <sheet name="Revision History" sheetId="9" r:id="rId2"/>
    <sheet name="Comments" sheetId="10" r:id="rId3"/>
    <sheet name="Overview" sheetId="11" r:id="rId4"/>
  </sheets>
  <definedNames>
    <definedName name="_xlnm._FilterDatabase" localSheetId="2" hidden="1">Comments!$A$1:$AD$999</definedName>
  </definedNames>
  <calcPr calcId="145621"/>
</workbook>
</file>

<file path=xl/calcChain.xml><?xml version="1.0" encoding="utf-8"?>
<calcChain xmlns="http://schemas.openxmlformats.org/spreadsheetml/2006/main">
  <c r="K5" i="11" l="1"/>
  <c r="K6" i="11"/>
  <c r="M16" i="11"/>
  <c r="M11" i="11"/>
  <c r="M12" i="11"/>
  <c r="M13" i="11"/>
  <c r="M14" i="11"/>
  <c r="M15" i="11"/>
  <c r="K7" i="11"/>
  <c r="K8" i="11" l="1"/>
  <c r="K16" i="11" l="1"/>
  <c r="K15" i="11"/>
  <c r="K11" i="11"/>
  <c r="H8" i="11" l="1"/>
  <c r="H7" i="11"/>
  <c r="H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<sst xmlns="http://schemas.openxmlformats.org/spreadsheetml/2006/main" count="11102" uniqueCount="2285">
  <si>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</si>
  <si>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</si>
  <si>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</si>
  <si>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</si>
  <si>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</si>
  <si>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</si>
  <si>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</si>
  <si>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</si>
  <si>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</si>
  <si>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</si>
  <si>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</si>
  <si>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</si>
  <si>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</si>
  <si>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</si>
  <si>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</si>
  <si>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</si>
  <si>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</si>
  <si>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</si>
  <si>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</si>
  <si>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</si>
  <si>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</si>
  <si>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</si>
  <si>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</si>
  <si>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</si>
  <si>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</si>
  <si>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</si>
  <si>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</si>
  <si>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</si>
  <si>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</si>
  <si>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</si>
  <si>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</si>
  <si>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</si>
  <si>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</si>
  <si>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</si>
  <si>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</si>
  <si>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</si>
  <si>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</si>
  <si>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</si>
  <si>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</si>
  <si>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</si>
  <si>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</si>
  <si>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</si>
  <si>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</si>
  <si>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</si>
  <si>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</si>
  <si>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</si>
  <si>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</si>
  <si>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</si>
  <si>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</si>
  <si>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</si>
  <si>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</si>
  <si>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</si>
  <si>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</si>
  <si>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</si>
  <si>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</si>
  <si>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</si>
  <si>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</si>
  <si>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</si>
  <si>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</si>
  <si>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</si>
  <si>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</si>
  <si>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</si>
  <si>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</si>
  <si>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</si>
  <si>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</si>
  <si>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</si>
  <si>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</si>
  <si>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</si>
  <si>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</si>
  <si>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</si>
  <si>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</si>
  <si>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</si>
  <si>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</si>
  <si>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</si>
  <si>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</si>
  <si>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</si>
  <si>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</si>
  <si>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</si>
  <si>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</si>
  <si>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</si>
  <si>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</si>
  <si>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</si>
  <si>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</si>
  <si>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</si>
  <si>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</si>
  <si>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</si>
  <si>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</si>
  <si>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</si>
  <si>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</si>
  <si>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</si>
  <si>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</si>
  <si>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</si>
  <si>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</si>
  <si>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</si>
  <si>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</si>
  <si>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</si>
  <si>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</si>
  <si>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</si>
  <si>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</si>
  <si>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</si>
  <si>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</si>
  <si>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</si>
  <si>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</si>
  <si>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</si>
  <si>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</si>
  <si>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</si>
  <si>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</si>
  <si>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</si>
  <si>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</si>
  <si>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</si>
  <si>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</si>
  <si>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</si>
  <si>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</si>
  <si>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</si>
  <si>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</si>
  <si>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</si>
  <si>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</si>
  <si>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</si>
  <si>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</si>
  <si>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</si>
  <si>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</si>
  <si>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</si>
  <si>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</si>
  <si>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</si>
  <si>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</si>
  <si>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</si>
  <si>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</si>
  <si>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</si>
  <si>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</si>
  <si>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</si>
  <si>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</si>
  <si>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</si>
  <si>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</si>
  <si>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</si>
  <si>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</si>
  <si>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</si>
  <si>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</si>
  <si>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</si>
  <si>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</si>
  <si>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</si>
  <si>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</si>
  <si>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</si>
  <si>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</si>
  <si>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</si>
  <si>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</si>
  <si>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</si>
  <si>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</si>
  <si>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</si>
  <si>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</si>
  <si>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</si>
  <si>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</si>
  <si>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</si>
  <si>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</si>
  <si>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</si>
  <si>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</si>
  <si>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</si>
  <si>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</si>
  <si>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</si>
  <si>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</si>
  <si>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</si>
  <si>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</si>
  <si>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</si>
  <si>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</si>
  <si>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</si>
  <si>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</si>
  <si>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</si>
  <si>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</si>
  <si>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</si>
  <si>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</si>
  <si>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</si>
  <si>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</si>
  <si>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</si>
  <si>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</si>
  <si>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</si>
  <si>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</si>
  <si>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</si>
  <si>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</si>
  <si>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</si>
  <si>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</si>
  <si>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</si>
  <si>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</si>
  <si>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</si>
  <si>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</si>
  <si>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</si>
  <si>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</si>
  <si>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</si>
  <si>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</si>
  <si>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</si>
  <si>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</si>
  <si>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</si>
  <si>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</si>
  <si>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</si>
  <si>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</si>
  <si>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</si>
  <si>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</si>
  <si>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</si>
  <si>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</si>
  <si>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</si>
  <si>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</si>
  <si>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</si>
  <si>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</si>
  <si>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</si>
  <si>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</si>
  <si>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</si>
  <si>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</si>
  <si>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</si>
  <si>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</si>
  <si>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</si>
  <si>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</si>
  <si>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</si>
  <si>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</si>
  <si>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</si>
  <si>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</si>
  <si>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</si>
  <si>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</si>
  <si>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</si>
  <si>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</si>
  <si>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</si>
  <si>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</si>
  <si>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</si>
  <si>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</si>
  <si>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</si>
  <si>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</si>
  <si>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</si>
  <si>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</si>
  <si>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</si>
  <si>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</si>
  <si>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</si>
  <si>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</si>
  <si>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</si>
  <si>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</si>
  <si>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</si>
  <si>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</si>
  <si>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</si>
  <si>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</si>
  <si>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</si>
  <si>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</si>
  <si>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</si>
  <si>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</si>
  <si>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</si>
  <si>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</si>
  <si>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</si>
  <si>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</si>
  <si>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</si>
  <si>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</si>
  <si>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</si>
  <si>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</si>
  <si>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</si>
  <si>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</si>
  <si>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</si>
  <si>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</si>
  <si>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</si>
  <si>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</si>
  <si>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</si>
  <si>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</si>
  <si>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</si>
  <si>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</si>
  <si>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</si>
  <si>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</si>
  <si>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</si>
  <si>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</si>
  <si>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</si>
  <si>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</si>
  <si>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</si>
  <si>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</si>
  <si>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</si>
  <si>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</si>
  <si>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</si>
  <si>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</si>
  <si>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</si>
  <si>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</si>
  <si>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</si>
  <si>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</si>
  <si>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</si>
  <si>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</si>
  <si>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</si>
  <si>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</si>
  <si>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</si>
  <si>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</si>
  <si>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</si>
  <si>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</si>
  <si>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</si>
  <si>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</si>
  <si>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</si>
  <si>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</si>
  <si>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</si>
  <si>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</si>
  <si>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</si>
  <si>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</si>
  <si>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</si>
  <si>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</si>
  <si>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</si>
  <si>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</si>
  <si>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</si>
  <si>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</si>
  <si>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</si>
  <si>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</si>
  <si>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</si>
  <si>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</si>
  <si>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</si>
  <si>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</si>
  <si>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</si>
  <si>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</si>
  <si>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</si>
  <si>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</si>
  <si>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</si>
  <si>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</si>
  <si>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</si>
  <si>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</si>
  <si>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</si>
  <si>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</si>
  <si>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</si>
  <si>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</si>
  <si>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</si>
  <si>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</si>
  <si>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</si>
  <si>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</si>
  <si>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</si>
  <si>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</si>
  <si>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</si>
  <si>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</si>
  <si>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</si>
  <si>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</si>
  <si>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</si>
  <si>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</si>
  <si>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</si>
  <si>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</si>
  <si>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</si>
  <si>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</si>
  <si>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</si>
  <si>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</si>
  <si>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</si>
  <si>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</si>
  <si>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</si>
  <si>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</si>
  <si>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</si>
  <si>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</si>
  <si>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</si>
  <si>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</si>
  <si>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</si>
  <si>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</si>
  <si>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</si>
  <si>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</si>
  <si>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</si>
  <si>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</si>
  <si>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</si>
  <si>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</si>
  <si>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</si>
  <si>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</si>
  <si>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</si>
  <si>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</si>
  <si>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</si>
  <si>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</si>
  <si>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</si>
  <si>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</si>
  <si>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</si>
  <si>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</si>
  <si>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</si>
  <si>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</si>
  <si>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</si>
  <si>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</si>
  <si>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</si>
  <si>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</si>
  <si>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</si>
  <si>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</si>
  <si>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</si>
  <si>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</si>
  <si>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</si>
  <si>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</si>
  <si>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</si>
  <si>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</si>
  <si>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</si>
  <si>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</si>
  <si>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</si>
  <si>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</si>
  <si>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</si>
  <si>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</si>
  <si>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</si>
  <si>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</si>
  <si>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</si>
  <si>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</si>
  <si>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</si>
  <si>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</si>
  <si>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</si>
  <si>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</si>
  <si>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</si>
  <si>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</si>
  <si>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</si>
  <si>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</si>
  <si>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</si>
  <si>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</si>
  <si>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</si>
  <si>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</si>
  <si>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</si>
  <si>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</si>
  <si>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</si>
  <si>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</si>
  <si>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</si>
  <si>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</si>
  <si>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</si>
  <si>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</si>
  <si>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</si>
  <si>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</si>
  <si>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</si>
  <si>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</si>
  <si>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</si>
  <si>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</si>
  <si>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</si>
  <si>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</si>
  <si>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</si>
  <si>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</si>
  <si>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</si>
  <si>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</si>
  <si>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</si>
  <si>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</si>
  <si>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</si>
  <si>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</si>
  <si>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</si>
  <si>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</si>
  <si>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</si>
  <si>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</si>
  <si>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</si>
  <si>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</si>
  <si>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</si>
  <si>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</si>
  <si>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</si>
  <si>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</si>
  <si>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</si>
  <si>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</si>
  <si>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</si>
  <si>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</si>
  <si>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</si>
  <si>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</si>
  <si>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</si>
  <si>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</si>
  <si>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</si>
  <si>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</si>
  <si>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</si>
  <si>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</si>
  <si>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</si>
  <si>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</si>
  <si>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</si>
  <si>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</si>
  <si>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</si>
  <si>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</si>
  <si>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</si>
  <si>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</si>
  <si>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</si>
  <si>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</si>
  <si>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</si>
  <si>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</si>
  <si>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</si>
  <si>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</si>
  <si>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</si>
  <si>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</si>
  <si>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</si>
  <si>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</si>
  <si>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</si>
  <si>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</si>
  <si>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</si>
  <si>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</si>
  <si>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</si>
  <si>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</si>
  <si>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</si>
  <si>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</si>
  <si>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</si>
  <si>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</si>
  <si>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</si>
  <si>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</si>
  <si>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</si>
  <si>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</si>
  <si>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</si>
  <si>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</si>
  <si>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</si>
  <si>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</si>
  <si>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</si>
  <si>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</si>
  <si>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</si>
  <si>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</si>
  <si>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</si>
  <si>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</si>
  <si>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</si>
  <si>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</si>
  <si>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</si>
  <si>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</si>
  <si>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</si>
  <si>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</si>
  <si>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</si>
  <si>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</si>
  <si>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</si>
  <si>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</si>
  <si>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</si>
  <si>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</si>
  <si>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</si>
  <si>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</si>
  <si>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</si>
  <si>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</si>
  <si>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</si>
  <si>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</si>
  <si>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</si>
  <si>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</si>
  <si>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</si>
  <si>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</si>
  <si>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</si>
  <si>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</si>
  <si>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</si>
  <si>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</si>
  <si>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</si>
  <si>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</si>
  <si>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</si>
  <si>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</si>
  <si>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</si>
  <si>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</si>
  <si>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</si>
  <si>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</si>
  <si>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</si>
  <si>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</si>
  <si>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</si>
  <si>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</si>
  <si>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</si>
  <si>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</si>
  <si>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</si>
  <si>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</si>
  <si>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</si>
  <si>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</si>
  <si>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</si>
  <si>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</si>
  <si>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</si>
  <si>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</si>
  <si>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</si>
  <si>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</si>
  <si>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</si>
  <si>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</si>
  <si>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</si>
  <si>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</si>
  <si>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</si>
  <si>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</si>
  <si>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</si>
  <si>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</si>
  <si>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</si>
  <si>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</si>
  <si>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</si>
  <si>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</si>
  <si>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</si>
  <si>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</si>
  <si>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</si>
  <si>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</si>
  <si>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</si>
  <si>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</si>
  <si>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</si>
  <si>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</si>
  <si>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</si>
  <si>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</si>
  <si>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</si>
  <si>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</si>
  <si>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</si>
  <si>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</si>
  <si>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</si>
  <si>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</si>
  <si>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</si>
  <si>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</si>
  <si>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</si>
  <si>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</si>
  <si>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</si>
  <si>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</si>
  <si>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</si>
  <si>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</si>
  <si>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</si>
  <si>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</si>
  <si>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</si>
  <si>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</si>
  <si>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</si>
  <si>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</si>
  <si>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</si>
  <si>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</si>
  <si>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</si>
  <si>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</si>
  <si>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</si>
  <si>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</si>
  <si>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</si>
  <si>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</si>
  <si>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</si>
  <si>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</si>
  <si>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</si>
  <si>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</si>
  <si>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</si>
  <si>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</si>
  <si>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</si>
  <si>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</si>
  <si>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</si>
  <si>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</si>
  <si>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</si>
  <si>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</si>
  <si>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</si>
  <si>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</si>
  <si>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</si>
  <si>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</si>
  <si>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</si>
  <si>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</si>
  <si>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</si>
  <si>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</si>
  <si>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</si>
  <si>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</si>
  <si>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</si>
  <si>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</si>
  <si>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</si>
  <si>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</si>
  <si>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</si>
  <si>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</si>
  <si>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</si>
  <si>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</si>
  <si>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</si>
  <si>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</si>
  <si>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</si>
  <si>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</si>
  <si>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</si>
  <si>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</si>
  <si>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</si>
  <si>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</si>
  <si>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</si>
  <si>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</si>
  <si>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</si>
  <si>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</si>
  <si>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</si>
  <si>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</si>
  <si>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</si>
  <si>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</si>
  <si>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</si>
  <si>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</si>
  <si>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</si>
  <si>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</si>
  <si>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</si>
  <si>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</si>
  <si>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</si>
  <si>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</si>
  <si>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</si>
  <si>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</si>
  <si>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</si>
  <si>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</si>
  <si>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</si>
  <si>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</si>
  <si>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</si>
  <si>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</si>
  <si>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</si>
  <si>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</si>
  <si>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</si>
  <si>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</si>
  <si>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</si>
  <si>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</si>
  <si>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</si>
  <si>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</si>
  <si>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</si>
  <si>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</si>
  <si>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</si>
  <si>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</si>
  <si>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</si>
  <si>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</si>
  <si>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</si>
  <si>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</si>
  <si>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</si>
  <si>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</si>
  <si>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</si>
  <si>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</si>
  <si>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</si>
  <si>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</si>
  <si>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</si>
  <si>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</si>
  <si>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</si>
  <si>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</si>
  <si>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</si>
  <si>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</si>
  <si>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</si>
  <si>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</si>
  <si>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</si>
  <si>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</si>
  <si>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</si>
  <si>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</si>
  <si>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</si>
  <si>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</si>
  <si>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</si>
  <si>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</si>
  <si>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</si>
  <si>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</si>
  <si>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</si>
  <si>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</si>
  <si>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</si>
  <si>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</si>
  <si>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</si>
  <si>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</si>
  <si>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</si>
  <si>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</si>
  <si>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</si>
  <si>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</si>
  <si>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</si>
  <si>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</si>
  <si>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</si>
  <si>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</si>
  <si>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</si>
  <si>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</si>
  <si>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</si>
  <si>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</si>
  <si>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</si>
  <si>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</si>
  <si>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</si>
  <si>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</si>
  <si>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</si>
  <si>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</si>
  <si>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</si>
  <si>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</si>
  <si>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</si>
  <si>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</si>
  <si>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</si>
  <si>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</si>
  <si>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</si>
  <si>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</si>
  <si>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</si>
  <si>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</si>
  <si>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</si>
  <si>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</si>
  <si>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</si>
  <si>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</si>
  <si>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</si>
  <si>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</si>
  <si>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</si>
  <si>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</si>
  <si>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</si>
  <si>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</si>
  <si>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</si>
  <si>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</si>
  <si>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</si>
  <si>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</si>
  <si>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</si>
  <si>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</si>
  <si>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</si>
  <si>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</si>
  <si>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</si>
  <si>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</si>
  <si>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</si>
  <si>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</si>
  <si>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</si>
  <si>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</si>
  <si>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</si>
  <si>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</si>
  <si>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</si>
  <si>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</si>
  <si>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</si>
  <si>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</si>
  <si>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</si>
  <si>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</si>
  <si>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</si>
  <si>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</si>
  <si>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</si>
  <si>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</si>
  <si>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</si>
  <si>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</si>
  <si>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</si>
  <si>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</si>
  <si>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</si>
  <si>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</si>
  <si>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</si>
  <si>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</si>
  <si>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</si>
  <si>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</si>
  <si>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</si>
  <si>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</si>
  <si>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</si>
  <si>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</si>
  <si>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</si>
  <si>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</si>
  <si>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</si>
  <si>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</si>
  <si>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</si>
  <si>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</si>
  <si>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</si>
  <si>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</si>
  <si>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</si>
  <si>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</si>
  <si>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</si>
  <si>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</si>
  <si>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</si>
  <si>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</si>
  <si>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</si>
  <si>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</si>
  <si>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</si>
  <si>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</si>
  <si>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</si>
  <si>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</si>
  <si>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</si>
  <si>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</si>
  <si>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</si>
  <si>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</si>
  <si>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</si>
  <si>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</si>
  <si>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</si>
  <si>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</si>
  <si>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</si>
  <si>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</si>
  <si>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</si>
  <si>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</si>
  <si>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</si>
  <si>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</si>
  <si>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</si>
  <si>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</si>
  <si>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</si>
  <si>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</si>
  <si>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</si>
  <si>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</si>
  <si>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</si>
  <si>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</si>
  <si>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</si>
  <si>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</si>
  <si>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</si>
  <si>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</si>
  <si>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</si>
  <si>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</si>
  <si>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</si>
  <si>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</si>
  <si>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</si>
  <si>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</si>
  <si>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</si>
  <si>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</si>
  <si>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</si>
  <si>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</si>
  <si>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</si>
  <si>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</si>
  <si>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</si>
  <si>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</si>
  <si>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</si>
  <si>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</si>
  <si>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</si>
  <si>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</si>
  <si>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</si>
  <si>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</si>
  <si>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</si>
  <si>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</si>
  <si>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</si>
  <si>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</si>
  <si>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</si>
  <si>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</si>
  <si>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</si>
  <si>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</si>
  <si>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</si>
  <si>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</si>
  <si>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</si>
  <si>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</si>
  <si>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</si>
  <si>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</si>
  <si>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</si>
  <si>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</si>
  <si>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</si>
  <si>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</si>
  <si>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</si>
  <si>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</si>
  <si>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</si>
  <si>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</si>
  <si>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</si>
  <si>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</si>
  <si>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</si>
  <si>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</si>
  <si>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</si>
  <si>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</si>
  <si>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</si>
  <si>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</si>
  <si>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</si>
  <si>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</si>
  <si>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</si>
  <si>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</si>
  <si>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</si>
  <si>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</si>
  <si>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</si>
  <si>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</si>
  <si>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</si>
  <si>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</si>
  <si>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</si>
  <si>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</si>
  <si>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</si>
  <si>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</si>
  <si>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</si>
  <si>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</si>
  <si>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</si>
  <si>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</si>
  <si>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</si>
  <si>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</si>
  <si>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</si>
  <si>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</si>
  <si>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</si>
  <si>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</si>
  <si>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</si>
  <si>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</si>
  <si>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</si>
  <si>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</si>
  <si>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</si>
  <si>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</si>
  <si>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</si>
  <si>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</si>
  <si>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</si>
  <si>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</si>
  <si>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</si>
  <si>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</si>
  <si>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</si>
  <si>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</si>
  <si>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</si>
  <si>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</si>
  <si>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</si>
  <si>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</si>
  <si>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</si>
  <si>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</si>
  <si>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</si>
  <si>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</si>
  <si>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</si>
  <si>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</si>
  <si>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</si>
  <si>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</si>
  <si>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</si>
  <si>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</si>
  <si>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</si>
  <si>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</si>
  <si>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</si>
  <si>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</si>
  <si>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</si>
  <si>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</si>
  <si>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</si>
  <si>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</si>
  <si>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</si>
  <si>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</si>
  <si>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</si>
  <si>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</si>
  <si>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</si>
  <si>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</si>
  <si>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</si>
  <si>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</si>
  <si>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</si>
  <si>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</si>
  <si>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</si>
  <si>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</si>
  <si>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</si>
  <si>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</si>
  <si>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</si>
  <si>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</si>
  <si>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</si>
  <si>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</si>
  <si>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</si>
  <si>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</si>
  <si>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</si>
  <si>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</si>
  <si>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</si>
  <si>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</si>
  <si>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</si>
  <si>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</si>
  <si>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</si>
  <si>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</si>
  <si>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</si>
  <si>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</si>
  <si>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</si>
  <si>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</si>
  <si>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</si>
  <si>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</si>
  <si>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</si>
  <si>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</si>
  <si>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</si>
  <si>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</si>
  <si>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</si>
  <si>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</si>
  <si>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</si>
  <si>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</si>
  <si>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</si>
  <si>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</si>
  <si>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</si>
  <si>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</si>
  <si>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</si>
  <si>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</si>
  <si>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</si>
  <si>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</si>
  <si>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</si>
  <si>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</si>
  <si>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</si>
  <si>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</si>
  <si>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</si>
  <si>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</si>
  <si>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</si>
  <si>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</si>
  <si>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</si>
  <si>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</si>
  <si>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</si>
  <si>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</si>
  <si>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</si>
  <si>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</si>
  <si>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</si>
  <si>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</si>
  <si>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</si>
  <si>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</si>
  <si>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</si>
  <si>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</si>
  <si>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</si>
  <si>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</si>
  <si>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</si>
  <si>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</si>
  <si>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</si>
  <si>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</si>
  <si>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</si>
  <si>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</si>
  <si>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</si>
  <si>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</si>
  <si>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</si>
  <si>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</si>
  <si>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</si>
  <si>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</si>
  <si>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</si>
  <si>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</si>
  <si>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</si>
  <si>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</si>
  <si>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</si>
  <si>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</si>
  <si>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</si>
  <si>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</si>
  <si>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</si>
  <si>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</si>
  <si>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</si>
  <si>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</si>
  <si>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</si>
  <si>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</si>
  <si>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</si>
  <si>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</si>
  <si>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</si>
  <si>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</si>
  <si>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</si>
  <si>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</si>
  <si>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</si>
  <si>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</si>
  <si>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</si>
  <si>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</si>
  <si>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</si>
  <si>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</si>
  <si>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</si>
  <si>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</si>
  <si>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</si>
  <si>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</si>
  <si>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</si>
  <si>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</si>
  <si>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</si>
  <si>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</si>
  <si>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</si>
  <si>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</si>
  <si>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</si>
  <si>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</si>
  <si>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</si>
  <si>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</si>
  <si>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</si>
  <si>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</si>
  <si>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</si>
  <si>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</si>
  <si>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</si>
  <si>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</si>
  <si>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</si>
  <si>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</si>
  <si>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</si>
  <si>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</si>
  <si>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</si>
  <si>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</si>
  <si>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</si>
  <si>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</si>
  <si>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</si>
  <si>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</si>
  <si>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</si>
  <si>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</si>
  <si>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</si>
  <si>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</si>
  <si>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</si>
  <si>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</si>
  <si>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</si>
  <si>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</si>
  <si>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</si>
  <si>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</si>
  <si>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</si>
  <si>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</si>
  <si>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</si>
  <si>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</si>
  <si>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</si>
  <si>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</si>
  <si>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</si>
  <si>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</si>
  <si>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</si>
  <si>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</si>
  <si>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</si>
  <si>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</si>
  <si>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</si>
  <si>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</si>
  <si>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</si>
  <si>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</si>
  <si>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</si>
  <si>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</si>
  <si>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</si>
  <si>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</si>
  <si>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</si>
  <si>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</si>
  <si>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</si>
  <si>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</si>
  <si>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</si>
  <si>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</si>
  <si>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</si>
  <si>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</si>
  <si>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</si>
  <si>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</si>
  <si>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</si>
  <si>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</si>
  <si>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</si>
  <si>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</si>
  <si>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</si>
  <si>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</si>
  <si>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</si>
  <si>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</si>
  <si>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</si>
  <si>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</si>
  <si>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</si>
  <si>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</si>
  <si>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</si>
  <si>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</si>
  <si>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</si>
  <si>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</si>
  <si>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</si>
  <si>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</si>
  <si>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</si>
  <si>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</si>
  <si>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</si>
  <si>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</si>
  <si>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</si>
  <si>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</si>
  <si>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</si>
  <si>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</si>
  <si>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</si>
  <si>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</si>
  <si>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</si>
  <si>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</si>
  <si>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</si>
  <si>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</si>
  <si>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</si>
  <si>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</si>
  <si>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</si>
  <si>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</si>
  <si>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</si>
  <si>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</si>
  <si>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</si>
  <si>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</si>
  <si>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</si>
  <si>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</si>
  <si>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</si>
  <si>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</si>
  <si>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</si>
  <si>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</si>
  <si>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</si>
  <si>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</si>
  <si>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</si>
  <si>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</si>
  <si>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</si>
  <si>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</si>
  <si>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</si>
  <si>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</si>
  <si>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</si>
  <si>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</si>
  <si>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</si>
  <si>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</si>
  <si>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</si>
  <si>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</si>
  <si>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</si>
  <si>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</si>
  <si>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</si>
  <si>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</si>
  <si>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</si>
  <si>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</si>
  <si>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</si>
  <si>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</si>
  <si>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</si>
  <si>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</si>
  <si>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</si>
  <si>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</si>
  <si>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</si>
  <si>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</si>
  <si>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</si>
  <si>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</si>
  <si>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</si>
  <si>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</si>
  <si>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</si>
  <si>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</si>
  <si>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</si>
  <si>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</si>
  <si>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</si>
  <si>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</si>
  <si>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</si>
  <si>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</si>
  <si>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</si>
  <si>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</si>
  <si>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</si>
  <si>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</si>
  <si>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</si>
  <si>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</si>
  <si>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</si>
  <si>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</si>
  <si>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</si>
  <si>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</si>
  <si>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</si>
  <si>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</si>
  <si>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</si>
  <si>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</si>
  <si>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</si>
  <si>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</si>
  <si>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</si>
  <si>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</si>
  <si>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</si>
  <si>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</si>
  <si>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</si>
  <si>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</si>
  <si>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</si>
  <si>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</si>
  <si>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</si>
  <si>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</si>
  <si>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</si>
  <si>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</si>
  <si>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</si>
  <si>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</si>
  <si>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</si>
  <si>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</si>
  <si>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</si>
  <si>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</si>
  <si>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</si>
  <si>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</si>
  <si>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</si>
  <si>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</si>
  <si>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</si>
  <si>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</si>
  <si>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</si>
  <si>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</si>
  <si>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</si>
  <si>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</si>
  <si>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</si>
  <si>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</si>
  <si>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</si>
  <si>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</si>
  <si>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</si>
  <si>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</si>
  <si>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</si>
  <si>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</si>
  <si>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</si>
  <si>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</si>
  <si>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</si>
  <si>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</si>
  <si>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</si>
  <si>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</si>
  <si>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</si>
  <si>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</si>
  <si>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</si>
  <si>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</si>
  <si>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</si>
  <si>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</si>
  <si>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</si>
  <si>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</si>
  <si>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</si>
  <si>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</si>
  <si>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</si>
  <si>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</si>
  <si>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</si>
  <si>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</si>
  <si>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</si>
  <si>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</si>
  <si>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</si>
  <si>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</si>
  <si>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</si>
  <si>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</si>
  <si>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</si>
  <si>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</si>
  <si>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</si>
  <si>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</si>
  <si>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</si>
  <si>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</si>
  <si>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</si>
  <si>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</si>
  <si>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</si>
  <si>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</si>
  <si>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</si>
  <si>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</si>
  <si>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</si>
  <si>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</si>
  <si>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</si>
  <si>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</si>
  <si>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</si>
  <si>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</si>
  <si>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</si>
  <si>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</si>
  <si>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</si>
  <si>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</si>
  <si>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</si>
  <si>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</si>
  <si>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</si>
  <si>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</si>
  <si>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</si>
  <si>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</si>
  <si>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</si>
  <si>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</si>
  <si>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</si>
  <si>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</si>
  <si>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</si>
  <si>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</si>
  <si>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</si>
  <si>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</si>
  <si>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</si>
  <si>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</si>
  <si>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</si>
  <si>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</si>
  <si>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</si>
  <si>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</si>
  <si>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</si>
  <si>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</si>
  <si>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</si>
  <si>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</si>
  <si>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</si>
  <si>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</si>
  <si>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</si>
  <si>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</si>
  <si>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</si>
  <si>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</si>
  <si>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</si>
  <si>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</si>
  <si>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</si>
  <si>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</si>
  <si>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</si>
  <si>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</si>
  <si>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</si>
  <si>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</si>
  <si>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</si>
  <si>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</si>
  <si>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</si>
  <si>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</si>
  <si>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</si>
  <si>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</si>
  <si>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</si>
  <si>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</si>
  <si>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</si>
  <si>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</si>
  <si>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</si>
  <si>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</si>
  <si>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</si>
  <si>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</si>
  <si>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</si>
  <si>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</si>
  <si>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</si>
  <si>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</si>
  <si>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</si>
  <si>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</si>
  <si>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</si>
  <si>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</si>
  <si>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</si>
  <si>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</si>
  <si>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</si>
  <si>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</si>
  <si>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</si>
  <si>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</si>
  <si>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</si>
  <si>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</si>
  <si>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</si>
  <si>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</si>
  <si>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</si>
  <si>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</si>
  <si>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</si>
  <si>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</si>
  <si>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</si>
  <si>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</si>
  <si>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</si>
  <si>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</si>
  <si>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</si>
  <si>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</si>
  <si>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</si>
  <si>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</si>
  <si>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</si>
  <si>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</si>
  <si>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</si>
  <si>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</si>
  <si>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</si>
  <si>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</si>
  <si>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</si>
  <si>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</si>
  <si>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</si>
  <si>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</si>
  <si>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</si>
  <si>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</si>
  <si>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</si>
  <si>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</si>
  <si>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</si>
  <si>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</si>
  <si>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</si>
  <si>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</si>
  <si>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</si>
  <si>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</si>
  <si>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</si>
  <si>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</si>
  <si>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</si>
  <si>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</si>
  <si>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</si>
  <si>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</si>
  <si>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</si>
  <si>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</si>
  <si>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</si>
  <si>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</si>
  <si>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</si>
  <si>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</si>
  <si>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</si>
  <si>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</si>
  <si>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</si>
  <si>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</si>
  <si>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</si>
  <si>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</si>
  <si>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</si>
  <si>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</si>
  <si>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</si>
  <si>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</si>
  <si>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</si>
  <si>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</si>
  <si>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</si>
  <si>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</si>
  <si>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</si>
  <si>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</si>
  <si>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</si>
  <si>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</si>
  <si>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</si>
  <si>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</si>
  <si>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</si>
  <si>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</si>
  <si>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</si>
  <si>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</si>
  <si>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</si>
  <si>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</si>
  <si>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</si>
  <si>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</si>
  <si>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</si>
  <si>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</si>
  <si>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</si>
  <si>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</si>
  <si>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</si>
  <si>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</si>
  <si>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</si>
  <si>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</si>
  <si>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</si>
  <si>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</si>
  <si>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</si>
  <si>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</si>
  <si>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</si>
  <si>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</si>
  <si>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</si>
  <si>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</si>
  <si>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</si>
  <si>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</si>
  <si>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</si>
  <si>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</si>
  <si>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</si>
  <si>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</si>
  <si>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</si>
  <si>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</si>
  <si>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</si>
  <si>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</si>
  <si>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</si>
  <si>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</si>
  <si>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</si>
  <si>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</si>
  <si>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</si>
  <si>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</si>
  <si>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</si>
  <si>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</si>
  <si>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</si>
  <si>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</si>
  <si>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</si>
  <si>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</si>
  <si>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</si>
  <si>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</si>
  <si>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</si>
  <si>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</si>
  <si>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</si>
  <si>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</si>
  <si>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</si>
  <si>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</si>
  <si>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</si>
  <si>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</si>
  <si>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</si>
  <si>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</si>
  <si>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</si>
  <si>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</si>
  <si>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</si>
  <si>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</si>
  <si>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</si>
  <si>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</si>
  <si>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</si>
  <si>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</si>
  <si>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</si>
  <si>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</si>
  <si>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</si>
  <si>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</si>
  <si>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</si>
  <si>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</si>
  <si>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</si>
  <si>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</si>
  <si>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</si>
  <si>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</si>
  <si>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</si>
  <si>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</si>
  <si>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</si>
  <si>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</si>
  <si>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</si>
  <si>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</si>
  <si>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</si>
  <si>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</si>
  <si>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</si>
  <si>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</si>
  <si>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</si>
  <si>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</si>
  <si>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</si>
  <si>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</si>
  <si>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</si>
  <si>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</si>
  <si>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</si>
  <si>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</si>
  <si>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</si>
  <si>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</si>
  <si>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</si>
  <si>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</si>
  <si>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</si>
  <si>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</si>
  <si>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</si>
  <si>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</si>
  <si>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</si>
  <si>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</si>
  <si>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</si>
  <si>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</si>
  <si>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</si>
  <si>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</si>
  <si>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</si>
  <si>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</si>
  <si>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</si>
  <si>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</si>
  <si>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</si>
  <si>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</si>
  <si>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</si>
  <si>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</si>
  <si>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</si>
  <si>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</si>
  <si>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</si>
  <si>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</si>
  <si>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</si>
  <si>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</si>
  <si>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</si>
  <si>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</si>
  <si>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</si>
  <si>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</si>
  <si>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</si>
  <si>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</si>
  <si>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</si>
  <si>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</si>
  <si>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</si>
  <si>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</si>
  <si>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</si>
  <si>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</si>
  <si>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</si>
  <si>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</si>
  <si>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</si>
  <si>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</si>
  <si>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</si>
  <si>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</si>
  <si>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</si>
  <si>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</si>
  <si>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</si>
  <si>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</si>
  <si>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</si>
  <si>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</si>
  <si>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</si>
  <si>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</si>
  <si>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</si>
  <si>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</si>
  <si>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</si>
  <si>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</si>
  <si>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</si>
  <si>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</si>
  <si>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</si>
  <si>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</si>
  <si>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</si>
  <si>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</si>
  <si>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</si>
  <si>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</si>
  <si>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</si>
  <si>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</si>
  <si>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</si>
  <si>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</si>
  <si>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</si>
  <si>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</si>
  <si>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</si>
  <si>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</si>
  <si>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</si>
  <si>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</si>
  <si>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</si>
  <si>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</si>
  <si>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</si>
  <si>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</si>
  <si>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</si>
  <si>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</si>
  <si>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</si>
  <si>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</si>
  <si>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</si>
  <si>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</si>
  <si>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</si>
  <si>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</si>
  <si>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</si>
  <si>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</si>
  <si>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</si>
  <si>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</si>
  <si>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</si>
  <si>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</si>
  <si>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</si>
  <si>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</si>
  <si>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</si>
  <si>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</si>
  <si>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</si>
  <si>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</si>
  <si>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</si>
  <si>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</si>
  <si>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</si>
  <si>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</si>
  <si>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</si>
  <si>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</si>
  <si>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</si>
  <si>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</si>
  <si>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</si>
  <si>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</si>
  <si>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</si>
  <si>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</si>
  <si>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</si>
  <si>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</si>
  <si>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</si>
  <si>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</si>
  <si>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</si>
  <si>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</si>
  <si>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</si>
  <si>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</si>
  <si>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</si>
  <si>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</si>
  <si>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</si>
  <si>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</si>
  <si>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</si>
  <si>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</si>
  <si>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</si>
  <si>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</si>
  <si>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</si>
  <si>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</si>
  <si>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</si>
  <si>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</si>
  <si>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</si>
  <si>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</si>
  <si>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</si>
  <si>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</si>
  <si>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</si>
  <si>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</si>
  <si>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</si>
  <si>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</si>
  <si>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</si>
  <si>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</si>
  <si>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</si>
  <si>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</si>
  <si>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</si>
  <si>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</si>
  <si>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</si>
  <si>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</si>
  <si>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</si>
  <si>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</si>
  <si>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</si>
  <si>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</si>
  <si>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</si>
  <si>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</si>
  <si>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</si>
  <si>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</si>
  <si>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</si>
  <si>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</si>
  <si>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</si>
  <si>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</si>
  <si>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</si>
  <si>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</si>
  <si>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</si>
  <si>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</si>
  <si>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</si>
  <si>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</si>
  <si>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</si>
  <si>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</si>
  <si>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</si>
  <si>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</si>
  <si>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</si>
  <si>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</si>
  <si>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</si>
  <si>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</si>
  <si>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</si>
  <si>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</si>
  <si>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</si>
  <si>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</si>
  <si>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</si>
  <si>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</si>
  <si>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</si>
  <si>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</si>
  <si>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</si>
  <si>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</si>
  <si>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</si>
  <si>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</si>
  <si>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</si>
  <si>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</si>
  <si>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</si>
  <si>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</si>
  <si>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</si>
  <si>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</si>
  <si>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</si>
  <si>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</si>
  <si>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</si>
  <si>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</si>
  <si>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</si>
  <si>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</si>
  <si>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</si>
  <si>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</si>
  <si>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</si>
  <si>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</si>
  <si>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</si>
  <si>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</si>
  <si>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</si>
  <si>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</si>
  <si>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</si>
  <si>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</si>
  <si>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</si>
  <si>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</si>
  <si>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</si>
  <si>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</si>
  <si>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</si>
  <si>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</si>
  <si>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</si>
  <si>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</si>
  <si>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</si>
  <si>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</si>
  <si>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</si>
  <si>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</si>
  <si>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</si>
  <si>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</si>
  <si>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</si>
  <si>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</si>
  <si>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</si>
  <si>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</si>
  <si>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</si>
  <si>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</si>
  <si>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</si>
  <si>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</si>
  <si>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</si>
  <si>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</si>
  <si>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</si>
  <si>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</si>
  <si>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</si>
  <si>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</si>
  <si>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</si>
  <si>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</si>
  <si>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</si>
  <si>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</si>
  <si>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</si>
  <si>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</si>
  <si>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</si>
  <si>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</si>
  <si>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</si>
  <si>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</si>
  <si>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</si>
  <si>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</si>
  <si>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</si>
  <si>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</si>
  <si>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</si>
  <si>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</si>
  <si>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</si>
  <si>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</si>
  <si>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</si>
  <si>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</si>
  <si>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</si>
  <si>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</si>
  <si>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</si>
  <si>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</si>
  <si>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</si>
  <si>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</si>
  <si>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</si>
  <si>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</si>
  <si>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</si>
  <si>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</si>
  <si>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</si>
  <si>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</si>
  <si>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</si>
  <si>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</si>
  <si>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</si>
  <si>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</si>
  <si>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</si>
  <si>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</si>
  <si>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</si>
  <si>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</si>
  <si>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</si>
  <si>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</si>
  <si>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</si>
  <si>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</si>
  <si>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</si>
  <si>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</si>
  <si>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</si>
  <si>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</si>
  <si>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</si>
  <si>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</si>
  <si>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</si>
  <si>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</si>
  <si>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</si>
  <si>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</si>
  <si>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</si>
  <si>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</si>
  <si>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</si>
  <si>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</si>
  <si>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</si>
  <si>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</si>
  <si>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</si>
  <si>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</si>
  <si>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</si>
  <si>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</si>
  <si>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</si>
  <si>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</si>
  <si>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</si>
  <si>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</si>
  <si>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</si>
  <si>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</si>
  <si>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</si>
  <si>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</si>
  <si>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</si>
  <si>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</si>
  <si>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</si>
  <si>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</si>
  <si>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</si>
  <si>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</si>
  <si>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</si>
  <si>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</si>
  <si>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</si>
  <si>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</si>
  <si>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</si>
  <si>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</si>
  <si>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</si>
  <si>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</si>
  <si>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</si>
  <si>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</si>
  <si>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</si>
  <si>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</si>
  <si>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</si>
  <si>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</si>
  <si>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</si>
  <si>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</si>
  <si>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</si>
  <si>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</si>
  <si>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</si>
  <si>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</si>
  <si>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</si>
  <si>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</si>
  <si>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</si>
  <si>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</si>
  <si>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</si>
  <si>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</si>
  <si>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</si>
  <si>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</si>
  <si>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</si>
  <si>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</si>
  <si>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</si>
  <si>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</si>
  <si>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</si>
  <si>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</si>
  <si>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</si>
  <si>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</si>
  <si>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</si>
  <si>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</si>
  <si>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</si>
  <si>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</si>
  <si>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</si>
  <si>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</si>
  <si>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</si>
  <si>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</si>
  <si>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</si>
  <si>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</si>
  <si>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</si>
  <si>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</si>
  <si>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</si>
  <si>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</si>
  <si>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</si>
  <si>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</si>
  <si>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</si>
  <si>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</si>
  <si>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</si>
  <si>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</si>
  <si>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</si>
  <si>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</si>
  <si>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</si>
  <si>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</si>
  <si>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</si>
  <si>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</si>
  <si>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</si>
  <si>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</si>
  <si>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</si>
  <si>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</si>
  <si>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</si>
  <si>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</si>
  <si>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</si>
  <si>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</si>
  <si>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</si>
  <si>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</si>
  <si>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</si>
  <si>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</si>
  <si>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</si>
  <si>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</si>
  <si>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</si>
  <si>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</si>
  <si>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</si>
  <si>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</si>
  <si>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</si>
  <si>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</si>
  <si>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</si>
  <si>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</si>
  <si>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</si>
  <si>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</si>
  <si>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</si>
  <si>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</si>
  <si>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</si>
  <si>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</si>
  <si>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</si>
  <si>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</si>
  <si>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</si>
  <si>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</si>
  <si>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</si>
  <si>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</si>
  <si>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</si>
  <si>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</si>
  <si>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</si>
  <si>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</si>
  <si>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</si>
  <si>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</si>
  <si>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</si>
  <si>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</si>
  <si>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</si>
  <si>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</si>
  <si>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</si>
  <si>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</si>
  <si>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</si>
  <si>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</si>
  <si>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</si>
  <si>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</si>
  <si>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</si>
  <si>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</si>
  <si>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</si>
  <si>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</si>
  <si>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</si>
  <si>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</si>
  <si>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</si>
  <si>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</si>
  <si>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</si>
  <si>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</si>
  <si>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</si>
  <si>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</si>
  <si>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</si>
  <si>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</si>
  <si>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</si>
  <si>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</si>
  <si>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</si>
  <si>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</si>
  <si>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</si>
  <si>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</si>
  <si>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</si>
  <si>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</si>
  <si>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</si>
  <si>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</si>
  <si>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</si>
  <si>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</si>
  <si>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</si>
  <si>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</si>
  <si>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</si>
  <si>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</si>
  <si>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</si>
  <si>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</si>
  <si>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</si>
  <si>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</si>
  <si>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</si>
  <si>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</si>
  <si>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</si>
  <si>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</si>
  <si>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</si>
  <si>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</si>
  <si>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</si>
  <si>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</si>
  <si>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</si>
  <si>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</si>
  <si>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</si>
  <si>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</si>
  <si>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</si>
  <si>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</si>
  <si>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</si>
  <si>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</si>
  <si>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</si>
  <si>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</si>
  <si>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</si>
  <si>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</si>
  <si>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</si>
  <si>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</si>
  <si>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</si>
  <si>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</si>
  <si>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</si>
  <si>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</si>
  <si>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</si>
  <si>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</si>
  <si>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</si>
  <si>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</si>
  <si>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</si>
  <si>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</si>
  <si>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</si>
  <si>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</si>
  <si>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</si>
  <si>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</si>
  <si>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</si>
  <si>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</si>
  <si>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</si>
  <si>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</si>
  <si>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</si>
  <si>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</si>
  <si>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</si>
  <si>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</si>
  <si>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</si>
  <si>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</si>
  <si>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</si>
  <si>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</si>
  <si>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</si>
  <si>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</si>
  <si>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</si>
  <si>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</si>
  <si>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</si>
  <si>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</si>
  <si>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</si>
  <si>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</si>
  <si>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</si>
  <si>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</si>
  <si>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</si>
  <si>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</si>
  <si>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</si>
  <si>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</si>
  <si>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</si>
  <si>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</si>
  <si>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</si>
  <si>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</si>
  <si>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</si>
  <si>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</si>
  <si>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</si>
  <si>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</si>
  <si>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</si>
  <si>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</si>
  <si>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</si>
  <si>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</si>
  <si>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</si>
  <si>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</si>
  <si>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</si>
  <si>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</si>
  <si>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</si>
  <si>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</si>
  <si>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</si>
  <si>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</si>
  <si>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</si>
  <si>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</si>
  <si>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</si>
  <si>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</si>
  <si>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</si>
  <si>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</si>
  <si>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</si>
  <si>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</si>
  <si>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</si>
  <si>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</si>
  <si>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</si>
  <si>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</si>
  <si>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</si>
  <si>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</si>
  <si>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</si>
  <si>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</si>
  <si>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</si>
  <si>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</si>
  <si>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</si>
  <si>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</si>
  <si>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</si>
  <si>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</si>
  <si>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</si>
  <si>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</si>
  <si>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</si>
  <si>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</si>
  <si>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</si>
  <si>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</si>
  <si>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</si>
  <si>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</si>
  <si>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</si>
  <si>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</si>
  <si>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</si>
  <si>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</si>
  <si>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</si>
  <si>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</si>
  <si>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</si>
  <si>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</si>
  <si>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</si>
  <si>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</si>
  <si>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</si>
  <si>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</si>
  <si>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</si>
  <si>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</si>
  <si>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</si>
  <si>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</si>
  <si>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</si>
  <si>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</si>
  <si>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</si>
  <si>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</si>
  <si>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</si>
  <si>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</si>
  <si>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</si>
  <si>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</si>
  <si>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</si>
  <si>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</si>
  <si>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</si>
  <si>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</si>
  <si>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</si>
  <si>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</si>
  <si>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</si>
  <si>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</si>
  <si>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</si>
  <si>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</si>
  <si>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</si>
  <si>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</si>
  <si>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</si>
  <si>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</si>
  <si>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</si>
  <si>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</si>
  <si>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</si>
  <si>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</si>
  <si>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</si>
  <si>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</si>
  <si>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</si>
  <si>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</si>
  <si>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</si>
  <si>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</si>
  <si>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</si>
  <si>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</si>
  <si>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</si>
  <si>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</si>
  <si>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</si>
  <si>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</si>
  <si>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</si>
  <si>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</si>
  <si>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</si>
  <si>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</si>
  <si>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</si>
  <si>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</si>
  <si>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</si>
  <si>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</si>
  <si>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</si>
  <si>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</si>
  <si>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</si>
  <si>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</si>
  <si>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</si>
  <si>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</si>
  <si>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</si>
  <si>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</si>
  <si>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</si>
  <si>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</si>
  <si>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</si>
  <si>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</si>
  <si>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564 from GEN to EDITOR. Discussed at 20120828 teleconf.</t>
  </si>
  <si>
    <t>Petere proposed transferring CID 566 from GEN to EDITOR. Discussed at 20120828 teleconf.</t>
  </si>
  <si>
    <t>Petere proposed transferring CID 631 from GEN to EDITOR. Discussed at 20120828 teleconf.</t>
  </si>
  <si>
    <t>Petere proposed transferring CID 671 from EDITOR to MAC CPM. Discussed at 20120828 teleconf.</t>
  </si>
  <si>
    <t>Petere proposed transferring CID 726 from  EDITOR to MAC CPM.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</si>
  <si>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</si>
  <si>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</si>
  <si>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</si>
  <si>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</si>
  <si>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</si>
  <si>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</si>
  <si>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</si>
  <si>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</si>
  <si>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</si>
  <si>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</si>
  <si>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</si>
  <si>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</si>
  <si>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</si>
  <si>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</si>
  <si>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</si>
  <si>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</si>
  <si>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</si>
  <si>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</si>
  <si>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</si>
  <si>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</si>
  <si>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</si>
  <si>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</si>
  <si>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</si>
  <si>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</si>
  <si>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</si>
  <si>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</si>
  <si>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</si>
  <si>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</si>
  <si>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</si>
  <si>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</si>
  <si>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</si>
  <si>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</si>
  <si>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</si>
  <si>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</si>
  <si>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</si>
  <si>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</si>
  <si>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</si>
  <si>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</si>
  <si>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</si>
  <si>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</si>
  <si>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</si>
  <si>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</si>
  <si>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</si>
  <si>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</si>
  <si>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</si>
  <si>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Yongho Seok will propose comment resolution.</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</si>
  <si>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</si>
  <si>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</si>
  <si>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</si>
  <si>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</si>
  <si>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</si>
  <si>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</si>
  <si>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</si>
  <si>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</si>
  <si>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</si>
  <si>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</si>
  <si>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</si>
  <si>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</si>
  <si>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</si>
  <si>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</si>
  <si>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</si>
  <si>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 xml:space="preserve">Proposed </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</si>
  <si>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</si>
  <si>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</si>
  <si>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</si>
  <si>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</si>
  <si>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</si>
  <si>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</si>
  <si>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</si>
  <si>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</si>
  <si>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</si>
  <si>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</si>
  <si>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</si>
  <si>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</si>
  <si>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</si>
  <si>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</si>
  <si>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</si>
  <si>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when I get around to it</t>
  </si>
  <si>
    <t>Propose Revised "In cases where"</t>
  </si>
  <si>
    <t>Propose Rejected. GDC Enabling Signal is defined in 10.42.2.</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</si>
  <si>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</si>
  <si>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</si>
  <si>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</si>
  <si>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</si>
  <si>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</si>
  <si>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</si>
  <si>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</si>
  <si>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</si>
  <si>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</si>
  <si>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</si>
  <si>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</si>
  <si>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</si>
  <si>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</si>
  <si>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</si>
  <si>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</si>
  <si>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</si>
  <si>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</si>
  <si>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</si>
  <si>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</si>
  <si>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</si>
  <si>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</si>
  <si>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</si>
  <si>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</si>
  <si>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</si>
  <si>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</si>
  <si>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</si>
  <si>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doc.: IEEE 802.11-12/1017r5</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</si>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</sst>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2274</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abSelected="1" workbookViewId="0">
      <selection activeCell="A6" sqref="A6:XFD6"/>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2205</v>
      </c>
    </row>
    <row r="7" spans="1:3" ht="25.5" x14ac:dyDescent="0.2">
      <c r="A7">
        <v>5</v>
      </c>
      <c r="B7" s="13">
        <v>41165</v>
      </c>
      <c r="C7" s="12" t="s">
        <v>2273</v>
      </c>
    </row>
    <row r="8" spans="1:3" x14ac:dyDescent="0.2">
      <c r="A8">
        <v>6</v>
      </c>
    </row>
    <row r="9" spans="1:3" x14ac:dyDescent="0.2">
      <c r="A9">
        <v>7</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120" zoomScaleNormal="120" workbookViewId="0">
      <pane xSplit="1" ySplit="1" topLeftCell="B2" activePane="bottomRight" state="frozenSplit"/>
      <selection pane="topRight" activeCell="B1" sqref="B1"/>
      <selection pane="bottomLeft" activeCell="A2" sqref="A2"/>
      <selection pane="bottomRight" activeCell="X398" sqref="X398"/>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X2" s="18" t="s">
        <v>2213</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W3" s="18" t="s">
        <v>2131</v>
      </c>
      <c r="X3" s="18" t="s">
        <v>2277</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2188</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X5" s="18" t="s">
        <v>2188</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W6" s="18" t="s">
        <v>2131</v>
      </c>
      <c r="X6" s="18" t="s">
        <v>2275</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2188</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2184</v>
      </c>
      <c r="AB8" s="27">
        <v>41141.646539351852</v>
      </c>
    </row>
    <row r="9" spans="1:29" ht="102"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X9" s="18" t="s">
        <v>2172</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X10" s="18" t="s">
        <v>2172</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2172</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2172</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2188</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2188</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X17" s="18" t="s">
        <v>2172</v>
      </c>
      <c r="AB17" s="27">
        <v>41141.646539351852</v>
      </c>
    </row>
    <row r="18" spans="1:28" ht="51"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X18" s="18" t="s">
        <v>2172</v>
      </c>
      <c r="AB18" s="27">
        <v>41141.646539351852</v>
      </c>
    </row>
    <row r="19" spans="1:28" ht="25.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U20" s="18" t="s">
        <v>2137</v>
      </c>
      <c r="W20" s="18" t="s">
        <v>2131</v>
      </c>
      <c r="X20" s="18" t="s">
        <v>2217</v>
      </c>
      <c r="AB20" s="27">
        <v>41141.646539351852</v>
      </c>
    </row>
    <row r="21" spans="1:28" ht="63.75"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W21" s="18" t="s">
        <v>2131</v>
      </c>
      <c r="X21" s="18" t="s">
        <v>2278</v>
      </c>
      <c r="AB21" s="27">
        <v>41141.646539351852</v>
      </c>
    </row>
    <row r="22" spans="1:28" ht="114.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W22" s="18" t="s">
        <v>2131</v>
      </c>
      <c r="X22" s="18" t="s">
        <v>2279</v>
      </c>
      <c r="AB22" s="27">
        <v>41141.646539351852</v>
      </c>
    </row>
    <row r="23" spans="1:28" ht="25.5" hidden="1"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X24" s="18" t="s">
        <v>2268</v>
      </c>
      <c r="AB24" s="27">
        <v>41141.646539351852</v>
      </c>
    </row>
    <row r="25" spans="1:28" ht="25.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X25" s="18" t="s">
        <v>2213</v>
      </c>
      <c r="AB25" s="27">
        <v>41141.646539351852</v>
      </c>
    </row>
    <row r="26" spans="1:28" ht="25.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U26" s="18" t="s">
        <v>2137</v>
      </c>
      <c r="W26" s="18" t="s">
        <v>2131</v>
      </c>
      <c r="X26" s="18" t="s">
        <v>2217</v>
      </c>
      <c r="AB26" s="27">
        <v>41141.646539351852</v>
      </c>
    </row>
    <row r="27" spans="1:28" ht="25.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U27" s="18" t="s">
        <v>2137</v>
      </c>
      <c r="W27" s="18" t="s">
        <v>2131</v>
      </c>
      <c r="X27" s="18" t="s">
        <v>2217</v>
      </c>
      <c r="AB27" s="27">
        <v>41141.646539351852</v>
      </c>
    </row>
    <row r="28" spans="1:28" ht="25.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U28" s="18" t="s">
        <v>2137</v>
      </c>
      <c r="W28" s="18" t="s">
        <v>2131</v>
      </c>
      <c r="X28" s="18" t="s">
        <v>2217</v>
      </c>
      <c r="AB28" s="27">
        <v>41141.646539351852</v>
      </c>
    </row>
    <row r="29" spans="1:28" ht="25.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U29" s="18" t="s">
        <v>2137</v>
      </c>
      <c r="W29" s="18" t="s">
        <v>2131</v>
      </c>
      <c r="X29" s="18" t="s">
        <v>2217</v>
      </c>
      <c r="AB29" s="27">
        <v>41141.646539351852</v>
      </c>
    </row>
    <row r="30" spans="1:28" ht="25.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2129</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2174</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2174</v>
      </c>
      <c r="AB33" s="27">
        <v>41141.646539351852</v>
      </c>
    </row>
    <row r="34" spans="1:28" ht="25.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U34" s="18" t="s">
        <v>2137</v>
      </c>
      <c r="W34" s="18" t="s">
        <v>2131</v>
      </c>
      <c r="X34" s="18" t="s">
        <v>2217</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2269</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2269</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2269</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X38" s="18" t="s">
        <v>2269</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2269</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2269</v>
      </c>
      <c r="AB40" s="27">
        <v>41141.646539351852</v>
      </c>
    </row>
    <row r="41" spans="1:28" ht="51"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U41" s="18" t="s">
        <v>2137</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U42" s="18" t="s">
        <v>2137</v>
      </c>
      <c r="W42" s="18" t="s">
        <v>2131</v>
      </c>
      <c r="X42" s="18" t="s">
        <v>2250</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2188</v>
      </c>
      <c r="AB44" s="27">
        <v>41141.646539351852</v>
      </c>
    </row>
    <row r="45" spans="1:28" ht="76.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2188</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2188</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2198</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U49" s="18" t="s">
        <v>2137</v>
      </c>
      <c r="W49" s="18" t="s">
        <v>2131</v>
      </c>
      <c r="X49" s="18" t="s">
        <v>2217</v>
      </c>
      <c r="AB49" s="27">
        <v>41141.646539351852</v>
      </c>
    </row>
    <row r="50" spans="1:28" ht="25.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2129</v>
      </c>
      <c r="AB50" s="27">
        <v>41141.646539351852</v>
      </c>
    </row>
    <row r="51" spans="1:28" ht="76.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U52" s="29" t="s">
        <v>2137</v>
      </c>
      <c r="W52" s="18" t="s">
        <v>2131</v>
      </c>
      <c r="X52" s="18" t="s">
        <v>2225</v>
      </c>
      <c r="AB52" s="27">
        <v>41141.646539351852</v>
      </c>
    </row>
    <row r="53" spans="1:28" ht="76.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2189</v>
      </c>
      <c r="AB53" s="27">
        <v>41141.646539351852</v>
      </c>
    </row>
    <row r="54" spans="1:28" ht="76.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2190</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2188</v>
      </c>
      <c r="AB55" s="27">
        <v>41141.646539351852</v>
      </c>
    </row>
    <row r="56" spans="1:28" ht="25.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U56" s="18" t="s">
        <v>2137</v>
      </c>
      <c r="W56" s="18" t="s">
        <v>2131</v>
      </c>
      <c r="X56" s="18" t="s">
        <v>2217</v>
      </c>
      <c r="AB56" s="27">
        <v>41141.646539351852</v>
      </c>
    </row>
    <row r="57" spans="1:28" ht="76.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2191</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U58" s="18" t="s">
        <v>2137</v>
      </c>
      <c r="W58" s="18" t="s">
        <v>2131</v>
      </c>
      <c r="X58" s="18" t="s">
        <v>2217</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2188</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2188</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2188</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2188</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2188</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X68" s="18" t="s">
        <v>2187</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2184</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2172</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2135</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U72" s="18" t="s">
        <v>2137</v>
      </c>
      <c r="W72" s="18" t="s">
        <v>2131</v>
      </c>
      <c r="X72" s="18" t="s">
        <v>2251</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U73" s="18" t="s">
        <v>2137</v>
      </c>
      <c r="W73" s="18" t="s">
        <v>2131</v>
      </c>
      <c r="X73" s="18" t="s">
        <v>2252</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U74" s="18" t="s">
        <v>2137</v>
      </c>
      <c r="W74" s="18" t="s">
        <v>2131</v>
      </c>
      <c r="X74" s="18" t="s">
        <v>2243</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U75" s="18" t="s">
        <v>2137</v>
      </c>
      <c r="W75" s="18" t="s">
        <v>2131</v>
      </c>
      <c r="X75" s="18" t="s">
        <v>2217</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hidden="1" x14ac:dyDescent="0.2">
      <c r="A77" s="24">
        <v>76</v>
      </c>
      <c r="B77" s="18" t="s">
        <v>294</v>
      </c>
      <c r="C77" s="18">
        <v>189</v>
      </c>
      <c r="D77" s="18">
        <v>2</v>
      </c>
      <c r="H77" s="18" t="s">
        <v>143</v>
      </c>
      <c r="I77" s="18" t="s">
        <v>180</v>
      </c>
      <c r="R77" s="18" t="s">
        <v>311</v>
      </c>
      <c r="S77" s="18" t="s">
        <v>312</v>
      </c>
      <c r="U77" s="18" t="s">
        <v>2137</v>
      </c>
      <c r="W77" s="18" t="s">
        <v>2131</v>
      </c>
      <c r="X77" s="18" t="s">
        <v>2253</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25.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U79" s="18" t="s">
        <v>2137</v>
      </c>
      <c r="W79" s="18" t="s">
        <v>2131</v>
      </c>
      <c r="X79" s="18" t="s">
        <v>2217</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U80" s="18" t="s">
        <v>2137</v>
      </c>
      <c r="W80" s="18" t="s">
        <v>2131</v>
      </c>
      <c r="X80" s="18" t="s">
        <v>2217</v>
      </c>
      <c r="AB80" s="27">
        <v>41141.646539351852</v>
      </c>
    </row>
    <row r="81" spans="1:28" ht="255" hidden="1" x14ac:dyDescent="0.2">
      <c r="A81" s="24">
        <v>80</v>
      </c>
      <c r="B81" s="18" t="s">
        <v>294</v>
      </c>
      <c r="C81" s="18">
        <v>189</v>
      </c>
      <c r="D81" s="18">
        <v>2</v>
      </c>
      <c r="H81" s="18" t="s">
        <v>143</v>
      </c>
      <c r="I81" s="18" t="s">
        <v>180</v>
      </c>
      <c r="R81" s="18" t="s">
        <v>320</v>
      </c>
      <c r="S81" s="18" t="s">
        <v>321</v>
      </c>
      <c r="U81" s="18" t="s">
        <v>2137</v>
      </c>
      <c r="W81" s="18" t="s">
        <v>2131</v>
      </c>
      <c r="X81" s="18" t="s">
        <v>2217</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25.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U84" s="18" t="s">
        <v>2137</v>
      </c>
      <c r="W84" s="18" t="s">
        <v>2131</v>
      </c>
      <c r="X84" s="18" t="s">
        <v>2217</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U85" s="18" t="s">
        <v>2137</v>
      </c>
      <c r="W85" s="18" t="s">
        <v>2131</v>
      </c>
      <c r="X85" s="18" t="s">
        <v>2217</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2269</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2269</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U88" s="18" t="s">
        <v>2137</v>
      </c>
      <c r="W88" s="18" t="s">
        <v>2131</v>
      </c>
      <c r="X88" s="18" t="s">
        <v>2250</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U89" s="18" t="s">
        <v>2137</v>
      </c>
      <c r="W89" s="18" t="s">
        <v>2131</v>
      </c>
      <c r="X89" s="18" t="s">
        <v>2217</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X92" s="18" t="s">
        <v>2188</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2198</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2171</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U97" s="18" t="s">
        <v>2137</v>
      </c>
      <c r="W97" s="18" t="s">
        <v>2131</v>
      </c>
      <c r="X97" s="18" t="s">
        <v>2217</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2198</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2171</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2171</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2171</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2171</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2171</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U107" s="18" t="s">
        <v>2137</v>
      </c>
      <c r="W107" s="18" t="s">
        <v>2131</v>
      </c>
      <c r="X107" s="18" t="s">
        <v>2217</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2171</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2198</v>
      </c>
      <c r="AB109" s="27">
        <v>41141.646539351852</v>
      </c>
    </row>
    <row r="110" spans="1:28" ht="114.75" hidden="1" x14ac:dyDescent="0.2">
      <c r="A110" s="24">
        <v>109</v>
      </c>
      <c r="B110" s="18" t="s">
        <v>294</v>
      </c>
      <c r="C110" s="18">
        <v>189</v>
      </c>
      <c r="D110" s="18">
        <v>2</v>
      </c>
      <c r="H110" s="18" t="s">
        <v>58</v>
      </c>
      <c r="I110" s="18" t="s">
        <v>59</v>
      </c>
      <c r="R110" s="18" t="s">
        <v>405</v>
      </c>
      <c r="S110" s="18" t="s">
        <v>406</v>
      </c>
      <c r="U110" s="29" t="s">
        <v>2135</v>
      </c>
      <c r="V110" s="18" t="s">
        <v>2150</v>
      </c>
      <c r="X110" s="18" t="s">
        <v>2213</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U112" s="18" t="s">
        <v>2137</v>
      </c>
      <c r="W112" s="18" t="s">
        <v>2131</v>
      </c>
      <c r="X112" s="18" t="s">
        <v>2217</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2188</v>
      </c>
      <c r="AB113" s="27">
        <v>41141.646539351852</v>
      </c>
    </row>
    <row r="114" spans="1:28" ht="63.75" hidden="1" x14ac:dyDescent="0.2">
      <c r="A114" s="24">
        <v>113</v>
      </c>
      <c r="B114" s="18" t="s">
        <v>294</v>
      </c>
      <c r="C114" s="18">
        <v>189</v>
      </c>
      <c r="D114" s="18">
        <v>2</v>
      </c>
      <c r="H114" s="18" t="s">
        <v>143</v>
      </c>
      <c r="I114" s="18" t="s">
        <v>180</v>
      </c>
      <c r="R114" s="18" t="s">
        <v>413</v>
      </c>
      <c r="S114" s="18" t="s">
        <v>414</v>
      </c>
      <c r="U114" s="18" t="s">
        <v>2137</v>
      </c>
      <c r="W114" s="18" t="s">
        <v>2131</v>
      </c>
      <c r="X114" s="18" t="s">
        <v>2254</v>
      </c>
      <c r="AB114" s="27">
        <v>41141.646539351852</v>
      </c>
    </row>
    <row r="115" spans="1:28" ht="229.5" hidden="1" x14ac:dyDescent="0.2">
      <c r="A115" s="24">
        <v>114</v>
      </c>
      <c r="B115" s="18" t="s">
        <v>294</v>
      </c>
      <c r="C115" s="18">
        <v>189</v>
      </c>
      <c r="D115" s="18">
        <v>2</v>
      </c>
      <c r="H115" s="18" t="s">
        <v>185</v>
      </c>
      <c r="I115" s="18" t="s">
        <v>59</v>
      </c>
      <c r="R115" s="18" t="s">
        <v>415</v>
      </c>
      <c r="S115" s="18" t="s">
        <v>416</v>
      </c>
      <c r="U115" s="18" t="s">
        <v>2135</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U129" s="18" t="s">
        <v>2137</v>
      </c>
      <c r="W129" s="18" t="s">
        <v>2131</v>
      </c>
      <c r="X129" s="18" t="s">
        <v>2217</v>
      </c>
      <c r="AB129" s="27">
        <v>41141.646539351852</v>
      </c>
    </row>
    <row r="130" spans="1:28" ht="76.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U131" s="18" t="s">
        <v>2137</v>
      </c>
      <c r="W131" s="18" t="s">
        <v>2131</v>
      </c>
      <c r="X131" s="18" t="s">
        <v>2217</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2171</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2188</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U136" s="18" t="s">
        <v>2137</v>
      </c>
      <c r="W136" s="18" t="s">
        <v>2131</v>
      </c>
      <c r="X136" s="18" t="s">
        <v>2217</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U137" s="18" t="s">
        <v>2137</v>
      </c>
      <c r="W137" s="18" t="s">
        <v>2131</v>
      </c>
      <c r="X137" s="18" t="s">
        <v>2217</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U139" s="18" t="s">
        <v>2137</v>
      </c>
      <c r="W139" s="18" t="s">
        <v>2131</v>
      </c>
      <c r="X139" s="18" t="s">
        <v>2217</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U140" s="18" t="s">
        <v>2137</v>
      </c>
      <c r="W140" s="18" t="s">
        <v>2131</v>
      </c>
      <c r="X140" s="18" t="s">
        <v>2217</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X141" s="18" t="s">
        <v>2213</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2180</v>
      </c>
      <c r="AB144" s="27">
        <v>41141.646539351852</v>
      </c>
    </row>
    <row r="145" spans="1:28" ht="38.25"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2180</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U148" s="18" t="s">
        <v>2137</v>
      </c>
      <c r="W148" s="18" t="s">
        <v>2131</v>
      </c>
      <c r="X148" s="18" t="s">
        <v>2217</v>
      </c>
      <c r="AB148" s="27">
        <v>41141.646539351852</v>
      </c>
    </row>
    <row r="149" spans="1:28" ht="25.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U149" s="18" t="s">
        <v>2137</v>
      </c>
      <c r="W149" s="18" t="s">
        <v>2131</v>
      </c>
      <c r="X149" s="18" t="s">
        <v>2217</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U151" s="18" t="s">
        <v>2137</v>
      </c>
      <c r="W151" s="18" t="s">
        <v>2131</v>
      </c>
      <c r="X151" s="18" t="s">
        <v>2217</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U152" s="18" t="s">
        <v>2137</v>
      </c>
      <c r="W152" s="18" t="s">
        <v>2131</v>
      </c>
      <c r="X152" s="18" t="s">
        <v>2217</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2180</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25.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U155" s="18" t="s">
        <v>2137</v>
      </c>
      <c r="W155" s="18" t="s">
        <v>2131</v>
      </c>
      <c r="X155" s="18" t="s">
        <v>2217</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2171</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U157" s="18" t="s">
        <v>2137</v>
      </c>
      <c r="W157" s="18" t="s">
        <v>2131</v>
      </c>
      <c r="X157" s="18" t="s">
        <v>2217</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U158" s="18" t="s">
        <v>2137</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U159" s="18" t="s">
        <v>2137</v>
      </c>
      <c r="W159" s="18" t="s">
        <v>2131</v>
      </c>
      <c r="X159" s="18" t="s">
        <v>2217</v>
      </c>
      <c r="AB159" s="27">
        <v>41141.646539351852</v>
      </c>
    </row>
    <row r="160" spans="1:28" ht="25.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U160" s="18" t="s">
        <v>2137</v>
      </c>
      <c r="W160" s="18" t="s">
        <v>2131</v>
      </c>
      <c r="X160" s="18" t="s">
        <v>2217</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U161" s="18" t="s">
        <v>2137</v>
      </c>
      <c r="W161" s="18" t="s">
        <v>2131</v>
      </c>
      <c r="X161" s="18" t="s">
        <v>2217</v>
      </c>
      <c r="AB161" s="27">
        <v>41141.646539351852</v>
      </c>
    </row>
    <row r="162" spans="1:28" ht="25.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U162" s="18" t="s">
        <v>2137</v>
      </c>
      <c r="W162" s="18" t="s">
        <v>2131</v>
      </c>
      <c r="X162" s="18" t="s">
        <v>2217</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W163" s="18" t="s">
        <v>2131</v>
      </c>
      <c r="X163" s="18" t="s">
        <v>2255</v>
      </c>
      <c r="AB163" s="27">
        <v>41141.646539351852</v>
      </c>
    </row>
    <row r="164" spans="1:28" ht="25.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U164" s="18" t="s">
        <v>2137</v>
      </c>
      <c r="W164" s="18" t="s">
        <v>2131</v>
      </c>
      <c r="X164" s="18" t="s">
        <v>2217</v>
      </c>
      <c r="AB164" s="27">
        <v>41141.646539351852</v>
      </c>
    </row>
    <row r="165" spans="1:28" ht="165.75" hidden="1"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U166" s="18" t="s">
        <v>2137</v>
      </c>
      <c r="W166" s="18" t="s">
        <v>2131</v>
      </c>
      <c r="X166" s="18" t="s">
        <v>2217</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U167" s="18" t="s">
        <v>2137</v>
      </c>
      <c r="W167" s="18" t="s">
        <v>2131</v>
      </c>
      <c r="X167" s="18" t="s">
        <v>2217</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2199</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hidden="1" x14ac:dyDescent="0.2">
      <c r="A171" s="24">
        <v>170</v>
      </c>
      <c r="B171" s="18" t="s">
        <v>294</v>
      </c>
      <c r="C171" s="18">
        <v>189</v>
      </c>
      <c r="D171" s="18">
        <v>2</v>
      </c>
      <c r="H171" s="18" t="s">
        <v>185</v>
      </c>
      <c r="I171" s="18" t="s">
        <v>59</v>
      </c>
      <c r="R171" s="18" t="s">
        <v>562</v>
      </c>
      <c r="S171" s="18" t="s">
        <v>563</v>
      </c>
      <c r="U171" s="18" t="s">
        <v>2135</v>
      </c>
      <c r="AB171" s="27">
        <v>41141.646539351852</v>
      </c>
    </row>
    <row r="172" spans="1:28" ht="25.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U172" s="18" t="s">
        <v>2137</v>
      </c>
      <c r="W172" s="18" t="s">
        <v>2131</v>
      </c>
      <c r="X172" s="18" t="s">
        <v>2235</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2171</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2171</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2171</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U178" s="18" t="s">
        <v>2137</v>
      </c>
      <c r="W178" s="18" t="s">
        <v>2131</v>
      </c>
      <c r="X178" s="18" t="s">
        <v>2217</v>
      </c>
      <c r="AB178" s="27">
        <v>41141.646539351852</v>
      </c>
    </row>
    <row r="179" spans="1:28" ht="51"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2188</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U182" s="18" t="s">
        <v>2137</v>
      </c>
      <c r="W182" s="18" t="s">
        <v>2131</v>
      </c>
      <c r="X182" s="18" t="s">
        <v>2217</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2135</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2135</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2135</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2188</v>
      </c>
      <c r="AB189" s="27">
        <v>41141.646539351852</v>
      </c>
    </row>
    <row r="190" spans="1:28" ht="25.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X194" s="18" t="s">
        <v>2269</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X195" s="18" t="s">
        <v>2269</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U196" s="18" t="s">
        <v>2137</v>
      </c>
      <c r="W196" s="18" t="s">
        <v>2131</v>
      </c>
      <c r="X196" s="18" t="s">
        <v>2217</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U198" s="18" t="s">
        <v>2137</v>
      </c>
      <c r="W198" s="18" t="s">
        <v>2131</v>
      </c>
      <c r="X198" s="18" t="s">
        <v>2217</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2174</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U200" s="18" t="s">
        <v>2137</v>
      </c>
      <c r="W200" s="18" t="s">
        <v>2131</v>
      </c>
      <c r="X200" s="18" t="s">
        <v>2217</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2270</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U203" s="18" t="s">
        <v>2137</v>
      </c>
      <c r="W203" s="18" t="s">
        <v>2131</v>
      </c>
      <c r="X203" s="18" t="s">
        <v>2238</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2188</v>
      </c>
      <c r="AB205" s="27">
        <v>41141.646539351852</v>
      </c>
    </row>
    <row r="206" spans="1:28" ht="89.2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2198</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2171</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2174</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2174</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2174</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2174</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2174</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2174</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2174</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2174</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X218" s="18" t="s">
        <v>2269</v>
      </c>
      <c r="AB218" s="27">
        <v>41141.646539351852</v>
      </c>
    </row>
    <row r="219" spans="1:28" ht="140.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U220" s="18" t="s">
        <v>2137</v>
      </c>
      <c r="W220" s="18" t="s">
        <v>2131</v>
      </c>
      <c r="X220" s="18" t="s">
        <v>2239</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2210</v>
      </c>
      <c r="S221" s="18" t="s">
        <v>690</v>
      </c>
      <c r="U221" s="18" t="s">
        <v>2129</v>
      </c>
      <c r="X221" s="18" t="s">
        <v>2175</v>
      </c>
      <c r="AB221" s="27">
        <v>41141.646539351852</v>
      </c>
    </row>
    <row r="222" spans="1:28" ht="63.7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2211</v>
      </c>
      <c r="S222" s="18" t="s">
        <v>691</v>
      </c>
      <c r="U222" s="18" t="s">
        <v>2129</v>
      </c>
      <c r="X222" s="18" t="s">
        <v>2154</v>
      </c>
      <c r="AB222" s="27">
        <v>41141.646539351852</v>
      </c>
    </row>
    <row r="223" spans="1:28" ht="38.25"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2212</v>
      </c>
      <c r="S223" s="18" t="s">
        <v>692</v>
      </c>
      <c r="U223" s="18" t="s">
        <v>2129</v>
      </c>
      <c r="W223" s="18" t="s">
        <v>2131</v>
      </c>
      <c r="X223" s="18" t="s">
        <v>2277</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U224" s="18" t="s">
        <v>2129</v>
      </c>
      <c r="X224" s="18" t="s">
        <v>2187</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U225" s="18" t="s">
        <v>2129</v>
      </c>
      <c r="X225" s="18" t="s">
        <v>2187</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U226" s="18" t="s">
        <v>2137</v>
      </c>
      <c r="W226" s="18" t="s">
        <v>2131</v>
      </c>
      <c r="X226" s="18" t="s">
        <v>2217</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U227" s="18" t="s">
        <v>2137</v>
      </c>
      <c r="W227" s="18" t="s">
        <v>2131</v>
      </c>
      <c r="X227" s="18" t="s">
        <v>2217</v>
      </c>
      <c r="AB227" s="27">
        <v>41141.646539351852</v>
      </c>
    </row>
    <row r="228" spans="1:28" ht="25.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U228" s="18" t="s">
        <v>2137</v>
      </c>
      <c r="W228" s="18" t="s">
        <v>2131</v>
      </c>
      <c r="X228" s="18" t="s">
        <v>2217</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U229" s="18" t="s">
        <v>2137</v>
      </c>
      <c r="W229" s="18" t="s">
        <v>2131</v>
      </c>
      <c r="X229" s="18" t="s">
        <v>2217</v>
      </c>
      <c r="AB229" s="27">
        <v>41141.646539351852</v>
      </c>
    </row>
    <row r="230" spans="1:28" ht="25.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U230" s="18" t="s">
        <v>2137</v>
      </c>
      <c r="W230" s="18" t="s">
        <v>2131</v>
      </c>
      <c r="X230" s="18" t="s">
        <v>2217</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U231" s="18" t="s">
        <v>2137</v>
      </c>
      <c r="W231" s="18" t="s">
        <v>2131</v>
      </c>
      <c r="X231" s="18" t="s">
        <v>2217</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U232" s="18" t="s">
        <v>2137</v>
      </c>
      <c r="W232" s="18" t="s">
        <v>2131</v>
      </c>
      <c r="X232" s="18" t="s">
        <v>2242</v>
      </c>
      <c r="AB232" s="27">
        <v>41141.646539351852</v>
      </c>
    </row>
    <row r="233" spans="1:28" ht="38.2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U233" s="18" t="s">
        <v>2137</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U234" s="18" t="s">
        <v>2137</v>
      </c>
      <c r="W234" s="18" t="s">
        <v>2131</v>
      </c>
      <c r="X234" s="18" t="s">
        <v>2217</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U235" s="18" t="s">
        <v>2137</v>
      </c>
      <c r="W235" s="18" t="s">
        <v>2131</v>
      </c>
      <c r="X235" s="18" t="s">
        <v>2217</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U236" s="18" t="s">
        <v>2137</v>
      </c>
      <c r="W236" s="18" t="s">
        <v>2131</v>
      </c>
      <c r="X236" s="18" t="s">
        <v>2217</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U237" s="18" t="s">
        <v>2137</v>
      </c>
      <c r="W237" s="18" t="s">
        <v>2131</v>
      </c>
      <c r="X237" s="18" t="s">
        <v>2217</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U238" s="18" t="s">
        <v>2137</v>
      </c>
      <c r="W238" s="18" t="s">
        <v>2131</v>
      </c>
      <c r="X238" s="18" t="s">
        <v>2217</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U239" s="18" t="s">
        <v>2137</v>
      </c>
      <c r="W239" s="18" t="s">
        <v>2131</v>
      </c>
      <c r="X239" s="18" t="s">
        <v>2217</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U240" s="18" t="s">
        <v>2137</v>
      </c>
      <c r="W240" s="18" t="s">
        <v>2131</v>
      </c>
      <c r="X240" s="18" t="s">
        <v>2217</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U241" s="18" t="s">
        <v>2137</v>
      </c>
      <c r="W241" s="18" t="s">
        <v>2131</v>
      </c>
      <c r="X241" s="18" t="s">
        <v>2217</v>
      </c>
      <c r="AB241" s="27">
        <v>41141.646539351852</v>
      </c>
    </row>
    <row r="242" spans="1:28" ht="63.75"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2129</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2188</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2188</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2188</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2188</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U247" s="18" t="s">
        <v>2137</v>
      </c>
      <c r="W247" s="18" t="s">
        <v>2131</v>
      </c>
      <c r="X247" s="18" t="s">
        <v>2217</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U248" s="18" t="s">
        <v>2137</v>
      </c>
      <c r="W248" s="18" t="s">
        <v>2131</v>
      </c>
      <c r="X248" s="18" t="s">
        <v>2217</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U249" s="18" t="s">
        <v>2137</v>
      </c>
      <c r="W249" s="18" t="s">
        <v>2131</v>
      </c>
      <c r="X249" s="18" t="s">
        <v>2217</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27.5"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2135</v>
      </c>
      <c r="AB252" s="27">
        <v>41141.646539351852</v>
      </c>
    </row>
    <row r="253" spans="1:28" ht="25.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U253" s="18" t="s">
        <v>2137</v>
      </c>
      <c r="W253" s="18" t="s">
        <v>2131</v>
      </c>
      <c r="X253" s="18" t="s">
        <v>2217</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U254" s="18" t="s">
        <v>2137</v>
      </c>
      <c r="W254" s="18" t="s">
        <v>2131</v>
      </c>
      <c r="X254" s="18" t="s">
        <v>2217</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2198</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U256" s="18" t="s">
        <v>2137</v>
      </c>
      <c r="W256" s="18" t="s">
        <v>2131</v>
      </c>
      <c r="X256" s="18" t="s">
        <v>2217</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U257" s="18" t="s">
        <v>2137</v>
      </c>
      <c r="W257" s="18" t="s">
        <v>2131</v>
      </c>
      <c r="X257" s="18" t="s">
        <v>2217</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U258" s="18" t="s">
        <v>2137</v>
      </c>
      <c r="W258" s="18" t="s">
        <v>2131</v>
      </c>
      <c r="X258" s="18" t="s">
        <v>2217</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X263" s="18" t="s">
        <v>2269</v>
      </c>
      <c r="AB263" s="27">
        <v>41141.646539351852</v>
      </c>
    </row>
    <row r="264" spans="1:28" ht="25.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U264" s="18" t="s">
        <v>2137</v>
      </c>
      <c r="W264" s="18" t="s">
        <v>2131</v>
      </c>
      <c r="X264" s="18" t="s">
        <v>2217</v>
      </c>
      <c r="AB264" s="27">
        <v>41141.646539351852</v>
      </c>
    </row>
    <row r="265" spans="1:28" ht="25.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2180</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2129</v>
      </c>
      <c r="X266" s="18" t="s">
        <v>2155</v>
      </c>
      <c r="AB266" s="27">
        <v>41141.646539351852</v>
      </c>
    </row>
    <row r="267" spans="1:28" ht="63.75"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X268" s="18" t="s">
        <v>2187</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X269" s="18" t="s">
        <v>2187</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X270" s="18" t="s">
        <v>2187</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U271" s="18" t="s">
        <v>2137</v>
      </c>
      <c r="W271" s="18" t="s">
        <v>2131</v>
      </c>
      <c r="X271" s="18" t="s">
        <v>2217</v>
      </c>
      <c r="AB271" s="27">
        <v>41141.646539351852</v>
      </c>
    </row>
    <row r="272" spans="1:28" ht="25.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U272" s="18" t="s">
        <v>2137</v>
      </c>
      <c r="W272" s="18" t="s">
        <v>2131</v>
      </c>
      <c r="X272" s="18" t="s">
        <v>2217</v>
      </c>
      <c r="AB272" s="27">
        <v>41141.646539351852</v>
      </c>
    </row>
    <row r="273" spans="1:28" ht="25.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U273" s="18" t="s">
        <v>2137</v>
      </c>
      <c r="W273" s="18" t="s">
        <v>2131</v>
      </c>
      <c r="X273" s="18" t="s">
        <v>2217</v>
      </c>
      <c r="AB273" s="27">
        <v>41141.646539351852</v>
      </c>
    </row>
    <row r="274" spans="1:28" ht="25.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2129</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U275" s="18" t="s">
        <v>2137</v>
      </c>
      <c r="W275" s="18" t="s">
        <v>2131</v>
      </c>
      <c r="X275" s="18" t="s">
        <v>2217</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AB276" s="27">
        <v>41141.646539351852</v>
      </c>
    </row>
    <row r="277" spans="1:28" ht="51"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2198</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2180</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2171</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U282" s="18" t="s">
        <v>2137</v>
      </c>
      <c r="W282" s="18" t="s">
        <v>2131</v>
      </c>
      <c r="X282" s="18" t="s">
        <v>2217</v>
      </c>
      <c r="AB282" s="27">
        <v>41141.646539351852</v>
      </c>
    </row>
    <row r="283" spans="1:28" ht="38.25"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2180</v>
      </c>
      <c r="AB284" s="27">
        <v>41141.646539351852</v>
      </c>
    </row>
    <row r="285" spans="1:28" ht="25.5" hidden="1" x14ac:dyDescent="0.2">
      <c r="A285" s="24">
        <v>284</v>
      </c>
      <c r="B285" s="18" t="s">
        <v>797</v>
      </c>
      <c r="C285" s="18">
        <v>189</v>
      </c>
      <c r="D285" s="18">
        <v>2</v>
      </c>
      <c r="H285" s="18" t="s">
        <v>143</v>
      </c>
      <c r="I285" s="18" t="s">
        <v>59</v>
      </c>
      <c r="R285" s="18" t="s">
        <v>829</v>
      </c>
      <c r="S285" s="18" t="s">
        <v>830</v>
      </c>
      <c r="U285" s="18" t="s">
        <v>2137</v>
      </c>
      <c r="W285" s="18" t="s">
        <v>2131</v>
      </c>
      <c r="X285" s="18" t="s">
        <v>2217</v>
      </c>
      <c r="AB285" s="27">
        <v>41141.646539351852</v>
      </c>
    </row>
    <row r="286" spans="1:28" ht="25.5" hidden="1" x14ac:dyDescent="0.2">
      <c r="A286" s="24">
        <v>285</v>
      </c>
      <c r="B286" s="18" t="s">
        <v>797</v>
      </c>
      <c r="C286" s="18">
        <v>189</v>
      </c>
      <c r="D286" s="18">
        <v>2</v>
      </c>
      <c r="H286" s="18" t="s">
        <v>143</v>
      </c>
      <c r="I286" s="18" t="s">
        <v>59</v>
      </c>
      <c r="R286" s="18" t="s">
        <v>831</v>
      </c>
      <c r="S286" s="18" t="s">
        <v>830</v>
      </c>
      <c r="U286" s="18" t="s">
        <v>2137</v>
      </c>
      <c r="W286" s="18" t="s">
        <v>2131</v>
      </c>
      <c r="X286" s="18" t="s">
        <v>2217</v>
      </c>
      <c r="AB286" s="27">
        <v>41141.646539351852</v>
      </c>
    </row>
    <row r="287" spans="1:28" ht="25.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U287" s="18" t="s">
        <v>2137</v>
      </c>
      <c r="W287" s="18" t="s">
        <v>2131</v>
      </c>
      <c r="X287" s="18" t="s">
        <v>2217</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X288" s="18" t="s">
        <v>2187</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U289" s="18" t="s">
        <v>2137</v>
      </c>
      <c r="W289" s="18" t="s">
        <v>2131</v>
      </c>
      <c r="X289" s="18" t="s">
        <v>2217</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2269</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2129</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2188</v>
      </c>
      <c r="AB292" s="27">
        <v>41141.646539351852</v>
      </c>
    </row>
    <row r="293" spans="1:28" ht="25.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U293" s="18" t="s">
        <v>2137</v>
      </c>
      <c r="W293" s="18" t="s">
        <v>2131</v>
      </c>
      <c r="X293" s="18" t="s">
        <v>2217</v>
      </c>
      <c r="AB293" s="27">
        <v>41141.646539351852</v>
      </c>
    </row>
    <row r="294" spans="1:28" ht="25.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U294" s="18" t="s">
        <v>2137</v>
      </c>
      <c r="W294" s="18" t="s">
        <v>2131</v>
      </c>
      <c r="X294" s="18" t="s">
        <v>2217</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U296" s="18" t="s">
        <v>2137</v>
      </c>
      <c r="W296" s="18" t="s">
        <v>2131</v>
      </c>
      <c r="X296" s="18" t="s">
        <v>2217</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U297" s="18" t="s">
        <v>2137</v>
      </c>
      <c r="W297" s="18" t="s">
        <v>2131</v>
      </c>
      <c r="X297" s="18" t="s">
        <v>2217</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2188</v>
      </c>
      <c r="AB298" s="27">
        <v>41141.646539351852</v>
      </c>
    </row>
    <row r="299" spans="1:28" ht="38.2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U299" s="18" t="s">
        <v>2137</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2188</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2176</v>
      </c>
      <c r="AB301" s="27">
        <v>41141.646539351852</v>
      </c>
    </row>
    <row r="302" spans="1:28" ht="102"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2192</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W303" s="18" t="s">
        <v>2131</v>
      </c>
      <c r="X303" s="18" t="s">
        <v>2280</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2188</v>
      </c>
      <c r="AB304" s="27">
        <v>41141.646539351852</v>
      </c>
    </row>
    <row r="305" spans="1:28" ht="63.75" hidden="1" x14ac:dyDescent="0.2">
      <c r="A305" s="24">
        <v>304</v>
      </c>
      <c r="B305" s="18" t="s">
        <v>871</v>
      </c>
      <c r="C305" s="18">
        <v>189</v>
      </c>
      <c r="D305" s="18">
        <v>2</v>
      </c>
      <c r="H305" s="18" t="s">
        <v>143</v>
      </c>
      <c r="I305" s="18" t="s">
        <v>180</v>
      </c>
      <c r="R305" s="18" t="s">
        <v>872</v>
      </c>
      <c r="S305" s="18" t="s">
        <v>873</v>
      </c>
      <c r="U305" s="18" t="s">
        <v>2137</v>
      </c>
      <c r="W305" s="18" t="s">
        <v>2131</v>
      </c>
      <c r="X305" s="18" t="s">
        <v>2256</v>
      </c>
      <c r="AB305" s="27">
        <v>41141.646539351852</v>
      </c>
    </row>
    <row r="306" spans="1:28" ht="89.25"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U307" s="18" t="s">
        <v>2137</v>
      </c>
      <c r="W307" s="18" t="s">
        <v>2131</v>
      </c>
      <c r="X307" s="18" t="s">
        <v>2217</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2188</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2188</v>
      </c>
      <c r="AB310" s="27">
        <v>41141.646539351852</v>
      </c>
    </row>
    <row r="311" spans="1:28" ht="25.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U311" s="18" t="s">
        <v>2137</v>
      </c>
      <c r="W311" s="18" t="s">
        <v>2131</v>
      </c>
      <c r="X311" s="18" t="s">
        <v>2217</v>
      </c>
      <c r="AB311" s="27">
        <v>41141.646539351852</v>
      </c>
    </row>
    <row r="312" spans="1:28" ht="25.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U312" s="18" t="s">
        <v>2137</v>
      </c>
      <c r="W312" s="18" t="s">
        <v>2131</v>
      </c>
      <c r="X312" s="18" t="s">
        <v>2217</v>
      </c>
      <c r="AB312" s="27">
        <v>41141.646539351852</v>
      </c>
    </row>
    <row r="313" spans="1:28" ht="25.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U313" s="18" t="s">
        <v>2137</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2188</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2188</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U316" s="18" t="s">
        <v>2137</v>
      </c>
      <c r="W316" s="18" t="s">
        <v>2131</v>
      </c>
      <c r="X316" s="18" t="s">
        <v>2217</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2188</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2188</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2188</v>
      </c>
      <c r="AB319" s="27">
        <v>41141.646539351852</v>
      </c>
    </row>
    <row r="320" spans="1:28" ht="51"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U320" s="18" t="s">
        <v>2137</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U321" s="18" t="s">
        <v>2137</v>
      </c>
      <c r="W321" s="18" t="s">
        <v>2131</v>
      </c>
      <c r="X321" s="18" t="s">
        <v>2217</v>
      </c>
      <c r="AB321" s="27">
        <v>41141.646539351852</v>
      </c>
    </row>
    <row r="322" spans="1:28" ht="51"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U322" s="18" t="s">
        <v>2137</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X323" s="18" t="s">
        <v>2188</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U324" s="18" t="s">
        <v>2137</v>
      </c>
      <c r="W324" s="18" t="s">
        <v>2131</v>
      </c>
      <c r="X324" s="18" t="s">
        <v>2217</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U325" s="18" t="s">
        <v>2137</v>
      </c>
      <c r="W325" s="18" t="s">
        <v>2131</v>
      </c>
      <c r="X325" s="18" t="s">
        <v>2217</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2188</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2180</v>
      </c>
      <c r="AB327" s="27">
        <v>41141.646539351852</v>
      </c>
    </row>
    <row r="328" spans="1:28" ht="127.5"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W328" s="18" t="s">
        <v>2131</v>
      </c>
      <c r="X328" s="18" t="s">
        <v>2267</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2173</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2188</v>
      </c>
      <c r="AB330" s="27">
        <v>41141.646539351852</v>
      </c>
    </row>
    <row r="331" spans="1:28" ht="51"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2188</v>
      </c>
      <c r="AB335" s="27">
        <v>41141.646539351852</v>
      </c>
    </row>
    <row r="336" spans="1:28" ht="25.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U336" s="18" t="s">
        <v>2137</v>
      </c>
      <c r="W336" s="18" t="s">
        <v>2131</v>
      </c>
      <c r="X336" s="18" t="s">
        <v>2217</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2129</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2171</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2171</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2171</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2171</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2171</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X346" s="18" t="s">
        <v>2187</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2271</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2171</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2198</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2198</v>
      </c>
      <c r="AB350" s="27">
        <v>41141.646539351852</v>
      </c>
    </row>
    <row r="351" spans="1:28" ht="25.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2198</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2129</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2188</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X354" s="18" t="s">
        <v>2187</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U355" s="18" t="s">
        <v>2137</v>
      </c>
      <c r="W355" s="18" t="s">
        <v>2131</v>
      </c>
      <c r="X355" s="18" t="s">
        <v>2217</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U356" s="18" t="s">
        <v>2137</v>
      </c>
      <c r="W356" s="18" t="s">
        <v>2131</v>
      </c>
      <c r="X356" s="18" t="s">
        <v>2217</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U357" s="18" t="s">
        <v>2137</v>
      </c>
      <c r="W357" s="18" t="s">
        <v>2131</v>
      </c>
      <c r="X357" s="18" t="s">
        <v>2217</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U358" s="18" t="s">
        <v>2137</v>
      </c>
      <c r="W358" s="18" t="s">
        <v>2131</v>
      </c>
      <c r="X358" s="18" t="s">
        <v>2217</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U359" s="18" t="s">
        <v>2137</v>
      </c>
      <c r="W359" s="18" t="s">
        <v>2131</v>
      </c>
      <c r="X359" s="18" t="s">
        <v>2217</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U360" s="18" t="s">
        <v>2137</v>
      </c>
      <c r="W360" s="18" t="s">
        <v>2131</v>
      </c>
      <c r="X360" s="18" t="s">
        <v>2217</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2188</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U362" s="18" t="s">
        <v>2137</v>
      </c>
      <c r="W362" s="18" t="s">
        <v>2131</v>
      </c>
      <c r="X362" s="18" t="s">
        <v>2217</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U363" s="18" t="s">
        <v>2137</v>
      </c>
      <c r="W363" s="18" t="s">
        <v>2131</v>
      </c>
      <c r="X363" s="18" t="s">
        <v>2217</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U364" s="18" t="s">
        <v>2137</v>
      </c>
      <c r="W364" s="18" t="s">
        <v>2131</v>
      </c>
      <c r="X364" s="18" t="s">
        <v>2217</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U365" s="18" t="s">
        <v>2137</v>
      </c>
      <c r="W365" s="18" t="s">
        <v>2131</v>
      </c>
      <c r="X365" s="18" t="s">
        <v>2217</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W366" s="18" t="s">
        <v>2131</v>
      </c>
      <c r="X366" s="18" t="s">
        <v>2250</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2188</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2269</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2188</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X371" s="18" t="s">
        <v>2187</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2174</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2198</v>
      </c>
      <c r="AB374" s="27">
        <v>41141.646539351852</v>
      </c>
    </row>
    <row r="375" spans="1:28" ht="25.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U375" s="18" t="s">
        <v>2137</v>
      </c>
      <c r="W375" s="18" t="s">
        <v>2131</v>
      </c>
      <c r="X375" s="18" t="s">
        <v>2217</v>
      </c>
      <c r="AB375" s="27">
        <v>41141.646539351852</v>
      </c>
    </row>
    <row r="376" spans="1:28" ht="38.25"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W376" s="18" t="s">
        <v>2131</v>
      </c>
      <c r="X376" s="18" t="s">
        <v>2277</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U377" s="18" t="s">
        <v>2137</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2198</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U379" s="18" t="s">
        <v>2137</v>
      </c>
      <c r="W379" s="18" t="s">
        <v>2131</v>
      </c>
      <c r="X379" s="18" t="s">
        <v>2217</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U380" s="18" t="s">
        <v>2137</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U381" s="18" t="s">
        <v>2137</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2171</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2171</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X384" s="18" t="s">
        <v>2269</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U385" s="18" t="s">
        <v>2137</v>
      </c>
      <c r="W385" s="18" t="s">
        <v>2131</v>
      </c>
      <c r="X385" s="18" t="s">
        <v>2217</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25.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U388" s="18" t="s">
        <v>2137</v>
      </c>
      <c r="W388" s="18" t="s">
        <v>2131</v>
      </c>
      <c r="X388" s="18" t="s">
        <v>2217</v>
      </c>
      <c r="AB388" s="27">
        <v>41141.646539351852</v>
      </c>
    </row>
    <row r="389" spans="1:28" ht="25.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U389" s="18" t="s">
        <v>2137</v>
      </c>
      <c r="W389" s="18" t="s">
        <v>2131</v>
      </c>
      <c r="X389" s="18" t="s">
        <v>2217</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U391" s="18" t="s">
        <v>2137</v>
      </c>
      <c r="W391" s="18" t="s">
        <v>2131</v>
      </c>
      <c r="X391" s="18" t="s">
        <v>2217</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U392" s="18" t="s">
        <v>2137</v>
      </c>
      <c r="W392" s="18" t="s">
        <v>2131</v>
      </c>
      <c r="X392" s="18" t="s">
        <v>2217</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25.5" hidden="1" x14ac:dyDescent="0.2">
      <c r="A394" s="24">
        <v>393</v>
      </c>
      <c r="B394" s="18" t="s">
        <v>1023</v>
      </c>
      <c r="C394" s="18">
        <v>189</v>
      </c>
      <c r="D394" s="18">
        <v>2</v>
      </c>
      <c r="F394" s="25" t="s">
        <v>98</v>
      </c>
      <c r="H394" s="18" t="s">
        <v>143</v>
      </c>
      <c r="I394" s="18" t="s">
        <v>180</v>
      </c>
      <c r="J394" s="26">
        <v>245</v>
      </c>
      <c r="R394" s="18" t="s">
        <v>1040</v>
      </c>
      <c r="S394" s="18" t="s">
        <v>1025</v>
      </c>
      <c r="U394" s="18" t="s">
        <v>2137</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U395" s="18" t="s">
        <v>2137</v>
      </c>
      <c r="W395" s="18" t="s">
        <v>2131</v>
      </c>
      <c r="X395" s="18" t="s">
        <v>2257</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2184</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U397" s="18" t="s">
        <v>2137</v>
      </c>
      <c r="W397" s="18" t="s">
        <v>2131</v>
      </c>
      <c r="X397" s="18" t="s">
        <v>2217</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W398" s="18" t="s">
        <v>2131</v>
      </c>
      <c r="X398" s="18" t="s">
        <v>2284</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2129</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2129</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2173</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2188</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U407" s="18" t="s">
        <v>2137</v>
      </c>
      <c r="AB407" s="27">
        <v>41141.646539351852</v>
      </c>
    </row>
    <row r="408" spans="1:28" ht="25.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U408" s="18" t="s">
        <v>2137</v>
      </c>
      <c r="W408" s="18" t="s">
        <v>2131</v>
      </c>
      <c r="X408" s="18" t="s">
        <v>2217</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U409" s="18" t="s">
        <v>2137</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U410" s="29" t="s">
        <v>2137</v>
      </c>
      <c r="W410" s="18" t="s">
        <v>2131</v>
      </c>
      <c r="X410" s="18" t="s">
        <v>2226</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U411" s="18" t="s">
        <v>2137</v>
      </c>
      <c r="W411" s="18" t="s">
        <v>2131</v>
      </c>
      <c r="X411" s="18" t="s">
        <v>2240</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2272</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2198</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2171</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2171</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2171</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2198</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2171</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2171</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2198</v>
      </c>
      <c r="AB423" s="27">
        <v>41141.646539351852</v>
      </c>
    </row>
    <row r="424" spans="1:28" ht="76.5"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2198</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2171</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2198</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2208</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2208</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2198</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2188</v>
      </c>
      <c r="AB431" s="27">
        <v>41141.646539351852</v>
      </c>
    </row>
    <row r="432" spans="1:28" ht="51"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2188</v>
      </c>
      <c r="AB433" s="27">
        <v>41141.646539351852</v>
      </c>
    </row>
    <row r="434" spans="1:28" ht="25.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U434" s="18" t="s">
        <v>2137</v>
      </c>
      <c r="W434" s="18" t="s">
        <v>2131</v>
      </c>
      <c r="X434" s="18" t="s">
        <v>2217</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2171</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2188</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2188</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2198</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2198</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2171</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2171</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2171</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2171</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2171</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2198</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2198</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U448" s="18" t="s">
        <v>2137</v>
      </c>
      <c r="W448" s="18" t="s">
        <v>2131</v>
      </c>
      <c r="X448" s="18" t="s">
        <v>2217</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U449" s="18" t="s">
        <v>2137</v>
      </c>
      <c r="W449" s="18" t="s">
        <v>2131</v>
      </c>
      <c r="X449" s="18" t="s">
        <v>2221</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25.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U454" s="18" t="s">
        <v>2137</v>
      </c>
      <c r="W454" s="18" t="s">
        <v>2131</v>
      </c>
      <c r="X454" s="18" t="s">
        <v>2217</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U455" s="18" t="s">
        <v>2137</v>
      </c>
      <c r="W455" s="18" t="s">
        <v>2131</v>
      </c>
      <c r="X455" s="18" t="s">
        <v>2217</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2171</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2171</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2171</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2171</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2195</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2195</v>
      </c>
      <c r="AB461" s="27">
        <v>41141.646539351852</v>
      </c>
    </row>
    <row r="462" spans="1:28" ht="191.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2137</v>
      </c>
      <c r="X463" s="18" t="s">
        <v>2174</v>
      </c>
      <c r="AB463" s="27">
        <v>41141.646539351852</v>
      </c>
    </row>
    <row r="464" spans="1:28" ht="63.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U465" s="18" t="s">
        <v>2137</v>
      </c>
      <c r="W465" s="18" t="s">
        <v>2131</v>
      </c>
      <c r="X465" s="18" t="s">
        <v>2217</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2184</v>
      </c>
      <c r="AB467" s="27">
        <v>41141.646539351852</v>
      </c>
    </row>
    <row r="468" spans="1:28" ht="76.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2188</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2188</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2188</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2180</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U475" s="18" t="s">
        <v>2137</v>
      </c>
      <c r="W475" s="18" t="s">
        <v>2131</v>
      </c>
      <c r="X475" s="18" t="s">
        <v>2222</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U476" s="18" t="s">
        <v>2137</v>
      </c>
      <c r="W476" s="18" t="s">
        <v>2131</v>
      </c>
      <c r="X476" s="18" t="s">
        <v>2223</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U477" s="18" t="s">
        <v>2137</v>
      </c>
      <c r="W477" s="18" t="s">
        <v>2131</v>
      </c>
      <c r="X477" s="18" t="s">
        <v>2224</v>
      </c>
      <c r="AB477" s="27">
        <v>41141.646539351852</v>
      </c>
    </row>
    <row r="478" spans="1:28" ht="51"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2180</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2188</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2269</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2269</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2269</v>
      </c>
      <c r="AB485" s="27">
        <v>41141.646539351852</v>
      </c>
    </row>
    <row r="486" spans="1:28" ht="38.25"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X486" s="18" t="s">
        <v>2269</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2269</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U488" s="29" t="s">
        <v>2137</v>
      </c>
      <c r="W488" s="18" t="s">
        <v>2131</v>
      </c>
      <c r="X488" s="18" t="s">
        <v>2227</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U489" s="29" t="s">
        <v>2137</v>
      </c>
      <c r="W489" s="18" t="s">
        <v>2131</v>
      </c>
      <c r="X489" s="18" t="s">
        <v>2228</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2188</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2188</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2174</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2188</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2188</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2188</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2188</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2188</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2188</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2188</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2188</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2188</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2188</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2188</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2188</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2188</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2188</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2188</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2188</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2188</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2180</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2188</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2188</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2188</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2188</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2188</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2188</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2188</v>
      </c>
      <c r="AB518" s="27">
        <v>41141.646539351852</v>
      </c>
    </row>
    <row r="519" spans="1:28" ht="140.2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2188</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2188</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2188</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2188</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2188</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2188</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2188</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2188</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2188</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2188</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U531" s="18" t="s">
        <v>2137</v>
      </c>
      <c r="W531" s="18" t="s">
        <v>2131</v>
      </c>
      <c r="X531" s="18" t="s">
        <v>2217</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25.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U534" s="18" t="s">
        <v>2137</v>
      </c>
      <c r="W534" s="18" t="s">
        <v>2131</v>
      </c>
      <c r="X534" s="18" t="s">
        <v>2217</v>
      </c>
      <c r="AB534" s="27">
        <v>41141.646539351852</v>
      </c>
    </row>
    <row r="535" spans="1:28" ht="25.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U535" s="18" t="s">
        <v>2137</v>
      </c>
      <c r="W535" s="18" t="s">
        <v>2131</v>
      </c>
      <c r="X535" s="18" t="s">
        <v>2217</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U537" s="18" t="s">
        <v>2137</v>
      </c>
      <c r="W537" s="18" t="s">
        <v>2131</v>
      </c>
      <c r="X537" s="18" t="s">
        <v>2217</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U538" s="18" t="s">
        <v>2137</v>
      </c>
      <c r="W538" s="18" t="s">
        <v>2131</v>
      </c>
      <c r="X538" s="18" t="s">
        <v>2217</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25.5" hidden="1" x14ac:dyDescent="0.2">
      <c r="A540" s="24">
        <v>539</v>
      </c>
      <c r="B540" s="18" t="s">
        <v>1188</v>
      </c>
      <c r="C540" s="18">
        <v>189</v>
      </c>
      <c r="D540" s="18">
        <v>2</v>
      </c>
      <c r="F540" s="25" t="s">
        <v>98</v>
      </c>
      <c r="H540" s="18" t="s">
        <v>143</v>
      </c>
      <c r="I540" s="18" t="s">
        <v>59</v>
      </c>
      <c r="J540" s="26">
        <v>245</v>
      </c>
      <c r="R540" s="18" t="s">
        <v>1040</v>
      </c>
      <c r="S540" s="18" t="s">
        <v>1025</v>
      </c>
      <c r="U540" s="18" t="s">
        <v>2137</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U541" s="18" t="s">
        <v>2137</v>
      </c>
      <c r="W541" s="18" t="s">
        <v>2131</v>
      </c>
      <c r="X541" s="18" t="s">
        <v>2258</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2184</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U543" s="18" t="s">
        <v>2137</v>
      </c>
      <c r="W543" s="18" t="s">
        <v>2131</v>
      </c>
      <c r="X543" s="18" t="s">
        <v>2217</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W544" s="18" t="s">
        <v>2131</v>
      </c>
      <c r="X544" s="18" t="s">
        <v>2281</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2129</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2129</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2173</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2188</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2188</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2188</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2188</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2135</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2188</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2188</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2188</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U559" s="18" t="s">
        <v>2137</v>
      </c>
      <c r="AB559" s="27">
        <v>41141.646539351852</v>
      </c>
    </row>
    <row r="560" spans="1:28" ht="51"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38.25"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U561" s="18" t="s">
        <v>2137</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U562" s="18" t="s">
        <v>2137</v>
      </c>
      <c r="W562" s="18" t="s">
        <v>2131</v>
      </c>
      <c r="X562" s="18" t="s">
        <v>2217</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2171</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2171</v>
      </c>
      <c r="AB564" s="27">
        <v>41141.646539351852</v>
      </c>
    </row>
    <row r="565" spans="1:28" ht="51"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U565" s="18" t="s">
        <v>2137</v>
      </c>
      <c r="X565" s="18" t="s">
        <v>2163</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U566" s="18" t="s">
        <v>2137</v>
      </c>
      <c r="W566" s="18" t="s">
        <v>2131</v>
      </c>
      <c r="X566" s="18" t="s">
        <v>2217</v>
      </c>
      <c r="AB566" s="27">
        <v>41141.646539351852</v>
      </c>
    </row>
    <row r="567" spans="1:28" ht="51"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U567" s="18" t="s">
        <v>2137</v>
      </c>
      <c r="X567" s="18" t="s">
        <v>2164</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U568" s="18" t="s">
        <v>2137</v>
      </c>
      <c r="W568" s="18" t="s">
        <v>2131</v>
      </c>
      <c r="X568" s="18" t="s">
        <v>2217</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U569" s="18" t="s">
        <v>2137</v>
      </c>
      <c r="W569" s="18" t="s">
        <v>2131</v>
      </c>
      <c r="X569" s="18" t="s">
        <v>2217</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U570" s="18" t="s">
        <v>2137</v>
      </c>
      <c r="W570" s="18" t="s">
        <v>2131</v>
      </c>
      <c r="X570" s="18" t="s">
        <v>2217</v>
      </c>
      <c r="AB570" s="27">
        <v>41141.646539351852</v>
      </c>
    </row>
    <row r="571" spans="1:28" ht="38.2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63.7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U572" s="18" t="s">
        <v>2137</v>
      </c>
      <c r="W572" s="18" t="s">
        <v>2131</v>
      </c>
      <c r="X572" s="18" t="s">
        <v>2230</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2135</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2171</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2171</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2171</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U577" s="18" t="s">
        <v>2137</v>
      </c>
      <c r="W577" s="18" t="s">
        <v>2131</v>
      </c>
      <c r="X577" s="18" t="s">
        <v>2217</v>
      </c>
      <c r="AB577" s="27">
        <v>41141.646539351852</v>
      </c>
    </row>
    <row r="578" spans="1:28" ht="25.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U578" s="18" t="s">
        <v>2137</v>
      </c>
      <c r="W578" s="18" t="s">
        <v>2131</v>
      </c>
      <c r="X578" s="18" t="s">
        <v>2217</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U579" s="18" t="s">
        <v>2137</v>
      </c>
      <c r="W579" s="18" t="s">
        <v>2131</v>
      </c>
      <c r="X579" s="18" t="s">
        <v>2217</v>
      </c>
      <c r="AB579" s="27">
        <v>41141.646539351852</v>
      </c>
    </row>
    <row r="580" spans="1:28" ht="25.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U580" s="18" t="s">
        <v>2137</v>
      </c>
      <c r="W580" s="18" t="s">
        <v>2131</v>
      </c>
      <c r="X580" s="18" t="s">
        <v>2217</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2196</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W582" s="18" t="s">
        <v>2131</v>
      </c>
      <c r="X582" s="18" t="s">
        <v>2277</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2188</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2196</v>
      </c>
      <c r="AB584" s="27">
        <v>41141.646539351852</v>
      </c>
    </row>
    <row r="585" spans="1:28" ht="89.2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2196</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2193</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2196</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W590" s="18" t="s">
        <v>2131</v>
      </c>
      <c r="X590" s="18" t="s">
        <v>2277</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W591" s="18" t="s">
        <v>2131</v>
      </c>
      <c r="X591" s="18" t="s">
        <v>2277</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2196</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2196</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2196</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2196</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2196</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2196</v>
      </c>
      <c r="AB597" s="27">
        <v>41141.646539351852</v>
      </c>
    </row>
    <row r="598" spans="1:28" ht="25.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U598" s="18" t="s">
        <v>2137</v>
      </c>
      <c r="W598" s="18" t="s">
        <v>2131</v>
      </c>
      <c r="X598" s="18" t="s">
        <v>2217</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2181</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2182</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2183</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2195</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2195</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X606" s="18" t="s">
        <v>2172</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2195</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2195</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2269</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U611" s="18" t="s">
        <v>2137</v>
      </c>
      <c r="W611" s="18" t="s">
        <v>2131</v>
      </c>
      <c r="X611" s="18" t="s">
        <v>2220</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U612" s="18" t="s">
        <v>2137</v>
      </c>
      <c r="W612" s="18" t="s">
        <v>2131</v>
      </c>
      <c r="X612" s="18" t="s">
        <v>2217</v>
      </c>
      <c r="AB612" s="27">
        <v>41141.646539351852</v>
      </c>
    </row>
    <row r="613" spans="1:28" ht="25.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U613" s="18" t="s">
        <v>2137</v>
      </c>
      <c r="W613" s="18" t="s">
        <v>2131</v>
      </c>
      <c r="X613" s="18" t="s">
        <v>2217</v>
      </c>
      <c r="AB613" s="27">
        <v>41141.646539351852</v>
      </c>
    </row>
    <row r="614" spans="1:28" ht="114.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2198</v>
      </c>
      <c r="AB616" s="27">
        <v>41141.646539351852</v>
      </c>
    </row>
    <row r="617" spans="1:28" ht="51"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U619" s="18" t="s">
        <v>2137</v>
      </c>
      <c r="W619" s="18" t="s">
        <v>2131</v>
      </c>
      <c r="X619" s="18" t="s">
        <v>2217</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U620" s="18" t="s">
        <v>2137</v>
      </c>
      <c r="W620" s="18" t="s">
        <v>2131</v>
      </c>
      <c r="X620" s="18" t="s">
        <v>2217</v>
      </c>
      <c r="AB620" s="27">
        <v>41141.646539351852</v>
      </c>
    </row>
    <row r="621" spans="1:28" ht="25.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U621" s="18" t="s">
        <v>2137</v>
      </c>
      <c r="W621" s="18" t="s">
        <v>2131</v>
      </c>
      <c r="X621" s="18" t="s">
        <v>2217</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U622" s="18" t="s">
        <v>2137</v>
      </c>
      <c r="W622" s="18" t="s">
        <v>2131</v>
      </c>
      <c r="X622" s="18" t="s">
        <v>2217</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U623" s="18" t="s">
        <v>2137</v>
      </c>
      <c r="W623" s="18" t="s">
        <v>2131</v>
      </c>
      <c r="X623" s="18" t="s">
        <v>2217</v>
      </c>
      <c r="AB623" s="27">
        <v>41141.646539351852</v>
      </c>
    </row>
    <row r="624" spans="1:28" ht="51"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U624" s="18" t="s">
        <v>2137</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2135</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2198</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U627" s="18" t="s">
        <v>2137</v>
      </c>
      <c r="W627" s="18" t="s">
        <v>2131</v>
      </c>
      <c r="X627" s="18" t="s">
        <v>2236</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U628" s="18" t="s">
        <v>2137</v>
      </c>
      <c r="W628" s="18" t="s">
        <v>2131</v>
      </c>
      <c r="X628" s="18" t="s">
        <v>2217</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2171</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U631" s="18" t="s">
        <v>2137</v>
      </c>
      <c r="W631" s="18" t="s">
        <v>2131</v>
      </c>
      <c r="X631" s="18" t="s">
        <v>2217</v>
      </c>
      <c r="AB631" s="27">
        <v>41141.646539351852</v>
      </c>
    </row>
    <row r="632" spans="1:28" ht="51"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U632" s="18" t="s">
        <v>2137</v>
      </c>
      <c r="X632" s="18" t="s">
        <v>2165</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U633" s="18" t="s">
        <v>2137</v>
      </c>
      <c r="W633" s="18" t="s">
        <v>2131</v>
      </c>
      <c r="X633" s="18" t="s">
        <v>2217</v>
      </c>
      <c r="AB633" s="27">
        <v>41141.646539351852</v>
      </c>
    </row>
    <row r="634" spans="1:28" ht="51"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U637" s="29" t="s">
        <v>2137</v>
      </c>
      <c r="W637" s="18" t="s">
        <v>2131</v>
      </c>
      <c r="X637" s="18" t="s">
        <v>2232</v>
      </c>
      <c r="AB637" s="27">
        <v>41141.646539351852</v>
      </c>
    </row>
    <row r="638" spans="1:28" ht="102"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2180</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2180</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2171</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U642" s="18" t="s">
        <v>2137</v>
      </c>
      <c r="W642" s="18" t="s">
        <v>2131</v>
      </c>
      <c r="X642" s="18" t="s">
        <v>2217</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2171</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U645" s="18" t="s">
        <v>2137</v>
      </c>
      <c r="W645" s="18" t="s">
        <v>2131</v>
      </c>
      <c r="X645" s="18" t="s">
        <v>2250</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2177</v>
      </c>
      <c r="AB646" s="27">
        <v>41141.646539351852</v>
      </c>
    </row>
    <row r="647" spans="1:28" ht="51"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U648" s="18" t="s">
        <v>2137</v>
      </c>
      <c r="W648" s="18" t="s">
        <v>2131</v>
      </c>
      <c r="X648" s="18" t="s">
        <v>2219</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U649" s="18" t="s">
        <v>2137</v>
      </c>
      <c r="W649" s="18" t="s">
        <v>2131</v>
      </c>
      <c r="X649" s="18" t="s">
        <v>2217</v>
      </c>
      <c r="AB649" s="27">
        <v>41141.646539351852</v>
      </c>
    </row>
    <row r="650" spans="1:28" ht="51"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U651" s="18" t="s">
        <v>2137</v>
      </c>
      <c r="W651" s="18" t="s">
        <v>2131</v>
      </c>
      <c r="X651" s="18" t="s">
        <v>2231</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25.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U654" s="18" t="s">
        <v>2137</v>
      </c>
      <c r="W654" s="18" t="s">
        <v>2131</v>
      </c>
      <c r="X654" s="18" t="s">
        <v>2217</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2180</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2180</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U657" s="18" t="s">
        <v>2137</v>
      </c>
      <c r="W657" s="18" t="s">
        <v>2131</v>
      </c>
      <c r="X657" s="18" t="s">
        <v>2217</v>
      </c>
      <c r="AB657" s="27">
        <v>41141.646539351852</v>
      </c>
    </row>
    <row r="658" spans="1:28" ht="38.25"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U658" s="18" t="s">
        <v>2137</v>
      </c>
      <c r="W658" s="18" t="s">
        <v>2131</v>
      </c>
      <c r="X658" s="18" t="s">
        <v>2217</v>
      </c>
      <c r="AB658" s="27">
        <v>41141.646539351852</v>
      </c>
    </row>
    <row r="659" spans="1:28" ht="51"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2180</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2184</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2180</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2180</v>
      </c>
      <c r="AB662" s="27">
        <v>41141.646539351852</v>
      </c>
    </row>
    <row r="663" spans="1:28" ht="25.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U663" s="18" t="s">
        <v>2137</v>
      </c>
      <c r="W663" s="18" t="s">
        <v>2131</v>
      </c>
      <c r="X663" s="18" t="s">
        <v>2217</v>
      </c>
      <c r="AB663" s="27">
        <v>41141.646539351852</v>
      </c>
    </row>
    <row r="664" spans="1:28" ht="38.25" hidden="1" x14ac:dyDescent="0.2">
      <c r="A664" s="24">
        <v>663</v>
      </c>
      <c r="B664" s="18" t="s">
        <v>1532</v>
      </c>
      <c r="C664" s="18">
        <v>189</v>
      </c>
      <c r="D664" s="18">
        <v>2</v>
      </c>
      <c r="H664" s="18" t="s">
        <v>143</v>
      </c>
      <c r="I664" s="18" t="s">
        <v>59</v>
      </c>
      <c r="R664" s="18" t="s">
        <v>1554</v>
      </c>
      <c r="S664" s="18" t="s">
        <v>1555</v>
      </c>
      <c r="U664" s="18" t="s">
        <v>2137</v>
      </c>
      <c r="W664" s="18" t="s">
        <v>2131</v>
      </c>
      <c r="X664" s="18" t="s">
        <v>2217</v>
      </c>
      <c r="AB664" s="27">
        <v>41141.646539351852</v>
      </c>
    </row>
    <row r="665" spans="1:28" ht="25.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U665" s="18" t="s">
        <v>2137</v>
      </c>
      <c r="W665" s="18" t="s">
        <v>2131</v>
      </c>
      <c r="X665" s="18" t="s">
        <v>2217</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U666" s="18" t="s">
        <v>2137</v>
      </c>
      <c r="W666" s="18" t="s">
        <v>2131</v>
      </c>
      <c r="X666" s="18" t="s">
        <v>2217</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U667" s="18" t="s">
        <v>2137</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2171</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2171</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2198</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2198</v>
      </c>
      <c r="AB671" s="27">
        <v>41141.646539351852</v>
      </c>
    </row>
    <row r="672" spans="1:28" ht="89.2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2166</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X673" s="18" t="s">
        <v>2213</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2171</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2171</v>
      </c>
      <c r="AB675" s="27">
        <v>41141.646539351852</v>
      </c>
    </row>
    <row r="676" spans="1:28" ht="38.25"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2174</v>
      </c>
      <c r="AB680" s="27">
        <v>41141.646539351852</v>
      </c>
    </row>
    <row r="681" spans="1:28" ht="38.25"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2174</v>
      </c>
      <c r="AB681" s="27">
        <v>41141.646539351852</v>
      </c>
    </row>
    <row r="682" spans="1:28" ht="38.25"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2174</v>
      </c>
      <c r="AB682" s="27">
        <v>41141.646539351852</v>
      </c>
    </row>
    <row r="683" spans="1:28" ht="38.25"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2174</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38.25"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X690" s="18" t="s">
        <v>2269</v>
      </c>
      <c r="AB690" s="27">
        <v>41141.646539351852</v>
      </c>
    </row>
    <row r="691" spans="1:28" ht="38.2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2276</v>
      </c>
      <c r="AB691" s="27">
        <v>41141.646539351852</v>
      </c>
    </row>
    <row r="692" spans="1:28" ht="76.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AB693" s="27">
        <v>41141.646539351852</v>
      </c>
    </row>
    <row r="694" spans="1:28" ht="76.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2171</v>
      </c>
      <c r="AB712" s="27">
        <v>41141.646539351852</v>
      </c>
    </row>
    <row r="713" spans="1:28" ht="127.5" hidden="1"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2171</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U715" s="18" t="s">
        <v>2137</v>
      </c>
      <c r="W715" s="18" t="s">
        <v>2131</v>
      </c>
      <c r="X715" s="18" t="s">
        <v>2217</v>
      </c>
      <c r="AB715" s="27">
        <v>41141.646539351852</v>
      </c>
    </row>
    <row r="716" spans="1:28" ht="25.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2136</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2136</v>
      </c>
      <c r="V717" s="29" t="s">
        <v>2143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2198</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2198</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2180</v>
      </c>
      <c r="AB720" s="27">
        <v>41141.646539351852</v>
      </c>
    </row>
    <row r="721" spans="1:28" ht="25.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U721" s="18" t="s">
        <v>2137</v>
      </c>
      <c r="W721" s="18" t="s">
        <v>2131</v>
      </c>
      <c r="X721" s="18" t="s">
        <v>2217</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2198</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2198</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2198</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2198</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2198</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2167</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U728" s="18" t="s">
        <v>2137</v>
      </c>
      <c r="W728" s="18" t="s">
        <v>2131</v>
      </c>
      <c r="X728" s="18" t="s">
        <v>2217</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U729" s="18" t="s">
        <v>2137</v>
      </c>
      <c r="W729" s="18" t="s">
        <v>2131</v>
      </c>
      <c r="X729" s="18" t="s">
        <v>2244</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2171</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2171</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2171</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2197</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X734" s="18" t="s">
        <v>2197</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2172</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2197</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2197</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U739" s="18" t="s">
        <v>2137</v>
      </c>
      <c r="W739" s="18" t="s">
        <v>2131</v>
      </c>
      <c r="X739" s="18" t="s">
        <v>2217</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U740" s="18" t="s">
        <v>2137</v>
      </c>
      <c r="W740" s="18" t="s">
        <v>2131</v>
      </c>
      <c r="X740" s="18" t="s">
        <v>2259</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2171</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2171</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2171</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25.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U745" s="18" t="s">
        <v>2137</v>
      </c>
      <c r="W745" s="18" t="s">
        <v>2131</v>
      </c>
      <c r="X745" s="18" t="s">
        <v>2217</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2180</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U748" s="18" t="s">
        <v>2137</v>
      </c>
      <c r="W748" s="18" t="s">
        <v>2131</v>
      </c>
      <c r="X748" s="18" t="s">
        <v>2260</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2129</v>
      </c>
      <c r="AB749" s="27">
        <v>41141.646539351852</v>
      </c>
    </row>
    <row r="750" spans="1:28" ht="51"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W750" s="18" t="s">
        <v>2131</v>
      </c>
      <c r="X750" s="18" t="s">
        <v>2282</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2180</v>
      </c>
      <c r="AB751" s="27">
        <v>41141.646539351852</v>
      </c>
    </row>
    <row r="752" spans="1:28" ht="25.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2129</v>
      </c>
      <c r="AB752" s="27">
        <v>41141.646539351852</v>
      </c>
    </row>
    <row r="753" spans="1:28" ht="25.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2129</v>
      </c>
      <c r="AB753" s="27">
        <v>41141.646539351852</v>
      </c>
    </row>
    <row r="754" spans="1:28" ht="25.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U754" s="18" t="s">
        <v>2137</v>
      </c>
      <c r="W754" s="18" t="s">
        <v>2131</v>
      </c>
      <c r="X754" s="18" t="s">
        <v>2217</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2173</v>
      </c>
      <c r="AB755" s="27">
        <v>41141.646539351852</v>
      </c>
    </row>
    <row r="756" spans="1:28" ht="63.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2195</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2195</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2195</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2195</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2195</v>
      </c>
      <c r="AB762" s="27">
        <v>41141.646539351852</v>
      </c>
    </row>
    <row r="763" spans="1:28" ht="102"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2188</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X766" s="18" t="s">
        <v>2172</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2195</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2174</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2174</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2174</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2269</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U774" s="18" t="s">
        <v>2137</v>
      </c>
      <c r="W774" s="18" t="s">
        <v>2131</v>
      </c>
      <c r="X774" s="18" t="s">
        <v>2217</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U775" s="18" t="s">
        <v>2137</v>
      </c>
      <c r="W775" s="18" t="s">
        <v>2131</v>
      </c>
      <c r="X775" s="18" t="s">
        <v>2217</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2198</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U777" s="18" t="s">
        <v>2137</v>
      </c>
      <c r="W777" s="18" t="s">
        <v>2131</v>
      </c>
      <c r="X777" s="18" t="s">
        <v>2217</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U778" s="18" t="s">
        <v>2137</v>
      </c>
      <c r="W778" s="18" t="s">
        <v>2131</v>
      </c>
      <c r="X778" s="18" t="s">
        <v>2217</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U779" s="18" t="s">
        <v>2137</v>
      </c>
      <c r="W779" s="18" t="s">
        <v>2131</v>
      </c>
      <c r="X779" s="18" t="s">
        <v>2217</v>
      </c>
      <c r="AB779" s="27">
        <v>41141.646539351852</v>
      </c>
    </row>
    <row r="780" spans="1:28" ht="25.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U780" s="18" t="s">
        <v>2137</v>
      </c>
      <c r="W780" s="18" t="s">
        <v>2131</v>
      </c>
      <c r="X780" s="18" t="s">
        <v>2217</v>
      </c>
      <c r="AB780" s="27">
        <v>41141.646539351852</v>
      </c>
    </row>
    <row r="781" spans="1:28" ht="25.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U781" s="18" t="s">
        <v>2137</v>
      </c>
      <c r="W781" s="18" t="s">
        <v>2131</v>
      </c>
      <c r="X781" s="18" t="s">
        <v>2217</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2180</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U783" s="18" t="s">
        <v>2137</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U784" s="18" t="s">
        <v>2137</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2180</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2180</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2180</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U788" s="18" t="s">
        <v>2137</v>
      </c>
      <c r="W788" s="18" t="s">
        <v>2229</v>
      </c>
      <c r="X788" s="18" t="s">
        <v>2261</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2180</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2184</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2184</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2188</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U796" s="18" t="s">
        <v>2137</v>
      </c>
      <c r="W796" s="18" t="s">
        <v>2131</v>
      </c>
      <c r="X796" s="18" t="s">
        <v>2217</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2129</v>
      </c>
      <c r="AB797" s="27">
        <v>41141.646539351852</v>
      </c>
    </row>
    <row r="798" spans="1:28" ht="63.75"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U798" s="18" t="s">
        <v>2137</v>
      </c>
      <c r="W798" s="18" t="s">
        <v>2131</v>
      </c>
      <c r="X798" s="18" t="s">
        <v>2283</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2188</v>
      </c>
      <c r="AB800" s="27">
        <v>41141.646539351852</v>
      </c>
    </row>
    <row r="801" spans="1:28" ht="25.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U801" s="18" t="s">
        <v>2137</v>
      </c>
      <c r="W801" s="18" t="s">
        <v>2131</v>
      </c>
      <c r="X801" s="18" t="s">
        <v>2217</v>
      </c>
      <c r="AB801" s="27">
        <v>41141.646539351852</v>
      </c>
    </row>
    <row r="802" spans="1:28" ht="25.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X807" s="18" t="s">
        <v>2213</v>
      </c>
      <c r="AB807" s="27">
        <v>41141.646539351852</v>
      </c>
    </row>
    <row r="808" spans="1:28" ht="38.25"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2269</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2194</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2188</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2188</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U812" s="18" t="s">
        <v>2137</v>
      </c>
      <c r="W812" s="18" t="s">
        <v>2131</v>
      </c>
      <c r="X812" s="18" t="s">
        <v>2217</v>
      </c>
      <c r="AB812" s="27">
        <v>41141.646539351852</v>
      </c>
    </row>
    <row r="813" spans="1:28" ht="25.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U813" s="18" t="s">
        <v>2137</v>
      </c>
      <c r="W813" s="18" t="s">
        <v>2131</v>
      </c>
      <c r="X813" s="18" t="s">
        <v>2217</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X814" s="18" t="s">
        <v>2213</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2198</v>
      </c>
      <c r="AB820" s="27">
        <v>41141.646539351852</v>
      </c>
    </row>
    <row r="821" spans="1:28" ht="63.7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2198</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2198</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U825" s="18" t="s">
        <v>2137</v>
      </c>
      <c r="W825" s="18" t="s">
        <v>2131</v>
      </c>
      <c r="X825" s="18" t="s">
        <v>2217</v>
      </c>
      <c r="AB825" s="27">
        <v>41141.646539351852</v>
      </c>
    </row>
    <row r="826" spans="1:28" ht="25.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U826" s="18" t="s">
        <v>2137</v>
      </c>
      <c r="W826" s="18" t="s">
        <v>2131</v>
      </c>
      <c r="X826" s="18" t="s">
        <v>2217</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2135</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U828" s="18" t="s">
        <v>2137</v>
      </c>
      <c r="W828" s="18" t="s">
        <v>2131</v>
      </c>
      <c r="X828" s="18" t="s">
        <v>2217</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U829" s="18" t="s">
        <v>2137</v>
      </c>
      <c r="W829" s="18" t="s">
        <v>2131</v>
      </c>
      <c r="X829" s="18" t="s">
        <v>2217</v>
      </c>
      <c r="AB829" s="27">
        <v>41141.646539351852</v>
      </c>
    </row>
    <row r="830" spans="1:28" ht="63.7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X831" s="18" t="s">
        <v>2213</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X832" s="18" t="s">
        <v>2213</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X833" s="18" t="s">
        <v>2213</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U834" s="18" t="s">
        <v>2137</v>
      </c>
      <c r="W834" s="18" t="s">
        <v>2131</v>
      </c>
      <c r="X834" s="18" t="s">
        <v>2217</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X836" s="18" t="s">
        <v>2213</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2198</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2171</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2198</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2171</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2198</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2195</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2195</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U844" s="18" t="s">
        <v>2137</v>
      </c>
      <c r="W844" s="18" t="s">
        <v>2131</v>
      </c>
      <c r="X844" s="18" t="s">
        <v>2241</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X845" s="18" t="s">
        <v>2172</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X846" s="18" t="s">
        <v>2172</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2195</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2195</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2180</v>
      </c>
      <c r="AB849" s="27">
        <v>41141.646539351852</v>
      </c>
    </row>
    <row r="850" spans="1:28" ht="38.25"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2180</v>
      </c>
      <c r="AB850" s="27">
        <v>41141.646539351852</v>
      </c>
    </row>
    <row r="851" spans="1:28" ht="38.25"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2180</v>
      </c>
      <c r="AB851" s="27">
        <v>41141.646539351852</v>
      </c>
    </row>
    <row r="852" spans="1:28" ht="38.25"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2180</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2180</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2195</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2195</v>
      </c>
      <c r="AB857" s="27">
        <v>41141.646539351852</v>
      </c>
    </row>
    <row r="858" spans="1:28" ht="191.25" hidden="1"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hidden="1"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2198</v>
      </c>
      <c r="AB860" s="27">
        <v>41141.646539351852</v>
      </c>
    </row>
    <row r="861" spans="1:28" ht="102" hidden="1" x14ac:dyDescent="0.2">
      <c r="A861" s="24">
        <v>860</v>
      </c>
      <c r="B861" s="18" t="s">
        <v>54</v>
      </c>
      <c r="C861" s="18">
        <v>189</v>
      </c>
      <c r="D861" s="18">
        <v>2</v>
      </c>
      <c r="E861" s="25" t="s">
        <v>1905</v>
      </c>
      <c r="H861" s="18" t="s">
        <v>58</v>
      </c>
      <c r="I861" s="18" t="s">
        <v>59</v>
      </c>
      <c r="L861" s="25" t="s">
        <v>1905</v>
      </c>
      <c r="R861" s="18" t="s">
        <v>1906</v>
      </c>
      <c r="S861" s="18" t="s">
        <v>1907</v>
      </c>
      <c r="U861" s="29" t="s">
        <v>2129</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X862" s="18" t="s">
        <v>2213</v>
      </c>
      <c r="AB862" s="27">
        <v>41141.646539351852</v>
      </c>
    </row>
    <row r="863" spans="1:28" ht="63.75"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2168</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U864" s="18" t="s">
        <v>2137</v>
      </c>
      <c r="W864" s="18" t="s">
        <v>2131</v>
      </c>
      <c r="X864" s="18" t="s">
        <v>2217</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U865" s="18" t="s">
        <v>2137</v>
      </c>
      <c r="W865" s="18" t="s">
        <v>2131</v>
      </c>
      <c r="X865" s="18" t="s">
        <v>2217</v>
      </c>
      <c r="AB865" s="27">
        <v>41141.646539351852</v>
      </c>
    </row>
    <row r="866" spans="1:28" ht="51"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U866" s="18" t="s">
        <v>2137</v>
      </c>
      <c r="W866" s="18" t="s">
        <v>2131</v>
      </c>
      <c r="X866" s="18" t="s">
        <v>2218</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U869" s="18" t="s">
        <v>2137</v>
      </c>
      <c r="W869" s="18" t="s">
        <v>2131</v>
      </c>
      <c r="X869" s="18" t="s">
        <v>2217</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U870" s="18" t="s">
        <v>2137</v>
      </c>
      <c r="W870" s="18" t="s">
        <v>2131</v>
      </c>
      <c r="X870" s="18" t="s">
        <v>2217</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U871" s="18" t="s">
        <v>2137</v>
      </c>
      <c r="W871" s="18" t="s">
        <v>2131</v>
      </c>
      <c r="X871" s="18" t="s">
        <v>2217</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U872" s="18" t="s">
        <v>2137</v>
      </c>
      <c r="W872" s="18" t="s">
        <v>2131</v>
      </c>
      <c r="X872" s="18" t="s">
        <v>2217</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2178</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U874" s="18" t="s">
        <v>2137</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U875" s="18" t="s">
        <v>2137</v>
      </c>
      <c r="W875" s="18" t="s">
        <v>2131</v>
      </c>
      <c r="X875" s="18" t="s">
        <v>2217</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U876" s="18" t="s">
        <v>2137</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U877" s="18" t="s">
        <v>2137</v>
      </c>
      <c r="W877" s="18" t="s">
        <v>2131</v>
      </c>
      <c r="X877" s="18" t="s">
        <v>2217</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2179</v>
      </c>
      <c r="AB878" s="27">
        <v>41141.646539351852</v>
      </c>
    </row>
    <row r="879" spans="1:28" ht="89.25"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U879" s="18" t="s">
        <v>2137</v>
      </c>
      <c r="X879" s="18" t="s">
        <v>2245</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2269</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X881" s="18" t="s">
        <v>2269</v>
      </c>
      <c r="AB881" s="27">
        <v>41141.646539351852</v>
      </c>
    </row>
    <row r="882" spans="1:28" ht="38.25"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U882" s="18" t="s">
        <v>2137</v>
      </c>
      <c r="W882" s="18" t="s">
        <v>2131</v>
      </c>
      <c r="X882" s="18" t="s">
        <v>2217</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2169</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2170</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U888" s="18" t="s">
        <v>2137</v>
      </c>
      <c r="W888" s="18" t="s">
        <v>2131</v>
      </c>
      <c r="X888" s="18" t="s">
        <v>2217</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U889" s="18" t="s">
        <v>2137</v>
      </c>
      <c r="W889" s="18" t="s">
        <v>2131</v>
      </c>
      <c r="X889" s="18" t="s">
        <v>2217</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U890" s="18" t="s">
        <v>2137</v>
      </c>
      <c r="W890" s="18" t="s">
        <v>2131</v>
      </c>
      <c r="X890" s="18" t="s">
        <v>2217</v>
      </c>
      <c r="AB890" s="27">
        <v>41141.646539351852</v>
      </c>
    </row>
    <row r="891" spans="1:28" ht="102"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U892" s="18" t="s">
        <v>2137</v>
      </c>
      <c r="W892" s="18" t="s">
        <v>2131</v>
      </c>
      <c r="X892" s="18" t="s">
        <v>2217</v>
      </c>
      <c r="AB892" s="27">
        <v>41141.646539351852</v>
      </c>
    </row>
    <row r="893" spans="1:28" ht="89.2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U894" s="18" t="s">
        <v>2137</v>
      </c>
      <c r="W894" s="18" t="s">
        <v>2131</v>
      </c>
      <c r="X894" s="18" t="s">
        <v>2217</v>
      </c>
      <c r="AB894" s="27">
        <v>41141.646539351852</v>
      </c>
    </row>
    <row r="895" spans="1:28" ht="25.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2171</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2188</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U899" s="18" t="s">
        <v>2137</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U900" s="18" t="s">
        <v>2137</v>
      </c>
      <c r="W900" s="18" t="s">
        <v>2131</v>
      </c>
      <c r="X900" s="18" t="s">
        <v>2217</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U901" s="18" t="s">
        <v>2137</v>
      </c>
      <c r="W901" s="18" t="s">
        <v>2131</v>
      </c>
      <c r="X901" s="18" t="s">
        <v>2217</v>
      </c>
      <c r="AB901" s="27">
        <v>41141.646539351852</v>
      </c>
    </row>
    <row r="902" spans="1:28" ht="25.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U902" s="18" t="s">
        <v>2137</v>
      </c>
      <c r="W902" s="18" t="s">
        <v>2131</v>
      </c>
      <c r="X902" s="18" t="s">
        <v>2217</v>
      </c>
      <c r="AB902" s="27">
        <v>41141.646539351852</v>
      </c>
    </row>
    <row r="903" spans="1:28" ht="89.2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U906" s="18" t="s">
        <v>2137</v>
      </c>
      <c r="W906" s="18" t="s">
        <v>2131</v>
      </c>
      <c r="X906" s="18" t="s">
        <v>2217</v>
      </c>
      <c r="AB906" s="27">
        <v>41141.646539351852</v>
      </c>
    </row>
    <row r="907" spans="1:28" ht="25.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U908" s="18" t="s">
        <v>2137</v>
      </c>
      <c r="W908" s="18" t="s">
        <v>2131</v>
      </c>
      <c r="X908" s="18" t="s">
        <v>2217</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U909" s="18" t="s">
        <v>2137</v>
      </c>
      <c r="W909" s="18" t="s">
        <v>2131</v>
      </c>
      <c r="X909" s="18" t="s">
        <v>2217</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U910" s="18" t="s">
        <v>2137</v>
      </c>
      <c r="W910" s="18" t="s">
        <v>2131</v>
      </c>
      <c r="X910" s="18" t="s">
        <v>2217</v>
      </c>
      <c r="AB910" s="27">
        <v>41141.646539351852</v>
      </c>
    </row>
    <row r="911" spans="1:28" ht="25.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U911" s="18" t="s">
        <v>2137</v>
      </c>
      <c r="W911" s="18" t="s">
        <v>2131</v>
      </c>
      <c r="X911" s="18" t="s">
        <v>2217</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2129</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U913" s="18" t="s">
        <v>2137</v>
      </c>
      <c r="W913" s="18" t="s">
        <v>2131</v>
      </c>
      <c r="X913" s="18" t="s">
        <v>2262</v>
      </c>
      <c r="AB913" s="27">
        <v>41141.646539351852</v>
      </c>
    </row>
    <row r="914" spans="1:28" ht="51"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U915" s="18" t="s">
        <v>2137</v>
      </c>
      <c r="W915" s="18" t="s">
        <v>2131</v>
      </c>
      <c r="X915" s="18" t="s">
        <v>2217</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U917" s="18" t="s">
        <v>2137</v>
      </c>
      <c r="W917" s="18" t="s">
        <v>2131</v>
      </c>
      <c r="X917" s="18" t="s">
        <v>2217</v>
      </c>
      <c r="AB917" s="27">
        <v>41141.646539351852</v>
      </c>
    </row>
    <row r="918" spans="1:28" ht="51"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U920" s="18" t="s">
        <v>2137</v>
      </c>
      <c r="W920" s="18" t="s">
        <v>2131</v>
      </c>
      <c r="X920" s="18" t="s">
        <v>2217</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U921" s="18" t="s">
        <v>2137</v>
      </c>
      <c r="W921" s="18" t="s">
        <v>2131</v>
      </c>
      <c r="X921" s="18" t="s">
        <v>2217</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U922" s="18" t="s">
        <v>2137</v>
      </c>
      <c r="W922" s="18" t="s">
        <v>2131</v>
      </c>
      <c r="X922" s="18" t="s">
        <v>2217</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U923" s="18" t="s">
        <v>2137</v>
      </c>
      <c r="W923" s="18" t="s">
        <v>2131</v>
      </c>
      <c r="X923" s="18" t="s">
        <v>2217</v>
      </c>
      <c r="AB923" s="27">
        <v>41141.646539351852</v>
      </c>
    </row>
    <row r="924" spans="1:28" ht="25.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U924" s="18" t="s">
        <v>2137</v>
      </c>
      <c r="W924" s="18" t="s">
        <v>2131</v>
      </c>
      <c r="X924" s="18" t="s">
        <v>2246</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U925" s="18" t="s">
        <v>2137</v>
      </c>
      <c r="W925" s="18" t="s">
        <v>2131</v>
      </c>
      <c r="X925" s="18" t="s">
        <v>2217</v>
      </c>
      <c r="AB925" s="27">
        <v>41141.646539351852</v>
      </c>
    </row>
    <row r="926" spans="1:28" ht="25.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2135</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U927" s="18" t="s">
        <v>2137</v>
      </c>
      <c r="W927" s="18" t="s">
        <v>2131</v>
      </c>
      <c r="X927" s="18" t="s">
        <v>2217</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U928" s="18" t="s">
        <v>2137</v>
      </c>
      <c r="W928" s="18" t="s">
        <v>2131</v>
      </c>
      <c r="X928" s="18" t="s">
        <v>2217</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U929" s="18" t="s">
        <v>2137</v>
      </c>
      <c r="W929" s="18" t="s">
        <v>2131</v>
      </c>
      <c r="X929" s="18" t="s">
        <v>2217</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U930" s="18" t="s">
        <v>2137</v>
      </c>
      <c r="W930" s="18" t="s">
        <v>2131</v>
      </c>
      <c r="X930" s="18" t="s">
        <v>2217</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U931" s="18" t="s">
        <v>2137</v>
      </c>
      <c r="W931" s="18" t="s">
        <v>2131</v>
      </c>
      <c r="X931" s="18" t="s">
        <v>2217</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2171</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U933" s="18" t="s">
        <v>2137</v>
      </c>
      <c r="W933" s="18" t="s">
        <v>2131</v>
      </c>
      <c r="X933" s="18" t="s">
        <v>2217</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2171</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U935" s="18" t="s">
        <v>2137</v>
      </c>
      <c r="W935" s="18" t="s">
        <v>2131</v>
      </c>
      <c r="X935" s="18" t="s">
        <v>2263</v>
      </c>
      <c r="AB935" s="27">
        <v>41141.646539351852</v>
      </c>
    </row>
    <row r="936" spans="1:28" ht="25.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U936" s="18" t="s">
        <v>2137</v>
      </c>
      <c r="W936" s="18" t="s">
        <v>2131</v>
      </c>
      <c r="X936" s="18" t="s">
        <v>2264</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U937" s="18" t="s">
        <v>2137</v>
      </c>
      <c r="W937" s="18" t="s">
        <v>2131</v>
      </c>
      <c r="X937" s="18" t="s">
        <v>2234</v>
      </c>
      <c r="AB937" s="27">
        <v>41141.646539351852</v>
      </c>
    </row>
    <row r="938" spans="1:28" ht="25.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U938" s="18" t="s">
        <v>2137</v>
      </c>
      <c r="W938" s="18" t="s">
        <v>2131</v>
      </c>
      <c r="X938" s="18" t="s">
        <v>2217</v>
      </c>
      <c r="AB938" s="27">
        <v>41141.646539351852</v>
      </c>
    </row>
    <row r="939" spans="1:28" ht="25.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U939" s="18" t="s">
        <v>2137</v>
      </c>
      <c r="W939" s="18" t="s">
        <v>2131</v>
      </c>
      <c r="X939" s="18" t="s">
        <v>2217</v>
      </c>
      <c r="AB939" s="27">
        <v>41141.646539351852</v>
      </c>
    </row>
    <row r="940" spans="1:28" ht="25.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U940" s="18" t="s">
        <v>2137</v>
      </c>
      <c r="W940" s="18" t="s">
        <v>2131</v>
      </c>
      <c r="X940" s="18" t="s">
        <v>2217</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U941" s="18" t="s">
        <v>2137</v>
      </c>
      <c r="W941" s="18" t="s">
        <v>2131</v>
      </c>
      <c r="X941" s="18" t="s">
        <v>2217</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U942" s="18" t="s">
        <v>2137</v>
      </c>
      <c r="W942" s="18" t="s">
        <v>2131</v>
      </c>
      <c r="X942" s="18" t="s">
        <v>2217</v>
      </c>
      <c r="AB942" s="27">
        <v>41141.646539351852</v>
      </c>
    </row>
    <row r="943" spans="1:28" ht="25.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U943" s="18" t="s">
        <v>2137</v>
      </c>
      <c r="W943" s="18" t="s">
        <v>2131</v>
      </c>
      <c r="X943" s="18" t="s">
        <v>2217</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U944" s="18" t="s">
        <v>2137</v>
      </c>
      <c r="W944" s="18" t="s">
        <v>2131</v>
      </c>
      <c r="X944" s="18" t="s">
        <v>2217</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2171</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U946" s="18" t="s">
        <v>2137</v>
      </c>
      <c r="W946" s="18" t="s">
        <v>2131</v>
      </c>
      <c r="X946" s="18" t="s">
        <v>2247</v>
      </c>
      <c r="AB946" s="27">
        <v>41141.646539351852</v>
      </c>
    </row>
    <row r="947" spans="1:28" ht="25.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U947" s="18" t="s">
        <v>2137</v>
      </c>
      <c r="W947" s="18" t="s">
        <v>2131</v>
      </c>
      <c r="X947" s="18" t="s">
        <v>2217</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2171</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2171</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U950" s="18" t="s">
        <v>2137</v>
      </c>
      <c r="W950" s="18" t="s">
        <v>2131</v>
      </c>
      <c r="X950" s="18" t="s">
        <v>2217</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U951" s="18" t="s">
        <v>2137</v>
      </c>
      <c r="W951" s="18" t="s">
        <v>2131</v>
      </c>
      <c r="X951" s="18" t="s">
        <v>2217</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U952" s="18" t="s">
        <v>2137</v>
      </c>
      <c r="W952" s="18" t="s">
        <v>2131</v>
      </c>
      <c r="X952" s="18" t="s">
        <v>2248</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U953" s="18" t="s">
        <v>2137</v>
      </c>
      <c r="W953" s="18" t="s">
        <v>2131</v>
      </c>
      <c r="X953" s="18" t="s">
        <v>2255</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2198</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2198</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U956" s="18" t="s">
        <v>2137</v>
      </c>
      <c r="W956" s="18" t="s">
        <v>2131</v>
      </c>
      <c r="X956" s="18" t="s">
        <v>2217</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U957" s="18" t="s">
        <v>2137</v>
      </c>
      <c r="W957" s="18" t="s">
        <v>2131</v>
      </c>
      <c r="X957" s="18" t="s">
        <v>2217</v>
      </c>
      <c r="AB957" s="27">
        <v>41141.646539351852</v>
      </c>
    </row>
    <row r="958" spans="1:28" ht="25.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U958" s="18" t="s">
        <v>2137</v>
      </c>
      <c r="W958" s="18" t="s">
        <v>2131</v>
      </c>
      <c r="X958" s="18" t="s">
        <v>2217</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U960" s="18" t="s">
        <v>2137</v>
      </c>
      <c r="W960" s="18" t="s">
        <v>2131</v>
      </c>
      <c r="X960" s="18" t="s">
        <v>2217</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U961" s="18" t="s">
        <v>2137</v>
      </c>
      <c r="W961" s="18" t="s">
        <v>2131</v>
      </c>
      <c r="X961" s="18" t="s">
        <v>2217</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U962" s="18" t="s">
        <v>2137</v>
      </c>
      <c r="W962" s="18" t="s">
        <v>2131</v>
      </c>
      <c r="X962" s="18" t="s">
        <v>2265</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U963" s="18" t="s">
        <v>2137</v>
      </c>
      <c r="W963" s="18" t="s">
        <v>2131</v>
      </c>
      <c r="X963" s="18" t="s">
        <v>2217</v>
      </c>
      <c r="AB963" s="27">
        <v>41141.646539351852</v>
      </c>
    </row>
    <row r="964" spans="1:28" ht="25.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U964" s="18" t="s">
        <v>2137</v>
      </c>
      <c r="W964" s="18" t="s">
        <v>2131</v>
      </c>
      <c r="X964" s="18" t="s">
        <v>2217</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U965" s="18" t="s">
        <v>2137</v>
      </c>
      <c r="W965" s="18" t="s">
        <v>2131</v>
      </c>
      <c r="X965" s="18" t="s">
        <v>2217</v>
      </c>
      <c r="AB965" s="27">
        <v>41141.646539351852</v>
      </c>
    </row>
    <row r="966" spans="1:28" ht="25.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U966" s="18" t="s">
        <v>2137</v>
      </c>
      <c r="W966" s="18" t="s">
        <v>2131</v>
      </c>
      <c r="X966" s="18" t="s">
        <v>2217</v>
      </c>
      <c r="AB966" s="27">
        <v>41141.646539351852</v>
      </c>
    </row>
    <row r="967" spans="1:28" ht="25.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U967" s="18" t="s">
        <v>2137</v>
      </c>
      <c r="W967" s="18" t="s">
        <v>2131</v>
      </c>
      <c r="X967" s="18" t="s">
        <v>2217</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U968" s="18" t="s">
        <v>2137</v>
      </c>
      <c r="W968" s="18" t="s">
        <v>2131</v>
      </c>
      <c r="X968" s="18" t="s">
        <v>2266</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U969" s="18" t="s">
        <v>2137</v>
      </c>
      <c r="W969" s="18" t="s">
        <v>2131</v>
      </c>
      <c r="X969" s="18" t="s">
        <v>2249</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U970" s="18" t="s">
        <v>2137</v>
      </c>
      <c r="W970" s="18" t="s">
        <v>2131</v>
      </c>
      <c r="X970" s="18" t="s">
        <v>2217</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U971" s="18" t="s">
        <v>2137</v>
      </c>
      <c r="W971" s="18" t="s">
        <v>2131</v>
      </c>
      <c r="X971" s="18" t="s">
        <v>2237</v>
      </c>
      <c r="AB971" s="27">
        <v>41141.646539351852</v>
      </c>
    </row>
    <row r="972" spans="1:28" ht="25.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2129</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2200</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U980" s="29" t="s">
        <v>2137</v>
      </c>
      <c r="W980" s="18" t="s">
        <v>2131</v>
      </c>
      <c r="X980" s="18" t="s">
        <v>2233</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2188</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2180</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2180</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2171</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U985" s="18" t="s">
        <v>2137</v>
      </c>
      <c r="W985" s="18" t="s">
        <v>2131</v>
      </c>
      <c r="X985" s="18" t="s">
        <v>2217</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2171</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2216</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2216</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2269</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2269</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2269</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2269</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2215</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U994" s="18" t="s">
        <v>2137</v>
      </c>
      <c r="W994" s="18" t="s">
        <v>2131</v>
      </c>
      <c r="X994" s="18" t="s">
        <v>2217</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2215</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2215</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2214</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2188</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2188</v>
      </c>
      <c r="AB999" s="27">
        <v>41141.680925925924</v>
      </c>
    </row>
  </sheetData>
  <autoFilter ref="A1:AD999">
    <filterColumn colId="21">
      <filters>
        <filter val="CAQ"/>
      </filters>
    </filterColumn>
  </autoFilter>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60" zoomScaleNormal="160" workbookViewId="0">
      <selection activeCell="A7" sqref="A7"/>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3" x14ac:dyDescent="0.2">
      <c r="A1" t="s">
        <v>2140</v>
      </c>
    </row>
    <row r="2" spans="1:13" ht="25.5" x14ac:dyDescent="0.2">
      <c r="B2" s="18" t="s">
        <v>143</v>
      </c>
      <c r="C2" s="18"/>
      <c r="D2" s="18">
        <f>COUNTIF(Comments!H2:'Comments'!H1000, B2)</f>
        <v>316</v>
      </c>
      <c r="E2" s="28" t="s">
        <v>2130</v>
      </c>
      <c r="F2" s="25" t="s">
        <v>2131</v>
      </c>
      <c r="G2" s="28" t="s">
        <v>2132</v>
      </c>
      <c r="H2" s="28" t="s">
        <v>2133</v>
      </c>
      <c r="I2" s="29" t="s">
        <v>2134</v>
      </c>
      <c r="J2" s="18"/>
      <c r="K2" s="26"/>
    </row>
    <row r="3" spans="1:13" x14ac:dyDescent="0.2">
      <c r="B3" s="18" t="s">
        <v>185</v>
      </c>
      <c r="C3" s="18"/>
      <c r="D3" s="18">
        <f>COUNTIF(Comments!H2:'Comments'!H1000, B3)</f>
        <v>87</v>
      </c>
      <c r="E3" s="28"/>
      <c r="F3" s="25"/>
      <c r="G3" s="28"/>
      <c r="H3" s="28"/>
      <c r="I3" s="29"/>
      <c r="J3" s="18"/>
      <c r="K3" s="26"/>
    </row>
    <row r="4" spans="1:13" x14ac:dyDescent="0.2">
      <c r="B4" s="18" t="s">
        <v>58</v>
      </c>
      <c r="C4" s="18"/>
      <c r="D4" s="18">
        <f>COUNTIF(Comments!H2:'Comments'!H1000, B4)</f>
        <v>595</v>
      </c>
      <c r="E4" s="30"/>
      <c r="F4" s="30"/>
      <c r="G4" s="30"/>
      <c r="H4" s="30"/>
      <c r="I4" s="30"/>
      <c r="J4" s="30"/>
      <c r="K4" s="26"/>
    </row>
    <row r="5" spans="1:13" ht="25.5" x14ac:dyDescent="0.2">
      <c r="B5" s="18" t="s">
        <v>2135</v>
      </c>
      <c r="C5" s="18"/>
      <c r="D5" s="18">
        <f>COUNTIF(Comments!U2:'Comments'!U1302, B5)</f>
        <v>243</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243</v>
      </c>
      <c r="J5" s="30" t="s">
        <v>2206</v>
      </c>
      <c r="K5" s="30">
        <f>SUMPRODUCT((Comments!U1:'Comments'!U1000="GEN")*(Comments!X1:'Comments'!X1000=""))</f>
        <v>160</v>
      </c>
    </row>
    <row r="6" spans="1:13" ht="25.5" x14ac:dyDescent="0.2">
      <c r="B6" s="18" t="s">
        <v>2136</v>
      </c>
      <c r="C6" s="18"/>
      <c r="D6" s="18">
        <f>COUNTIF(Comments!U2:'Comments'!U1303, B6)</f>
        <v>141</v>
      </c>
      <c r="E6" s="30">
        <f>SUMPRODUCT((Comments!U2:'Comments'!U1304=B6) * (Comments!W2:'Comments'!W1304=E2))</f>
        <v>0</v>
      </c>
      <c r="F6" s="30">
        <f>SUMPRODUCT((Comments!U2:'Comments'!U1304=B6) * (Comments!W2:'Comments'!W1304=F2))</f>
        <v>0</v>
      </c>
      <c r="G6" s="30">
        <f>SUMPRODUCT((Comments!U2:'Comments'!U1304=B6) * (Comments!T2:'Comments'!T1304&lt;&gt;""))</f>
        <v>0</v>
      </c>
      <c r="H6" s="30">
        <f>SUMPRODUCT((Comments!U2:'Comments'!U1304=B6) * (Comments!W2:'Comments'!W1304=H2))</f>
        <v>0</v>
      </c>
      <c r="I6" s="30">
        <f>D6-E6-F6-G6-H6</f>
        <v>141</v>
      </c>
      <c r="J6" s="30" t="s">
        <v>2207</v>
      </c>
      <c r="K6" s="30">
        <f>SUMPRODUCT((Comments!U1:'Comments'!U1000="MAC")*(Comments!X1:'Comments'!X1000=""))</f>
        <v>37</v>
      </c>
    </row>
    <row r="7" spans="1:13" ht="25.5" x14ac:dyDescent="0.2">
      <c r="B7" s="18" t="s">
        <v>2129</v>
      </c>
      <c r="C7" s="18"/>
      <c r="D7" s="18">
        <f>COUNTIF(Comments!U2:'Comments'!U1304, B7)</f>
        <v>308</v>
      </c>
      <c r="E7" s="30">
        <f>SUMPRODUCT((Comments!U2:'Comments'!U1304=B7) * (Comments!W2:'Comments'!W1304=E2))</f>
        <v>0</v>
      </c>
      <c r="F7" s="30">
        <f>SUMPRODUCT((Comments!U2:'Comments'!U1304=B7) * (Comments!W2:'Comments'!W1304=F2))</f>
        <v>14</v>
      </c>
      <c r="G7" s="30">
        <f>SUMPRODUCT((Comments!U2:'Comments'!U1304=B7) * (Comments!T2:'Comments'!T1304&lt;&gt;""))</f>
        <v>0</v>
      </c>
      <c r="H7" s="30">
        <f>SUMPRODUCT((Comments!U2:'Comments'!U1304=B7) * (Comments!W2:'Comments'!W1304=H2))</f>
        <v>0</v>
      </c>
      <c r="I7" s="30">
        <f>D7-E7-F7-G7</f>
        <v>294</v>
      </c>
      <c r="J7" s="30" t="s">
        <v>2186</v>
      </c>
      <c r="K7" s="30">
        <f>SUMPRODUCT((Comments!U1:'Comments'!U1000="PHY")*(Comments!X1:'Comments'!X1000=""))</f>
        <v>62</v>
      </c>
    </row>
    <row r="8" spans="1:13" ht="38.25" x14ac:dyDescent="0.2">
      <c r="B8" s="18" t="s">
        <v>2137</v>
      </c>
      <c r="C8" s="18"/>
      <c r="D8" s="18">
        <f>COUNTIF(Comments!U2:'Comments'!U1305, B8)</f>
        <v>306</v>
      </c>
      <c r="E8" s="30">
        <f>SUMPRODUCT((Comments!U2:'Comments'!U1304=B8) * (Comments!W2:'Comments'!W1304=E2))</f>
        <v>0</v>
      </c>
      <c r="F8" s="30">
        <f>SUMPRODUCT((Comments!U2:'Comments'!U1304=B8) * (Comments!W2:'Comments'!W1304=F2))</f>
        <v>277</v>
      </c>
      <c r="G8" s="30">
        <f>SUMPRODUCT((Comments!U2:'Comments'!U1304=B8) * (Comments!T2:'Comments'!T1304&lt;&gt;""))</f>
        <v>0</v>
      </c>
      <c r="H8" s="30">
        <f>SUMPRODUCT((Comments!U2:'Comments'!U1304=B8) * (Comments!W2:'Comments'!W1304=H2))</f>
        <v>0</v>
      </c>
      <c r="I8" s="30">
        <f>D8-E8-F8-G8</f>
        <v>29</v>
      </c>
      <c r="J8" s="30" t="s">
        <v>2185</v>
      </c>
      <c r="K8" s="30">
        <f>SUMPRODUCT((Comments!U2:'Comments'!U1001&lt;&gt;"EDITOR")*(Comments!X2:'Comments'!X1001=""))</f>
        <v>261</v>
      </c>
    </row>
    <row r="9" spans="1:13" x14ac:dyDescent="0.2">
      <c r="B9" s="18"/>
      <c r="C9" s="18"/>
      <c r="D9" s="30"/>
      <c r="E9" s="30"/>
      <c r="F9" s="30"/>
      <c r="G9" s="30"/>
      <c r="H9" s="30"/>
      <c r="I9" s="30"/>
      <c r="J9" s="30"/>
      <c r="K9" s="26"/>
    </row>
    <row r="10" spans="1:13" x14ac:dyDescent="0.2">
      <c r="B10" s="29" t="s">
        <v>2138</v>
      </c>
      <c r="C10" s="18"/>
      <c r="D10" s="31">
        <f>D2+D3+D4</f>
        <v>998</v>
      </c>
      <c r="E10" s="30">
        <f>SUM(E5:E8)</f>
        <v>0</v>
      </c>
      <c r="F10" s="30">
        <f>SUM(F5:F8)</f>
        <v>291</v>
      </c>
      <c r="G10" s="30">
        <f>SUM(G5:G8)</f>
        <v>0</v>
      </c>
      <c r="H10" s="30"/>
      <c r="I10" s="30">
        <f>D10-E10-F10-G10</f>
        <v>707</v>
      </c>
      <c r="J10" s="30" t="s">
        <v>2134</v>
      </c>
      <c r="K10" s="32">
        <f>I10/D10</f>
        <v>0.70841683366733466</v>
      </c>
    </row>
    <row r="11" spans="1:13" ht="25.5" x14ac:dyDescent="0.2">
      <c r="B11" s="18"/>
      <c r="C11" s="18"/>
      <c r="D11" s="30"/>
      <c r="E11" s="30"/>
      <c r="F11" s="30"/>
      <c r="G11" s="30"/>
      <c r="H11" s="30"/>
      <c r="I11" s="30"/>
      <c r="J11" s="30" t="s">
        <v>2144</v>
      </c>
      <c r="K11" s="30">
        <f>SUMPRODUCT((Comments!V2:'Comments'!V1304=J11) * (Comments!W2:'Comments'!W1304=""))</f>
        <v>22</v>
      </c>
      <c r="L11" s="12" t="s">
        <v>2201</v>
      </c>
      <c r="M11">
        <f>SUMPRODUCT((Comments!V1:'Comments'!V1000="CAQ")*(Comments!X1:'Comments'!X1000=""))</f>
        <v>14</v>
      </c>
    </row>
    <row r="12" spans="1:13" ht="25.5" x14ac:dyDescent="0.2">
      <c r="B12" s="29"/>
      <c r="C12" s="18"/>
      <c r="D12" s="18"/>
      <c r="E12" s="25"/>
      <c r="F12" s="25"/>
      <c r="G12" s="25"/>
      <c r="H12" s="25"/>
      <c r="I12" s="18"/>
      <c r="J12" s="29" t="s">
        <v>2143</v>
      </c>
      <c r="K12" s="30">
        <f>SUMPRODUCT((Comments!V2:'Comments'!V1304=J12) * (Comments!W2:'Comments'!W1304=""))</f>
        <v>26</v>
      </c>
      <c r="L12" s="12" t="s">
        <v>2209</v>
      </c>
      <c r="M12">
        <f>SUMPRODUCT((Comments!V1:'Comments'!V1000="CPM")*(Comments!X1:'Comments'!X1000=""))</f>
        <v>18</v>
      </c>
    </row>
    <row r="13" spans="1:13" ht="25.5" x14ac:dyDescent="0.2">
      <c r="B13" s="29"/>
      <c r="C13" s="18"/>
      <c r="D13" s="18"/>
      <c r="E13" s="25"/>
      <c r="F13" s="25"/>
      <c r="G13" s="25"/>
      <c r="H13" s="25"/>
      <c r="I13" s="18"/>
      <c r="J13" s="29" t="s">
        <v>2139</v>
      </c>
      <c r="K13" s="30">
        <f>SUMPRODUCT((Comments!V2:'Comments'!V1304=J13) * (Comments!W2:'Comments'!W1304=""))</f>
        <v>22</v>
      </c>
      <c r="L13" s="12" t="s">
        <v>2202</v>
      </c>
      <c r="M13">
        <f>SUMPRODUCT((Comments!V1:'Comments'!V1000="CSM")*(Comments!X1:'Comments'!X1000=""))</f>
        <v>0</v>
      </c>
    </row>
    <row r="14" spans="1:13" ht="25.5" x14ac:dyDescent="0.2">
      <c r="B14" s="29"/>
      <c r="C14" s="18"/>
      <c r="D14" s="18"/>
      <c r="E14" s="25"/>
      <c r="F14" s="25"/>
      <c r="G14" s="25"/>
      <c r="H14" s="25"/>
      <c r="I14" s="18"/>
      <c r="J14" s="29" t="s">
        <v>2146</v>
      </c>
      <c r="K14" s="30">
        <f>SUMPRODUCT((Comments!V2:'Comments'!V1304=J14) * (Comments!W2:'Comments'!W1304=""))</f>
        <v>34</v>
      </c>
      <c r="L14" s="12" t="s">
        <v>2203</v>
      </c>
      <c r="M14">
        <f>SUMPRODUCT((Comments!V1:'Comments'!V1000="GDC")*(Comments!X1:'Comments'!X1000=""))</f>
        <v>0</v>
      </c>
    </row>
    <row r="15" spans="1:13" ht="25.5" x14ac:dyDescent="0.2">
      <c r="B15" s="29"/>
      <c r="C15" s="18"/>
      <c r="D15" s="18"/>
      <c r="E15" s="25"/>
      <c r="F15" s="25"/>
      <c r="G15" s="25"/>
      <c r="H15" s="25"/>
      <c r="I15" s="18" t="s">
        <v>2135</v>
      </c>
      <c r="J15" s="29" t="s">
        <v>2129</v>
      </c>
      <c r="K15" s="30">
        <f>SUMPRODUCT((Comments!V2:'Comments'!V1304=J15) * (Comments!W2:'Comments'!W1304=""))</f>
        <v>34</v>
      </c>
      <c r="L15" s="12" t="s">
        <v>2186</v>
      </c>
      <c r="M15">
        <f>SUMPRODUCT((Comments!V1:'Comments'!V1000="PHY")*(Comments!X1:'Comments'!X1000=""))</f>
        <v>0</v>
      </c>
    </row>
    <row r="16" spans="1:13" ht="25.5" x14ac:dyDescent="0.2">
      <c r="B16" s="18"/>
      <c r="C16" s="18"/>
      <c r="D16" s="18"/>
      <c r="E16" s="25"/>
      <c r="F16" s="25"/>
      <c r="G16" s="25"/>
      <c r="H16" s="25"/>
      <c r="I16" s="18"/>
      <c r="J16" s="29" t="s">
        <v>2142</v>
      </c>
      <c r="K16" s="30">
        <f>SUMPRODUCT((Comments!V2:'Comments'!V1304=J16) * (Comments!W2:'Comments'!W1304=""))</f>
        <v>28</v>
      </c>
      <c r="L16" s="12" t="s">
        <v>2204</v>
      </c>
      <c r="M16">
        <f>SUMPRODUCT((Comments!V1:'Comments'!V1000="WSM")*(Comments!X1:'Comments'!X1000=""))</f>
        <v>0</v>
      </c>
    </row>
    <row r="17" spans="2:11" x14ac:dyDescent="0.2">
      <c r="B17" s="18"/>
      <c r="C17" s="18"/>
      <c r="D17" s="18"/>
      <c r="E17" s="25"/>
      <c r="F17" s="25"/>
      <c r="G17" s="25"/>
      <c r="H17" s="25"/>
      <c r="I17" s="18"/>
      <c r="J17" s="18"/>
      <c r="K17" s="30"/>
    </row>
    <row r="18" spans="2:11" x14ac:dyDescent="0.2">
      <c r="B18" s="18"/>
      <c r="C18" s="18"/>
      <c r="D18" s="18"/>
      <c r="E18" s="25"/>
      <c r="F18" s="25"/>
      <c r="G18" s="25"/>
      <c r="H18" s="25"/>
      <c r="I18" s="18"/>
      <c r="J18" s="18"/>
      <c r="K18" s="3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Overview</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2012-09-13T22:32:06Z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