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0" yWindow="0" windowWidth="13860" windowHeight="762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4" hidden="1">'802.11 WG Agenda'!$H$118:$H$190</definedName>
    <definedName name="_Parse_Out" localSheetId="4"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Agenda'!$A$184:$O$358</definedName>
    <definedName name="MondayOpeningPlenary">'802.11 WG Agenda'!$A$1:$O$110</definedName>
    <definedName name="_xlnm.Print_Area" localSheetId="3">' Agenda Graphic'!$E$1:$AF$44</definedName>
    <definedName name="_xlnm.Print_Area" localSheetId="1">'802.11 Cover'!$E$1:$S$38</definedName>
    <definedName name="_xlnm.Print_Area" localSheetId="4">'802.11 WG Agenda'!$A$1:$O$357</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Agenda'!$E$1:$M$52</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4">'802.11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Agenda'!$A$111:$O$180</definedName>
    <definedName name="Z_00AABE15_45FB_42F7_A454_BE72949E7A28_.wvu.PrintArea" localSheetId="3" hidden="1">' Agenda Graphic'!#REF!</definedName>
    <definedName name="Z_00AABE15_45FB_42F7_A454_BE72949E7A28_.wvu.PrintArea" localSheetId="4" hidden="1">'802.11 WG Agenda'!$H$113:$N$190</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Agenda'!$H$113:$N$190</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Agenda'!$94:$97,'802.11 WG Agenda'!$99:$146,'802.11 WG Agenda'!#REF!,'802.11 WG Agenda'!#REF!</definedName>
    <definedName name="Z_20E74821_39C1_45DB_92E8_46A0E2E722B2_.wvu.PrintArea" localSheetId="3" hidden="1">' Agenda Graphic'!#REF!</definedName>
    <definedName name="Z_20E74821_39C1_45DB_92E8_46A0E2E722B2_.wvu.PrintArea" localSheetId="4" hidden="1">'802.11 WG Agenda'!$H$113:$N$190</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Agenda'!$94:$97,'802.11 WG Agenda'!$99:$146</definedName>
    <definedName name="Z_27B78060_68E1_4A63_8B2B_C34DB2097BAE_.wvu.PrintArea" localSheetId="3" hidden="1">' Agenda Graphic'!#REF!</definedName>
    <definedName name="Z_27B78060_68E1_4A63_8B2B_C34DB2097BAE_.wvu.PrintArea" localSheetId="4" hidden="1">'802.11 WG Agenda'!$H$113:$N$190</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Agenda'!$H$113:$N$190</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Agenda'!$H$113:$N$190</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Agenda'!$99:$146,'802.11 WG Agenda'!#REF!,'802.11 WG Agenda'!#REF!</definedName>
    <definedName name="Z_7E5ADFC7_82CA_4A70_A250_6FC82DA284DC_.wvu.PrintArea" localSheetId="3" hidden="1">' Agenda Graphic'!#REF!</definedName>
    <definedName name="Z_7E5ADFC7_82CA_4A70_A250_6FC82DA284DC_.wvu.PrintArea" localSheetId="4" hidden="1">'802.11 WG Agenda'!$H$113:$N$190</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Agenda'!$94:$97,'802.11 WG Agenda'!#REF!,'802.11 WG Agenda'!#REF!</definedName>
    <definedName name="Z_B316FFF2_8282_4BB7_BE04_5FED6E033DE9_.wvu.PrintArea" localSheetId="3" hidden="1">' Agenda Graphic'!#REF!</definedName>
    <definedName name="Z_B316FFF2_8282_4BB7_BE04_5FED6E033DE9_.wvu.PrintArea" localSheetId="4" hidden="1">'802.11 WG Agenda'!$H$113:$N$190</definedName>
    <definedName name="Z_B316FFF2_8282_4BB7_BE04_5FED6E033DE9_.wvu.PrintArea" localSheetId="2" hidden="1">'Courtesy Notice'!$B$2:$P$35</definedName>
    <definedName name="Z_B316FFF2_8282_4BB7_BE04_5FED6E033DE9_.wvu.Rows" localSheetId="3" hidden="1">' Agenda Graphic'!#REF!</definedName>
  </definedNames>
  <calcPr calcId="1257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41" i="724"/>
  <c r="N142" s="1"/>
  <c r="M38" i="770"/>
  <c r="M39" s="1"/>
  <c r="M40" s="1"/>
  <c r="M41" s="1"/>
  <c r="M42" s="1"/>
  <c r="M43" s="1"/>
  <c r="M44" s="1"/>
  <c r="M30"/>
  <c r="M31" s="1"/>
  <c r="M32" s="1"/>
  <c r="M33" s="1"/>
  <c r="G18"/>
  <c r="G19" s="1"/>
  <c r="G20" s="1"/>
  <c r="G21" s="1"/>
  <c r="G22" s="1"/>
  <c r="G23" s="1"/>
  <c r="G24" s="1"/>
  <c r="G17"/>
  <c r="M16"/>
  <c r="M17" s="1"/>
  <c r="M18" s="1"/>
  <c r="M19" s="1"/>
  <c r="M20" s="1"/>
  <c r="M21" s="1"/>
  <c r="M22" s="1"/>
  <c r="M23" s="1"/>
  <c r="M24" s="1"/>
  <c r="N105" i="724"/>
  <c r="N103"/>
  <c r="M75" i="756"/>
  <c r="M76" s="1"/>
  <c r="M77" s="1"/>
  <c r="M78" s="1"/>
  <c r="M79" s="1"/>
  <c r="M80" s="1"/>
  <c r="M81" s="1"/>
  <c r="M69"/>
  <c r="M70" s="1"/>
  <c r="M63"/>
  <c r="M64" s="1"/>
  <c r="M65" s="1"/>
  <c r="M66" s="1"/>
  <c r="M57"/>
  <c r="M58" s="1"/>
  <c r="M59" s="1"/>
  <c r="M60" s="1"/>
  <c r="M51"/>
  <c r="M52" s="1"/>
  <c r="M44"/>
  <c r="M45" s="1"/>
  <c r="M46" s="1"/>
  <c r="M47" s="1"/>
  <c r="M48" s="1"/>
  <c r="M38"/>
  <c r="M39" s="1"/>
  <c r="M40" s="1"/>
  <c r="M41" s="1"/>
  <c r="M32"/>
  <c r="M33" s="1"/>
  <c r="M34" s="1"/>
  <c r="M35" s="1"/>
  <c r="M25"/>
  <c r="M26" s="1"/>
  <c r="M27" s="1"/>
  <c r="M28" s="1"/>
  <c r="M20"/>
  <c r="M21" s="1"/>
  <c r="M22" s="1"/>
  <c r="G13"/>
  <c r="G14" s="1"/>
  <c r="M12"/>
  <c r="M13" s="1"/>
  <c r="M14" s="1"/>
  <c r="M15" s="1"/>
  <c r="M16" s="1"/>
  <c r="M17" s="1"/>
  <c r="O358" i="724"/>
  <c r="M12" i="746"/>
  <c r="M13"/>
  <c r="M14"/>
  <c r="M15"/>
  <c r="M16"/>
  <c r="M17"/>
  <c r="M18" s="1"/>
  <c r="M19" s="1"/>
  <c r="G12"/>
  <c r="G13"/>
  <c r="G14"/>
  <c r="G15"/>
  <c r="G16"/>
  <c r="G17"/>
  <c r="G18"/>
  <c r="M18" i="764"/>
  <c r="M10" i="758"/>
  <c r="M11"/>
  <c r="M12"/>
  <c r="M13"/>
  <c r="M14"/>
  <c r="M15"/>
  <c r="M16"/>
  <c r="M17"/>
  <c r="G10"/>
  <c r="M26" i="757"/>
  <c r="M27"/>
  <c r="M28"/>
  <c r="M29"/>
  <c r="M76"/>
  <c r="M77"/>
  <c r="M78"/>
  <c r="M79"/>
  <c r="M80"/>
  <c r="M81"/>
  <c r="M82"/>
  <c r="G76"/>
  <c r="G77"/>
  <c r="G78"/>
  <c r="G79"/>
  <c r="G80"/>
  <c r="G81"/>
  <c r="G82"/>
  <c r="M66"/>
  <c r="M67"/>
  <c r="M68"/>
  <c r="M69"/>
  <c r="M70"/>
  <c r="G66"/>
  <c r="G67"/>
  <c r="G68"/>
  <c r="G69"/>
  <c r="G70"/>
  <c r="M56"/>
  <c r="M57"/>
  <c r="M58"/>
  <c r="M59"/>
  <c r="M60"/>
  <c r="G56"/>
  <c r="G57"/>
  <c r="G58"/>
  <c r="G59"/>
  <c r="G60"/>
  <c r="M46"/>
  <c r="M47"/>
  <c r="M48"/>
  <c r="M49"/>
  <c r="M50"/>
  <c r="G46"/>
  <c r="G47"/>
  <c r="G48"/>
  <c r="G49"/>
  <c r="G50"/>
  <c r="M35"/>
  <c r="M36"/>
  <c r="M37"/>
  <c r="M38"/>
  <c r="M39"/>
  <c r="M40"/>
  <c r="G35"/>
  <c r="G36"/>
  <c r="G37"/>
  <c r="G38"/>
  <c r="G39"/>
  <c r="G40"/>
  <c r="G26"/>
  <c r="G27"/>
  <c r="G28"/>
  <c r="G29"/>
  <c r="M11"/>
  <c r="M12"/>
  <c r="M13"/>
  <c r="M14"/>
  <c r="M15"/>
  <c r="M16"/>
  <c r="M17"/>
  <c r="M18"/>
  <c r="M19"/>
  <c r="M20"/>
  <c r="G11"/>
  <c r="G12"/>
  <c r="G13"/>
  <c r="G14"/>
  <c r="G15"/>
  <c r="G16"/>
  <c r="G17"/>
  <c r="G18"/>
  <c r="G19"/>
  <c r="G20"/>
  <c r="M123" i="764"/>
  <c r="M124"/>
  <c r="M125"/>
  <c r="M126"/>
  <c r="M127"/>
  <c r="M128"/>
  <c r="G123"/>
  <c r="G124"/>
  <c r="G125"/>
  <c r="G126"/>
  <c r="G127"/>
  <c r="G128"/>
  <c r="M112"/>
  <c r="M113"/>
  <c r="M114"/>
  <c r="M115"/>
  <c r="M116"/>
  <c r="M117"/>
  <c r="G112"/>
  <c r="G113"/>
  <c r="G114"/>
  <c r="G115"/>
  <c r="M101"/>
  <c r="M102"/>
  <c r="M103"/>
  <c r="M104"/>
  <c r="M105"/>
  <c r="M106"/>
  <c r="G101"/>
  <c r="G102"/>
  <c r="G103"/>
  <c r="G104"/>
  <c r="M90"/>
  <c r="M91"/>
  <c r="M92"/>
  <c r="M93"/>
  <c r="M94"/>
  <c r="M95"/>
  <c r="G90"/>
  <c r="G91"/>
  <c r="G92"/>
  <c r="G93"/>
  <c r="M79"/>
  <c r="M80"/>
  <c r="M81"/>
  <c r="M82"/>
  <c r="G79"/>
  <c r="G80"/>
  <c r="G81"/>
  <c r="G82"/>
  <c r="M68"/>
  <c r="M69"/>
  <c r="M70"/>
  <c r="M71"/>
  <c r="G68"/>
  <c r="G69"/>
  <c r="G70"/>
  <c r="G71"/>
  <c r="M57"/>
  <c r="M58"/>
  <c r="M59"/>
  <c r="M60"/>
  <c r="M61"/>
  <c r="M62"/>
  <c r="G57"/>
  <c r="G58"/>
  <c r="G59"/>
  <c r="G60"/>
  <c r="M46"/>
  <c r="M47"/>
  <c r="M48"/>
  <c r="M49"/>
  <c r="M50"/>
  <c r="M51"/>
  <c r="G48"/>
  <c r="G46"/>
  <c r="M35"/>
  <c r="M36"/>
  <c r="M37"/>
  <c r="M38"/>
  <c r="M39"/>
  <c r="G35"/>
  <c r="G36"/>
  <c r="G37"/>
  <c r="G38"/>
  <c r="M24"/>
  <c r="M25"/>
  <c r="M26"/>
  <c r="M27"/>
  <c r="M28"/>
  <c r="M29"/>
  <c r="G24"/>
  <c r="G25"/>
  <c r="G26"/>
  <c r="G27"/>
  <c r="M12"/>
  <c r="M13"/>
  <c r="M14"/>
  <c r="M15"/>
  <c r="M16"/>
  <c r="M17"/>
  <c r="M69" i="763"/>
  <c r="M70"/>
  <c r="M71"/>
  <c r="M72"/>
  <c r="M73"/>
  <c r="M61"/>
  <c r="M62"/>
  <c r="M63"/>
  <c r="M64"/>
  <c r="M52"/>
  <c r="M53"/>
  <c r="M54"/>
  <c r="M55"/>
  <c r="M56"/>
  <c r="M43"/>
  <c r="M44"/>
  <c r="M45"/>
  <c r="M34"/>
  <c r="M35"/>
  <c r="M36"/>
  <c r="M25"/>
  <c r="M26"/>
  <c r="M27"/>
  <c r="M28"/>
  <c r="M12"/>
  <c r="M13"/>
  <c r="M14"/>
  <c r="M15"/>
  <c r="M16"/>
  <c r="M17"/>
  <c r="M18"/>
  <c r="M19"/>
  <c r="L34" i="767"/>
  <c r="L35"/>
  <c r="L36"/>
  <c r="L39"/>
  <c r="L40"/>
  <c r="L41"/>
  <c r="L42"/>
  <c r="L43"/>
  <c r="L37"/>
  <c r="L38"/>
  <c r="L23"/>
  <c r="L24"/>
  <c r="L25"/>
  <c r="L28"/>
  <c r="L29"/>
  <c r="L26"/>
  <c r="L27"/>
  <c r="L10"/>
  <c r="L11"/>
  <c r="L12"/>
  <c r="L13"/>
  <c r="L14"/>
  <c r="L15"/>
  <c r="L16"/>
  <c r="L17"/>
  <c r="L37" i="773"/>
  <c r="L38"/>
  <c r="L39"/>
  <c r="L40"/>
  <c r="L41"/>
  <c r="L42"/>
  <c r="L43"/>
  <c r="L44"/>
  <c r="L45"/>
  <c r="L46"/>
  <c r="L47"/>
  <c r="F12"/>
  <c r="F13"/>
  <c r="F14"/>
  <c r="F15"/>
  <c r="F16"/>
  <c r="F17"/>
  <c r="F18"/>
  <c r="F19"/>
  <c r="F25"/>
  <c r="F26"/>
  <c r="F27"/>
  <c r="F28"/>
  <c r="F29"/>
  <c r="F30"/>
  <c r="F31"/>
  <c r="F32"/>
  <c r="F37"/>
  <c r="F38"/>
  <c r="F39"/>
  <c r="F40"/>
  <c r="F41"/>
  <c r="F42"/>
  <c r="F43"/>
  <c r="F44"/>
  <c r="F45"/>
  <c r="F46"/>
  <c r="F47"/>
  <c r="L25"/>
  <c r="L26"/>
  <c r="L27"/>
  <c r="L28"/>
  <c r="L29"/>
  <c r="L30"/>
  <c r="L31"/>
  <c r="L32"/>
  <c r="L11"/>
  <c r="L12"/>
  <c r="L13"/>
  <c r="L14"/>
  <c r="L15"/>
  <c r="L16"/>
  <c r="L17"/>
  <c r="L18"/>
  <c r="L19"/>
  <c r="M28" i="736"/>
  <c r="M29"/>
  <c r="M30"/>
  <c r="M12"/>
  <c r="M13"/>
  <c r="M14"/>
  <c r="M15"/>
  <c r="M16"/>
  <c r="M17"/>
  <c r="M18"/>
  <c r="M19"/>
  <c r="M20"/>
  <c r="M21"/>
  <c r="M22"/>
  <c r="N14" i="724"/>
  <c r="N15" s="1"/>
  <c r="N16" s="1"/>
  <c r="N18" s="1"/>
  <c r="N19" s="1"/>
  <c r="N21" s="1"/>
  <c r="N23" s="1"/>
  <c r="N44" s="1"/>
  <c r="N45" s="1"/>
  <c r="N46" s="1"/>
  <c r="N47" s="1"/>
  <c r="N48" s="1"/>
  <c r="N49" s="1"/>
  <c r="N50" s="1"/>
  <c r="N51" s="1"/>
  <c r="N52" s="1"/>
  <c r="N53" s="1"/>
  <c r="N54" s="1"/>
  <c r="N55" s="1"/>
  <c r="N56" s="1"/>
  <c r="N57" s="1"/>
  <c r="N58" s="1"/>
  <c r="N59" s="1"/>
  <c r="N60" s="1"/>
  <c r="N196"/>
  <c r="N197" s="1"/>
  <c r="N199" s="1"/>
  <c r="N207" s="1"/>
  <c r="N208" s="1"/>
  <c r="N209" s="1"/>
  <c r="N210" s="1"/>
  <c r="N211" s="1"/>
  <c r="N212" s="1"/>
  <c r="N216" s="1"/>
  <c r="N217" s="1"/>
  <c r="N218" s="1"/>
  <c r="N219" s="1"/>
  <c r="N220" s="1"/>
  <c r="N221" s="1"/>
  <c r="B1" i="429"/>
  <c r="B58" s="1"/>
  <c r="B4"/>
  <c r="B3"/>
  <c r="B1" i="754"/>
  <c r="B58" s="1"/>
  <c r="B4"/>
  <c r="B3"/>
  <c r="B1" i="773"/>
  <c r="B58" s="1"/>
  <c r="B4"/>
  <c r="B3"/>
  <c r="B1" i="767"/>
  <c r="B58" s="1"/>
  <c r="B4"/>
  <c r="B3"/>
  <c r="B1" i="772"/>
  <c r="B58" s="1"/>
  <c r="B4"/>
  <c r="B3"/>
  <c r="B1" i="764"/>
  <c r="B58" s="1"/>
  <c r="B4"/>
  <c r="B3"/>
  <c r="B1" i="763"/>
  <c r="B58" s="1"/>
  <c r="B4"/>
  <c r="B3"/>
  <c r="B1" i="757"/>
  <c r="B58" s="1"/>
  <c r="B4"/>
  <c r="B3"/>
  <c r="B1" i="755"/>
  <c r="B58" s="1"/>
  <c r="B4"/>
  <c r="B3"/>
  <c r="B1" i="756"/>
  <c r="B58" s="1"/>
  <c r="B4"/>
  <c r="B3"/>
  <c r="B1" i="770"/>
  <c r="B58"/>
  <c r="B4"/>
  <c r="B3"/>
  <c r="B1" i="762"/>
  <c r="B58"/>
  <c r="B4"/>
  <c r="B3"/>
  <c r="B1" i="758"/>
  <c r="B58" s="1"/>
  <c r="B4"/>
  <c r="B3"/>
  <c r="B1" i="747"/>
  <c r="B58" s="1"/>
  <c r="B4"/>
  <c r="B3"/>
  <c r="B1" i="746"/>
  <c r="B58" s="1"/>
  <c r="B4"/>
  <c r="B3"/>
  <c r="B1" i="736"/>
  <c r="B58" s="1"/>
  <c r="B4"/>
  <c r="B3"/>
  <c r="B1" i="768"/>
  <c r="B58" s="1"/>
  <c r="B4"/>
  <c r="B3"/>
  <c r="B1" i="724"/>
  <c r="B58" s="1"/>
  <c r="B4"/>
  <c r="B3"/>
  <c r="B1" i="654"/>
  <c r="B58"/>
  <c r="B4"/>
  <c r="B3"/>
  <c r="B1" i="21"/>
  <c r="B58"/>
  <c r="B4"/>
  <c r="B3"/>
  <c r="B1" i="20"/>
  <c r="B58"/>
  <c r="B4"/>
  <c r="B3"/>
  <c r="B4" i="745"/>
  <c r="B3"/>
  <c r="B1"/>
  <c r="B58"/>
  <c r="G217" i="724"/>
  <c r="G218" s="1"/>
  <c r="G219" s="1"/>
  <c r="G220" s="1"/>
  <c r="G221" s="1"/>
  <c r="G222" s="1"/>
  <c r="B58" i="419"/>
  <c r="G86" i="724"/>
  <c r="G87" s="1"/>
  <c r="G88" s="1"/>
  <c r="G89" s="1"/>
  <c r="G90" s="1"/>
  <c r="G91" s="1"/>
  <c r="G328"/>
  <c r="G329" s="1"/>
  <c r="G330" s="1"/>
  <c r="G331" s="1"/>
  <c r="G332" s="1"/>
  <c r="G267"/>
  <c r="G268" s="1"/>
  <c r="G269" s="1"/>
  <c r="G270" s="1"/>
  <c r="G271" s="1"/>
  <c r="G300"/>
  <c r="G301" s="1"/>
  <c r="G302" s="1"/>
  <c r="G303" s="1"/>
  <c r="G45"/>
  <c r="G46" s="1"/>
  <c r="G47" s="1"/>
  <c r="G48" s="1"/>
  <c r="G49" s="1"/>
  <c r="G50" s="1"/>
  <c r="G51" s="1"/>
  <c r="G52" s="1"/>
  <c r="G53" s="1"/>
  <c r="G54" s="1"/>
  <c r="G55" s="1"/>
  <c r="G56" s="1"/>
  <c r="G57" s="1"/>
  <c r="G58" s="1"/>
  <c r="G59" s="1"/>
  <c r="G60" s="1"/>
  <c r="F168"/>
  <c r="F169" s="1"/>
  <c r="F170" s="1"/>
  <c r="G20" i="754"/>
  <c r="G21"/>
  <c r="G22"/>
  <c r="G23"/>
  <c r="G24"/>
  <c r="M19"/>
  <c r="M20"/>
  <c r="M21"/>
  <c r="M22"/>
  <c r="M23"/>
  <c r="M24"/>
  <c r="G10"/>
  <c r="G11"/>
  <c r="G12"/>
  <c r="G13"/>
  <c r="G14"/>
  <c r="M9"/>
  <c r="M10"/>
  <c r="M11"/>
  <c r="M12"/>
  <c r="M13"/>
  <c r="M14"/>
  <c r="N346" i="724"/>
  <c r="F336"/>
  <c r="F337" s="1"/>
  <c r="F338" s="1"/>
  <c r="G323"/>
  <c r="H317"/>
  <c r="H318" s="1"/>
  <c r="H319" s="1"/>
  <c r="G314"/>
  <c r="G315" s="1"/>
  <c r="G316" s="1"/>
  <c r="G317" s="1"/>
  <c r="G318" s="1"/>
  <c r="G319" s="1"/>
  <c r="G307"/>
  <c r="G308" s="1"/>
  <c r="G309" s="1"/>
  <c r="G310" s="1"/>
  <c r="G294"/>
  <c r="G281"/>
  <c r="G282" s="1"/>
  <c r="G283" s="1"/>
  <c r="G284" s="1"/>
  <c r="G285" s="1"/>
  <c r="G286" s="1"/>
  <c r="G275"/>
  <c r="G276" s="1"/>
  <c r="G277" s="1"/>
  <c r="G248"/>
  <c r="G249" s="1"/>
  <c r="G231"/>
  <c r="G232" s="1"/>
  <c r="G233" s="1"/>
  <c r="G234" s="1"/>
  <c r="G239"/>
  <c r="G240" s="1"/>
  <c r="G241" s="1"/>
  <c r="G242" s="1"/>
  <c r="G243" s="1"/>
  <c r="G244" s="1"/>
  <c r="F200"/>
  <c r="F201" s="1"/>
  <c r="F202" s="1"/>
  <c r="F203" s="1"/>
  <c r="F204" s="1"/>
  <c r="F205" s="1"/>
  <c r="F206" s="1"/>
  <c r="F207" s="1"/>
  <c r="F208" s="1"/>
  <c r="F209" s="1"/>
  <c r="F210" s="1"/>
  <c r="F211" s="1"/>
  <c r="F212" s="1"/>
  <c r="J193"/>
  <c r="E192"/>
  <c r="E191"/>
  <c r="E190"/>
  <c r="E187"/>
  <c r="E186"/>
  <c r="E185"/>
  <c r="N177"/>
  <c r="N179" s="1"/>
  <c r="F158"/>
  <c r="F159" s="1"/>
  <c r="F160" s="1"/>
  <c r="F161" s="1"/>
  <c r="F162" s="1"/>
  <c r="F163" s="1"/>
  <c r="F164" s="1"/>
  <c r="F165" s="1"/>
  <c r="F166" s="1"/>
  <c r="F151"/>
  <c r="F152" s="1"/>
  <c r="F153" s="1"/>
  <c r="F154" s="1"/>
  <c r="F155" s="1"/>
  <c r="G145"/>
  <c r="G146" s="1"/>
  <c r="G147" s="1"/>
  <c r="G148" s="1"/>
  <c r="G140"/>
  <c r="G141" s="1"/>
  <c r="F138"/>
  <c r="F128"/>
  <c r="F129" s="1"/>
  <c r="F130" s="1"/>
  <c r="F131" s="1"/>
  <c r="F132" s="1"/>
  <c r="F133" s="1"/>
  <c r="F134" s="1"/>
  <c r="N124"/>
  <c r="N125" s="1"/>
  <c r="N127" s="1"/>
  <c r="N128" s="1"/>
  <c r="N129" s="1"/>
  <c r="N130" s="1"/>
  <c r="N131" s="1"/>
  <c r="N132" s="1"/>
  <c r="N133" s="1"/>
  <c r="N134" s="1"/>
  <c r="N139" s="1"/>
  <c r="N140" s="1"/>
  <c r="J122"/>
  <c r="E121"/>
  <c r="E120"/>
  <c r="E119"/>
  <c r="N107"/>
  <c r="G96"/>
  <c r="G81"/>
  <c r="G82" s="1"/>
  <c r="G83" s="1"/>
  <c r="G66"/>
  <c r="G67" s="1"/>
  <c r="G68" s="1"/>
  <c r="G69" s="1"/>
  <c r="G70" s="1"/>
  <c r="G71" s="1"/>
  <c r="G72" s="1"/>
  <c r="G73" s="1"/>
  <c r="G74" s="1"/>
  <c r="G76" s="1"/>
  <c r="G77" s="1"/>
  <c r="G26"/>
  <c r="G27" s="1"/>
  <c r="J12"/>
  <c r="E5"/>
  <c r="E115" s="1"/>
  <c r="E4"/>
  <c r="E114" s="1"/>
  <c r="E3"/>
  <c r="E113" s="1"/>
  <c r="F9" i="654"/>
  <c r="AB9"/>
  <c r="R9"/>
  <c r="F6"/>
  <c r="F4"/>
  <c r="W9"/>
  <c r="H9"/>
  <c r="G30" i="770"/>
  <c r="N143" i="724" l="1"/>
  <c r="N144" s="1"/>
  <c r="N145" s="1"/>
  <c r="N146" s="1"/>
  <c r="N147" s="1"/>
  <c r="N148" s="1"/>
  <c r="N151" s="1"/>
  <c r="N152" s="1"/>
  <c r="N153" s="1"/>
  <c r="N154" s="1"/>
  <c r="N155" s="1"/>
  <c r="N157" s="1"/>
  <c r="N158" s="1"/>
  <c r="N159" s="1"/>
  <c r="N160" s="1"/>
  <c r="N161" s="1"/>
  <c r="N162" s="1"/>
  <c r="N163" s="1"/>
  <c r="N164" s="1"/>
  <c r="N165" s="1"/>
  <c r="N166" s="1"/>
  <c r="N167" s="1"/>
  <c r="N168" s="1"/>
  <c r="N169" s="1"/>
  <c r="N170" s="1"/>
  <c r="N172" s="1"/>
  <c r="N175" s="1"/>
  <c r="G31" i="770"/>
  <c r="G32" s="1"/>
  <c r="G33" s="1"/>
  <c r="G38" s="1"/>
  <c r="G39" s="1"/>
  <c r="G40" s="1"/>
  <c r="G41" s="1"/>
  <c r="G42" s="1"/>
  <c r="G43" s="1"/>
  <c r="G44" s="1"/>
  <c r="G8"/>
  <c r="G223" i="724"/>
  <c r="G224" s="1"/>
  <c r="G225" s="1"/>
  <c r="G226" s="1"/>
  <c r="G227" s="1"/>
  <c r="N222"/>
  <c r="N223" s="1"/>
  <c r="N224" s="1"/>
  <c r="N225" s="1"/>
  <c r="N226" s="1"/>
  <c r="N227" s="1"/>
  <c r="N229" s="1"/>
  <c r="N230" s="1"/>
  <c r="N231" s="1"/>
  <c r="N232" s="1"/>
  <c r="N233" s="1"/>
  <c r="N234" s="1"/>
  <c r="N235" s="1"/>
  <c r="N236" s="1"/>
  <c r="N237" s="1"/>
  <c r="N238" s="1"/>
  <c r="N239" s="1"/>
  <c r="N240" s="1"/>
  <c r="N241" s="1"/>
  <c r="N242" s="1"/>
  <c r="N243" s="1"/>
  <c r="N244" s="1"/>
  <c r="N245" s="1"/>
  <c r="N246" s="1"/>
  <c r="N247" s="1"/>
  <c r="N248" s="1"/>
  <c r="N249" s="1"/>
  <c r="N65"/>
  <c r="N66" s="1"/>
  <c r="N67" s="1"/>
  <c r="N68" s="1"/>
  <c r="N69" s="1"/>
  <c r="N70" s="1"/>
  <c r="N71" s="1"/>
  <c r="N72" s="1"/>
  <c r="N73" s="1"/>
  <c r="N74" s="1"/>
  <c r="N76" s="1"/>
  <c r="N77" s="1"/>
  <c r="N79" s="1"/>
  <c r="N80" s="1"/>
  <c r="M54" i="756"/>
  <c r="M53"/>
  <c r="M72"/>
  <c r="M71"/>
  <c r="N173" i="724" l="1"/>
  <c r="N174" s="1"/>
  <c r="N253"/>
  <c r="N254" s="1"/>
  <c r="N255" s="1"/>
  <c r="N256" s="1"/>
  <c r="N257" s="1"/>
  <c r="N258" s="1"/>
  <c r="N259" s="1"/>
  <c r="N262" s="1"/>
  <c r="N265" s="1"/>
  <c r="N266" s="1"/>
  <c r="N267" s="1"/>
  <c r="N268" s="1"/>
  <c r="N269" s="1"/>
  <c r="N270" s="1"/>
  <c r="N271" s="1"/>
  <c r="N273" s="1"/>
  <c r="N274" s="1"/>
  <c r="N275" s="1"/>
  <c r="N276" s="1"/>
  <c r="N277" s="1"/>
  <c r="N278" s="1"/>
  <c r="N279" s="1"/>
  <c r="N280" s="1"/>
  <c r="N281" s="1"/>
  <c r="N282" s="1"/>
  <c r="N283" s="1"/>
  <c r="N284" s="1"/>
  <c r="N285" s="1"/>
  <c r="N286" s="1"/>
  <c r="N287" s="1"/>
  <c r="N288" s="1"/>
  <c r="N289" s="1"/>
  <c r="N81"/>
  <c r="N82" s="1"/>
  <c r="N83" s="1"/>
  <c r="N85" s="1"/>
  <c r="N86" s="1"/>
  <c r="N87" s="1"/>
  <c r="N88" s="1"/>
  <c r="N89" s="1"/>
  <c r="N90" s="1"/>
  <c r="N91" s="1"/>
  <c r="N92" s="1"/>
  <c r="N93" s="1"/>
  <c r="N94" s="1"/>
  <c r="N95" s="1"/>
  <c r="N96" s="1"/>
  <c r="N97" s="1"/>
  <c r="N98" s="1"/>
  <c r="N99" s="1"/>
  <c r="N100" s="1"/>
  <c r="N101" s="1"/>
  <c r="N102" s="1"/>
  <c r="N290" l="1"/>
  <c r="N292" s="1"/>
  <c r="N293" s="1"/>
  <c r="N294" s="1"/>
  <c r="N295" s="1"/>
  <c r="N296" s="1"/>
  <c r="N297" s="1"/>
  <c r="N298" s="1"/>
  <c r="N299" s="1"/>
  <c r="N300" s="1"/>
  <c r="N301" s="1"/>
  <c r="N302" s="1"/>
  <c r="N303" s="1"/>
  <c r="N305" s="1"/>
  <c r="N306" s="1"/>
  <c r="N307" s="1"/>
  <c r="N308" s="1"/>
  <c r="N309" s="1"/>
  <c r="N310" s="1"/>
  <c r="N311" s="1"/>
  <c r="N312" s="1"/>
  <c r="N313" s="1"/>
  <c r="N314" s="1"/>
  <c r="N315" s="1"/>
  <c r="N316" s="1"/>
  <c r="N317" s="1"/>
  <c r="N318" s="1"/>
  <c r="N319" s="1"/>
  <c r="N321" s="1"/>
  <c r="N322" s="1"/>
  <c r="N323" s="1"/>
  <c r="N326" l="1"/>
  <c r="N327" s="1"/>
  <c r="N328" s="1"/>
  <c r="N329" s="1"/>
  <c r="N330" s="1"/>
  <c r="N331" s="1"/>
  <c r="N332" s="1"/>
  <c r="N334" s="1"/>
  <c r="N335" l="1"/>
  <c r="N336" s="1"/>
  <c r="N337" s="1"/>
  <c r="N338" s="1"/>
  <c r="N339" s="1"/>
  <c r="N340" s="1"/>
  <c r="N341" s="1"/>
  <c r="N342" s="1"/>
  <c r="N343" s="1"/>
  <c r="N344" l="1"/>
  <c r="N345" s="1"/>
</calcChain>
</file>

<file path=xl/sharedStrings.xml><?xml version="1.0" encoding="utf-8"?>
<sst xmlns="http://schemas.openxmlformats.org/spreadsheetml/2006/main" count="3338" uniqueCount="744">
  <si>
    <t>*</t>
  </si>
  <si>
    <t>Chair</t>
  </si>
  <si>
    <t>MI</t>
  </si>
  <si>
    <t>Modify and/or Approve Agenda</t>
  </si>
  <si>
    <t>All</t>
  </si>
  <si>
    <t>DT/MI</t>
  </si>
  <si>
    <t>-</t>
  </si>
  <si>
    <t xml:space="preserve"> </t>
  </si>
  <si>
    <t>Review progess</t>
  </si>
  <si>
    <t>Review progress</t>
  </si>
  <si>
    <t>Review critical regulatory issues</t>
  </si>
  <si>
    <t xml:space="preserve">OTHER ANNOUNCEMENTS - Social </t>
  </si>
  <si>
    <t xml:space="preserve">IEEE 802.18 RADIO REGULATORY TAG - WG18 topics review  </t>
  </si>
  <si>
    <t>PARs</t>
  </si>
  <si>
    <t xml:space="preserve">Recess </t>
  </si>
  <si>
    <t>Ad Hoc Group Chair</t>
  </si>
  <si>
    <t>Other submissions to guide development of draft ammendment</t>
  </si>
  <si>
    <t xml:space="preserve">Forum to discuss any IEEE 802 issues related to ISO/IEC JTC1/SC6 </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</si>
  <si>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</si>
  <si>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</si>
  <si>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</si>
  <si>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</si>
  <si>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</si>
  <si>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</si>
  <si>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</si>
  <si>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</si>
  <si>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</si>
  <si>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</si>
  <si>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</si>
  <si>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</si>
  <si>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</si>
  <si>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</si>
  <si>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</si>
  <si>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</si>
  <si>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</si>
  <si>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</si>
  <si>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</si>
  <si>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</si>
  <si>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</si>
  <si>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</si>
  <si>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</si>
  <si>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</si>
  <si>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</si>
  <si>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</si>
  <si>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</si>
  <si>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</si>
  <si>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</si>
  <si>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</si>
  <si>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</si>
  <si>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</si>
  <si>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</si>
  <si>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</si>
  <si>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</si>
  <si>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</si>
  <si>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</si>
  <si>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</si>
  <si>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</si>
  <si>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</si>
  <si>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</si>
  <si>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</si>
  <si>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</si>
  <si>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</si>
  <si>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</si>
  <si>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</si>
  <si>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</si>
  <si>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</si>
  <si>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</si>
  <si>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</si>
  <si>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</si>
  <si>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stds-802-11-tgaf@listsev.ieee.org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</si>
  <si>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</si>
  <si>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</si>
  <si>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</si>
  <si>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</si>
  <si>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</si>
  <si>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</si>
  <si>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</si>
  <si>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</si>
  <si>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</si>
  <si>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</si>
  <si>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</si>
  <si>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</si>
  <si>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</si>
  <si>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</si>
  <si>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</si>
  <si>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</si>
  <si>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</si>
  <si>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</si>
  <si>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</si>
  <si>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</si>
  <si>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</si>
  <si>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</si>
  <si>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</si>
  <si>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</si>
  <si>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</si>
  <si>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</si>
  <si>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</si>
  <si>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</si>
  <si>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</si>
  <si>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</si>
  <si>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</si>
  <si>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</si>
  <si>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</si>
  <si>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</si>
  <si>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</si>
  <si>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</si>
  <si>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</si>
  <si>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</si>
  <si>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</si>
  <si>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</si>
  <si>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</si>
  <si>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</si>
  <si>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</si>
  <si>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</si>
  <si>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</si>
  <si>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</si>
  <si>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</si>
  <si>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</si>
  <si>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</si>
  <si>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</si>
  <si>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</si>
  <si>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</si>
  <si>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</si>
  <si>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</si>
  <si>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</si>
  <si>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</si>
  <si>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</si>
  <si>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</si>
  <si>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</si>
  <si>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</si>
  <si>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</si>
  <si>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</si>
  <si>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</si>
  <si>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</si>
  <si>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</si>
  <si>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</si>
  <si>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</si>
  <si>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</si>
  <si>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</si>
  <si>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</si>
  <si>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</si>
  <si>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</si>
  <si>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</si>
  <si>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</si>
  <si>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</si>
  <si>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</si>
  <si>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</si>
  <si>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</si>
  <si>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</si>
  <si>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</si>
  <si>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</si>
  <si>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</si>
  <si>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</si>
  <si>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</si>
  <si>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</si>
  <si>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</si>
  <si>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</si>
  <si>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</si>
  <si>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</si>
  <si>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</si>
  <si>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</si>
  <si>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</si>
  <si>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</si>
  <si>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</si>
  <si>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</si>
  <si>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</si>
  <si>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</si>
  <si>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</si>
  <si>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</si>
  <si>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</si>
  <si>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</si>
  <si>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</si>
  <si>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</si>
  <si>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</si>
  <si>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</si>
  <si>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</si>
  <si>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</si>
  <si>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</si>
  <si>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</si>
  <si>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</si>
  <si>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</si>
  <si>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</si>
  <si>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</si>
  <si>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</si>
  <si>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</si>
  <si>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</si>
  <si>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</si>
  <si>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</si>
  <si>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</si>
  <si>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</si>
  <si>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</si>
  <si>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</si>
  <si>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</si>
  <si>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</si>
  <si>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</si>
  <si>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</si>
  <si>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</si>
  <si>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</si>
  <si>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</si>
  <si>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</si>
  <si>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</si>
  <si>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</si>
  <si>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</si>
  <si>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</si>
  <si>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</si>
  <si>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</si>
  <si>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</si>
  <si>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</si>
  <si>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</si>
  <si>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</si>
  <si>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</si>
  <si>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</si>
  <si>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</si>
  <si>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</si>
  <si>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</si>
  <si>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</si>
  <si>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</si>
  <si>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</si>
  <si>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</si>
  <si>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</si>
  <si>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</si>
  <si>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</si>
  <si>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</si>
  <si>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</si>
  <si>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</si>
  <si>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</si>
  <si>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</si>
  <si>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</si>
  <si>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</si>
  <si>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</si>
  <si>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</si>
  <si>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</si>
  <si>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</si>
  <si>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</si>
  <si>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</si>
  <si>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</si>
  <si>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</si>
  <si>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</si>
  <si>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</si>
  <si>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</si>
  <si>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</si>
  <si>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</si>
  <si>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</si>
  <si>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</si>
  <si>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</si>
  <si>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</si>
  <si>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</si>
  <si>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</si>
  <si>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</si>
  <si>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</si>
  <si>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</si>
  <si>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</si>
  <si>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</si>
  <si>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</si>
  <si>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</si>
  <si>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</si>
  <si>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</si>
  <si>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</si>
  <si>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</si>
  <si>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</si>
  <si>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</si>
  <si>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</si>
  <si>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</si>
  <si>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</si>
  <si>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</si>
  <si>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</si>
  <si>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</si>
  <si>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</si>
  <si>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</si>
  <si>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</si>
  <si>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</si>
  <si>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</si>
  <si>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</si>
  <si>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</si>
  <si>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</si>
  <si>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</si>
  <si>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</si>
  <si>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</si>
  <si>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</si>
  <si>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</si>
  <si>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</si>
  <si>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</si>
  <si>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</si>
  <si>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</si>
  <si>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</si>
  <si>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</si>
  <si>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</si>
  <si>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</si>
  <si>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</si>
  <si>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</si>
  <si>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</si>
  <si>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</si>
  <si>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</si>
  <si>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</si>
  <si>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</si>
  <si>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</si>
  <si>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</si>
  <si>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</si>
  <si>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</si>
  <si>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</si>
  <si>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</si>
  <si>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</si>
  <si>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</si>
  <si>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</si>
  <si>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</si>
  <si>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</si>
  <si>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</si>
  <si>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</si>
  <si>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</si>
  <si>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</si>
  <si>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</si>
  <si>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</si>
  <si>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</si>
  <si>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</si>
  <si>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</si>
  <si>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</si>
  <si>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</si>
  <si>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</si>
  <si>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</si>
  <si>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</si>
  <si>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</si>
  <si>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</si>
  <si>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</si>
  <si>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</si>
  <si>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</si>
  <si>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</si>
  <si>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</si>
  <si>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</si>
  <si>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</si>
  <si>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</si>
  <si>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</si>
  <si>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</si>
  <si>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</si>
  <si>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</si>
  <si>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</si>
  <si>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</si>
  <si>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</si>
  <si>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</si>
  <si>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</si>
  <si>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</si>
  <si>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</si>
  <si>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</si>
  <si>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</si>
  <si>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</si>
  <si>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</si>
  <si>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</si>
  <si>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</si>
  <si>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</si>
  <si>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</si>
  <si>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</si>
  <si>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</si>
  <si>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</si>
  <si>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</si>
  <si>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</si>
  <si>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</si>
  <si>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</si>
  <si>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</si>
  <si>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</si>
  <si>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</si>
  <si>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</si>
  <si>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</si>
  <si>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</si>
  <si>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</si>
  <si>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</si>
  <si>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</si>
  <si>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</si>
  <si>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</si>
  <si>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</si>
  <si>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</si>
  <si>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</si>
  <si>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</si>
  <si>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</si>
  <si>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</si>
  <si>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</si>
  <si>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</si>
  <si>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</si>
  <si>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</si>
  <si>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</si>
  <si>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</si>
  <si>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</si>
  <si>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</si>
  <si>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</si>
  <si>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</si>
  <si>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</si>
  <si>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</si>
  <si>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</si>
  <si>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</si>
  <si>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</si>
  <si>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</si>
  <si>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</si>
  <si>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</si>
  <si>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</si>
  <si>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</si>
  <si>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</si>
  <si>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</si>
  <si>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</si>
  <si>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</si>
  <si>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</si>
  <si>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</si>
  <si>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</si>
  <si>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Chair's Status Update &amp; Review of IEEE 802 &amp; 802.11 Policies and Procedures (IP, Voting, Previous minutes, etc)</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</si>
  <si>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</si>
  <si>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</si>
  <si>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</si>
  <si>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</si>
  <si>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</si>
  <si>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</si>
  <si>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</si>
  <si>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</si>
  <si>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</si>
  <si>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</si>
  <si>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</si>
  <si>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</si>
  <si>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</si>
  <si>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</si>
  <si>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</si>
  <si>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Approval of minutes</t>
  </si>
  <si>
    <t>Recess until Wednesday at 16:00</t>
  </si>
  <si>
    <t>Recess until Thursday at 10:30</t>
  </si>
  <si>
    <t>JTC1 SC AGENDA &amp; OBJECTIVES FOR THIS SESSION</t>
  </si>
  <si>
    <t>Regulatory SC  AGENDA &amp; OBJECTIVES FOR THIS SESSION</t>
  </si>
  <si>
    <t>WG21 Agenda plans</t>
  </si>
  <si>
    <t>WG21 Liaison Report</t>
  </si>
  <si>
    <t>Standing</t>
  </si>
  <si>
    <t>Committees</t>
  </si>
  <si>
    <t>TASK</t>
  </si>
  <si>
    <t>GROUPS</t>
  </si>
  <si>
    <t>Study</t>
  </si>
  <si>
    <t>Groups</t>
  </si>
  <si>
    <t>Scope and Purpose</t>
  </si>
  <si>
    <t>Review IEEE 802 &amp; 802.11 Policies and Rules</t>
  </si>
  <si>
    <t>Call for Essential Patents</t>
  </si>
  <si>
    <r>
      <t>Co-CHAIRs - Eldad Perahia (Intel),  Xiaoming Peng (I</t>
    </r>
    <r>
      <rPr>
        <b/>
        <vertAlign val="superscript"/>
        <sz val="12"/>
        <color indexed="8"/>
        <rFont val="Arial"/>
        <family val="2"/>
      </rPr>
      <t>2</t>
    </r>
    <r>
      <rPr>
        <b/>
        <sz val="12"/>
        <color indexed="8"/>
        <rFont val="Arial"/>
        <family val="2"/>
      </rPr>
      <t>R)</t>
    </r>
  </si>
  <si>
    <t>CHAIR - ANDREW MYLES (Cisco)</t>
  </si>
  <si>
    <t>REVIEW IEEE/802 &amp; 802.11 POLICIES and SC RULES</t>
  </si>
  <si>
    <t>Comment Resolution and Straw Polls</t>
  </si>
  <si>
    <t xml:space="preserve"> TGac ad hoc group Meetings</t>
  </si>
  <si>
    <t>:</t>
  </si>
  <si>
    <t>Recess until Tuesday at 13:30</t>
  </si>
  <si>
    <t>Problem statements and use case presentations</t>
  </si>
  <si>
    <t xml:space="preserve">Other special events </t>
  </si>
  <si>
    <t>PERAHIA/PENG</t>
  </si>
  <si>
    <t>Wednesday Topics</t>
  </si>
  <si>
    <t>WG18 Liaison Report</t>
  </si>
  <si>
    <t>5488 Marvell Lane, Santa Clara, CA, 95054</t>
  </si>
  <si>
    <t>SUNDAY (15th)</t>
  </si>
  <si>
    <t>TUESDAY (17th)</t>
  </si>
  <si>
    <t>WEDNESDAY (18th)</t>
  </si>
  <si>
    <t>THURSDAY (19th)</t>
  </si>
  <si>
    <t>FRIDAY (20th)</t>
  </si>
  <si>
    <t>IEEE 802.11 WG OPENING PLENARY AGENDA - Monday,  July 16th, 2012 - 11:30-12:30</t>
  </si>
  <si>
    <t>AI 1/2</t>
  </si>
  <si>
    <t>O &amp; A</t>
  </si>
  <si>
    <t>Executive Committee Study Group</t>
  </si>
  <si>
    <t>CHAIR - James Gilb           Vice Chair - Tim Godfrey</t>
  </si>
  <si>
    <t>Review Smart Grid Requirements and implications to 802  standard specifications</t>
  </si>
  <si>
    <t>802
Activities</t>
  </si>
  <si>
    <t>CAC AGENDA -  Sunday July 15, 2012 - 18:30 - 20:30</t>
  </si>
  <si>
    <t>CAC AGENDA -  Thursday July 19, 2012 - 19:30 - 21:00</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</si>
  <si>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</si>
  <si>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</si>
  <si>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</si>
  <si>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</si>
  <si>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</si>
  <si>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</si>
  <si>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</si>
  <si>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</si>
  <si>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</si>
  <si>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</si>
  <si>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</si>
  <si>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</si>
  <si>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</si>
  <si>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</si>
  <si>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</si>
  <si>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</si>
  <si>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</si>
  <si>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Draft PAR and 5 Criteria statements</t>
  </si>
  <si>
    <t>Recess until Thursday</t>
  </si>
  <si>
    <t>Contimue with drafting PAR and 5 Criteria statements</t>
  </si>
  <si>
    <t>ROSDAHL/ROLFE</t>
  </si>
  <si>
    <t>HAMILTON</t>
  </si>
  <si>
    <t>Verilan report</t>
  </si>
  <si>
    <t>ALFVIN</t>
  </si>
  <si>
    <t xml:space="preserve">WG16 HETNET and New project Summary - opinion of Impact on 802.11 </t>
  </si>
  <si>
    <t>MARKS</t>
  </si>
  <si>
    <t xml:space="preserve"> September 16 -21  2012</t>
  </si>
  <si>
    <t>Tentative Agenda September 2012</t>
  </si>
  <si>
    <t>September 16-21, 2012</t>
  </si>
  <si>
    <t>135th IEEE 802.11 WIRELESS LOCAL AREA NETWORKS SESSION</t>
  </si>
  <si>
    <t>Sept 2012</t>
  </si>
  <si>
    <t>Address: 10871 N 5750 W, Highland, Utah, 84003</t>
  </si>
  <si>
    <t>Phone: +1 (801) 492-4023</t>
  </si>
  <si>
    <t>Interim</t>
  </si>
  <si>
    <t>PAD SG</t>
  </si>
  <si>
    <t>JOINT WIRELESS MEETING</t>
  </si>
  <si>
    <t>IEEE 802.11 WG</t>
  </si>
  <si>
    <t>OPENING PLENARY</t>
  </si>
  <si>
    <t>PAD</t>
  </si>
  <si>
    <t>MC</t>
  </si>
  <si>
    <t>GLK</t>
  </si>
  <si>
    <t>AH
1/2</t>
  </si>
  <si>
    <t>802.24 Smart Grid AGENDA &amp; OBJECTIVES FOR THIS SESSION</t>
  </si>
  <si>
    <t>Rosdahl</t>
  </si>
  <si>
    <t>Rosdahl / ALL</t>
  </si>
  <si>
    <t>Nov 2012 Tutorials</t>
  </si>
  <si>
    <t>TG-REVmc - ACCUMULATED MAINTENANCE CHANGES</t>
  </si>
  <si>
    <t>NM</t>
  </si>
  <si>
    <t>REVmc</t>
  </si>
  <si>
    <t>GLK SG</t>
  </si>
  <si>
    <t>TGaj</t>
  </si>
  <si>
    <t xml:space="preserve">  AGENDA &amp; OBJECTIVES FOR THIS SESSION</t>
  </si>
  <si>
    <t>Sub 1 GHz</t>
  </si>
  <si>
    <t>PAD SG  AGENDA &amp; OBJECTIVES FOR THIS SESSION</t>
  </si>
  <si>
    <t>Hyatt Grand Champion   Indian Wells, CA, US</t>
  </si>
  <si>
    <t>GLK SG  AGENDA &amp; OBJECTIVES FOR THIS SESSION</t>
  </si>
  <si>
    <t>Monday (16th)</t>
  </si>
  <si>
    <t>GLK SG AGENDA - Monday, Sept 16, 2012 - 16:00 - 18:00</t>
  </si>
  <si>
    <t>GLK SG AGENDA - Tuesday, Sept 17, 2012 - 16:00 - 18:00</t>
  </si>
  <si>
    <t>GLK SG AGENDA - Thursday, Sept 19, 2012 - 10:30 - 12:30</t>
  </si>
  <si>
    <t>Discuss preparation for November 2012 meeting</t>
  </si>
  <si>
    <t>Stephens</t>
  </si>
  <si>
    <t>Recess until Tuesday</t>
  </si>
  <si>
    <t>doc.: IEEE 802.11-12/0980</t>
  </si>
  <si>
    <t>IEEE 802.11 Pre-Association Discovery(PAD) Study Group</t>
  </si>
  <si>
    <t>Task Group REVmc</t>
  </si>
  <si>
    <t>Task Group aj</t>
  </si>
  <si>
    <t>stds-802-11-tgaj@listsev.ieee.org</t>
  </si>
  <si>
    <t>IEEE 802.11 WG 
CLOSING PLENARY</t>
  </si>
  <si>
    <t>Stephens / ALL</t>
  </si>
  <si>
    <t>Stephens/ ALL</t>
  </si>
  <si>
    <t>WG24 Smartgrid</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</si>
  <si>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</si>
  <si>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</si>
  <si>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</si>
  <si>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</si>
  <si>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</si>
  <si>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</si>
  <si>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</si>
  <si>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</si>
  <si>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</si>
  <si>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</si>
  <si>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#136: Grand Hyatt San Antonio, San Antonio, TX USA - November 11th-16th, 2012   Plenary</t>
  </si>
  <si>
    <t xml:space="preserve">#135.5: Hotel Nikko New Century Beijing, Beijing China - September 26-27,  2012    Interim </t>
  </si>
  <si>
    <t>WG TECHNICAL EDITOR  (If Required)</t>
  </si>
  <si>
    <t>IEEE 802.11 WG CLOSING PLENARY AGENDA - Friday, Sept 20, 2012 - 08:00-12:00</t>
  </si>
  <si>
    <t>IEEE 802.11 WG MID-SESSION PLENARY AGENDA - Wednesday, Sept. 18, 2012 - 10:30-12:30</t>
  </si>
  <si>
    <t xml:space="preserve">Combined 802.11 WG September 2012  Interim Session Agenda including 
Standing Committees, Task Groups, Study Groups, and Ad-Hoc Groups </t>
  </si>
  <si>
    <t>Prepare for IEEE Wireless Plenary November 2012</t>
  </si>
  <si>
    <t>WNG STANDING COMMITTEE AGENDA - Tuesday, September 18th,  2012 - 08:00-10:00</t>
  </si>
  <si>
    <t>REVIEW AND APPROVE PREVIOUS MINUTES</t>
  </si>
  <si>
    <t>Review of major decisions from previous meeting</t>
  </si>
  <si>
    <t>WNG STANDING COMMITTEE AGENDA - Tuesday, September 18th,  2012 - 19:30-21:30</t>
  </si>
  <si>
    <t>Vice Chair (Issues Tracker) - TBD</t>
  </si>
  <si>
    <t>Secretary - TBD</t>
  </si>
  <si>
    <t>Technical Editor - Adrian Stephens (Intel)</t>
  </si>
  <si>
    <t>Review and process work items for maintenance/revision of the Standard</t>
  </si>
  <si>
    <t xml:space="preserve">Review comment spreadsheet, next ballot </t>
  </si>
  <si>
    <t>Review Timeline, Amendment schedule and Plan of Record</t>
  </si>
  <si>
    <t>Planning for September 2012 - November 2012</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</si>
  <si>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</si>
  <si>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</si>
  <si>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</si>
  <si>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</si>
  <si>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</si>
  <si>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</si>
  <si>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</si>
  <si>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Plan for November 2012 session</t>
  </si>
  <si>
    <t xml:space="preserve">New Business </t>
  </si>
  <si>
    <t>CHAIR (Pro Tem)  - Donald E. Eastlake, 3rd (Huawei Technologies)</t>
  </si>
  <si>
    <t>Scope and Purpose Discussions</t>
  </si>
  <si>
    <t>Consideration of PAR and 5 Criterai Statements</t>
  </si>
  <si>
    <t>Call for Secretary</t>
  </si>
  <si>
    <t>Call for Submissions and Essential Patents</t>
  </si>
  <si>
    <t>Presentations other tha PAR and 5 Criteria statements</t>
  </si>
  <si>
    <t>Draft PAR and 5 Criteria Statements</t>
  </si>
  <si>
    <t>Recess Until Tuesday 16:00</t>
  </si>
  <si>
    <t>Recess until Thursday 10:30</t>
  </si>
  <si>
    <t>Adjourn for the week</t>
  </si>
  <si>
    <t>Chair - Mark Hamilton (Polycom/SpectraLink)</t>
  </si>
  <si>
    <t>Discuss general links and 802.1 bridging study groups</t>
  </si>
  <si>
    <t>Consider filing 802.1 maintenance requests</t>
  </si>
  <si>
    <t>ARC SC Agenda -  Wednesday Sept 19th 2012 - 08:00 - 10:00</t>
  </si>
  <si>
    <t>802.11 GLK SC and 802 SC on "802.11 bridging"</t>
  </si>
  <si>
    <t>802.1 maintenance requests</t>
  </si>
  <si>
    <t>CHAIR - STEPHEN MCCANN (Research in Motion)</t>
  </si>
  <si>
    <t>Drafting PAR and 5 Criteria Documentation</t>
  </si>
  <si>
    <t>PAD SG AGENDA - Monday, September 17, 2012 - 16:00 - 18:00</t>
  </si>
  <si>
    <t>PAR and 5 Criteria document discussion</t>
  </si>
  <si>
    <t>PAD SG AGENDA - Tuesday, September 18, 2012 - 10:30 - 12:30</t>
  </si>
  <si>
    <t>PAD SG AGENDA - Thursday, September 20, 2012 - 10:30 - 12:30</t>
  </si>
  <si>
    <t>CHAIR - Dave Halasz (Motorola Mobility)</t>
  </si>
  <si>
    <t>TASK GROUP AH AGENDA - Monday, September 17th,  2012 - 16:00-18:00</t>
  </si>
  <si>
    <t>Recess until Monday at 19:30</t>
  </si>
  <si>
    <t>TASK GROUP AH AGENDA - Monday, September 17th,  2012 - 19:30-21:30</t>
  </si>
  <si>
    <t>TASK GROUP AH AGENDA - Tuesday, September 18th,  2012 - 13:30-15:30</t>
  </si>
  <si>
    <t>TASK GROUP AH AGENDA - Tuesday, September 18th,  2012 - 16:00-18:00</t>
  </si>
  <si>
    <t>TASK GROUP AH AGENDA - Wednesday, September 18th,  2012 - 16:00-18:00</t>
  </si>
  <si>
    <t>TASK GROUP AH AGENDA - Thursday, September 20th,  2012 - 10:30-12:30</t>
  </si>
  <si>
    <t>TASK GROUP AH AGENDA - Thursday, September 20th,  2012 - 4:00-6:00</t>
  </si>
  <si>
    <t xml:space="preserve">DT </t>
  </si>
  <si>
    <t>Discuss goals for November 2012</t>
  </si>
  <si>
    <t>Discuss teleconferences &amp; Timeline</t>
  </si>
  <si>
    <t>TGAI (Fast Initial Link Setup)- AGENDA &amp; OBJECTIVES FOR THIS SESSION</t>
    <phoneticPr fontId="21" type="noConversion"/>
  </si>
  <si>
    <t>CHAIR  - Hiroshi Mano (ATRD Root,Lab)</t>
    <phoneticPr fontId="21" type="noConversion"/>
  </si>
  <si>
    <t>Submission of  specification text</t>
    <phoneticPr fontId="21" type="noConversion"/>
  </si>
  <si>
    <t>Creating Spec text</t>
    <phoneticPr fontId="21" type="noConversion"/>
  </si>
  <si>
    <t xml:space="preserve">TASK  GROUP AI AGENDA  - Monday,  Sep  17th,  2012 - 10:30-12:30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</si>
  <si>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</si>
  <si>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</si>
  <si>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</si>
  <si>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</si>
  <si>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</si>
  <si>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</si>
  <si>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San Diego and Teleconference  meeting minutes</t>
    <phoneticPr fontId="21" type="noConversion"/>
  </si>
  <si>
    <t>Plan for the Week</t>
    <phoneticPr fontId="21" type="noConversion"/>
  </si>
  <si>
    <t>Presentation of submissions</t>
    <phoneticPr fontId="21" type="noConversion"/>
  </si>
  <si>
    <t>*</t>
    <phoneticPr fontId="21" type="noConversion"/>
  </si>
  <si>
    <t>Recess until  PM1</t>
    <phoneticPr fontId="21" type="noConversion"/>
  </si>
  <si>
    <t xml:space="preserve"> </t>
    <phoneticPr fontId="21" type="noConversion"/>
  </si>
  <si>
    <t xml:space="preserve">TASK  GROUP AI AGENDA - Monday,  Sep 17th,  2012 - 13:30-15:30 </t>
    <phoneticPr fontId="21" type="noConversion"/>
  </si>
  <si>
    <t>-</t>
    <phoneticPr fontId="21" type="noConversion"/>
  </si>
  <si>
    <t>IEEE802.11ai  MEETING CALLED TO ORDER</t>
    <phoneticPr fontId="21" type="noConversion"/>
  </si>
  <si>
    <t>Chair</t>
    <phoneticPr fontId="21" type="noConversion"/>
  </si>
  <si>
    <t>Recess until EVE</t>
    <phoneticPr fontId="21" type="noConversion"/>
  </si>
  <si>
    <t>TASK  GROUP AI AGENDA(Adhoc) - Monday,  Sep  17th,  2012 - 19:30-21:30</t>
    <phoneticPr fontId="21" type="noConversion"/>
  </si>
  <si>
    <t>IEE802.11ai MEETING CALLED TO ORDER</t>
    <phoneticPr fontId="21" type="noConversion"/>
  </si>
  <si>
    <t>Recess until Tuesday AM2</t>
    <phoneticPr fontId="21" type="noConversion"/>
  </si>
  <si>
    <t>TASK  GROUP AI AGENDA  - Tuesday,  Sep  18th, 2012 - 10:30-12:30</t>
    <phoneticPr fontId="21" type="noConversion"/>
  </si>
  <si>
    <t>DT</t>
    <phoneticPr fontId="21" type="noConversion"/>
  </si>
  <si>
    <t>Recess until PM1</t>
    <phoneticPr fontId="21" type="noConversion"/>
  </si>
  <si>
    <t>TASK  GROUP AI AGENDA - Tuesday, Sep 18th,  2012 - 13:30-15:30</t>
    <phoneticPr fontId="21" type="noConversion"/>
  </si>
  <si>
    <t>IEEE802.11ai MEETING CALLED TO ORDER</t>
    <phoneticPr fontId="21" type="noConversion"/>
  </si>
  <si>
    <t>Recess until  Wednesday AM1</t>
    <phoneticPr fontId="21" type="noConversion"/>
  </si>
  <si>
    <t>TASK  GROUP AI AGENDA - Wednesday, Sep 19th,  2012 - 08:00-10:00</t>
    <phoneticPr fontId="21" type="noConversion"/>
  </si>
  <si>
    <t>TASK  GROUP AI AGENDA(Adhoc) - Wednesday, Sep 19th,  2012 - 13:30-15:30</t>
    <phoneticPr fontId="21" type="noConversion"/>
  </si>
  <si>
    <t>Recess until   PM2</t>
    <phoneticPr fontId="21" type="noConversion"/>
  </si>
  <si>
    <t xml:space="preserve">  </t>
    <phoneticPr fontId="21" type="noConversion"/>
  </si>
  <si>
    <t>TASK  GROUP AI AGENDA - Wednesday, Sep 19th,  2012 - 16:00-18:00</t>
    <phoneticPr fontId="21" type="noConversion"/>
  </si>
  <si>
    <t>Recess until   Thurthday AM1</t>
    <phoneticPr fontId="21" type="noConversion"/>
  </si>
  <si>
    <t>TASK  GROUP AI AGENDA - Thursday, Sep 20th,  2012 - 08:00-10:00</t>
    <phoneticPr fontId="21" type="noConversion"/>
  </si>
  <si>
    <t>Recess until   PM1</t>
    <phoneticPr fontId="21" type="noConversion"/>
  </si>
  <si>
    <t>TASK  GROUP AI AGENDA - Thursday, Sep 20th,  2012 - 13:30-15:30</t>
    <phoneticPr fontId="21" type="noConversion"/>
  </si>
  <si>
    <t>Recess until PM2</t>
    <phoneticPr fontId="21" type="noConversion"/>
  </si>
  <si>
    <t>TASK  GROUP AI AGENDA - Thursday, Sep 20th,  2012 - 16:00-18:00</t>
    <phoneticPr fontId="21" type="noConversion"/>
  </si>
  <si>
    <t>TIME line of task group</t>
    <phoneticPr fontId="21" type="noConversion"/>
  </si>
  <si>
    <t xml:space="preserve">Plan for Nov &amp; Teleconference </t>
    <phoneticPr fontId="21" type="noConversion"/>
  </si>
  <si>
    <t>LB189 Comment resolutions</t>
  </si>
  <si>
    <t xml:space="preserve">TGaf AGENDA - Monday September 17, 2012 - 10:30 -12:30 </t>
  </si>
  <si>
    <t>Modify and approve Agenda</t>
  </si>
  <si>
    <t>IEEE IP Statement and required notices</t>
  </si>
  <si>
    <t>Review and Approve the July Meeting and Teleconference Minutes</t>
  </si>
  <si>
    <t>Review the results of LB189</t>
  </si>
  <si>
    <t>Comment spreadsheet review</t>
  </si>
  <si>
    <t>Begin comment resolutions</t>
  </si>
  <si>
    <t>TGaf AGENDA - Monday September 17, 2012 - 13:30-15:30</t>
  </si>
  <si>
    <t>Comment resolutions</t>
  </si>
  <si>
    <t>TGaf AGENDA - Tuesday September 18, 2012 - 8:00-12:30</t>
  </si>
  <si>
    <t>Continue comment resolutions</t>
  </si>
  <si>
    <t>TGaf AGENDA - Wednesday September 19, 2012 - 08:00 -10:00</t>
  </si>
  <si>
    <t>TGaf AGENDA - Wednesday September 19, 2012 - 13:30 -15:30</t>
  </si>
  <si>
    <t>TGaf AGENDA - Thursday September 20, 2012 - 8:00 -10:00</t>
  </si>
  <si>
    <t>Discuss progress and plan for completion of LB189 resolutions</t>
  </si>
  <si>
    <t>Plan for final meeting of the week</t>
  </si>
  <si>
    <t>TGaf AGENDA - Thursday September 20, 2012 -13:30 -15:30</t>
  </si>
  <si>
    <t>Plan for November and teleconferences</t>
  </si>
  <si>
    <t>Review the week's work and plan WG motions if necessary</t>
  </si>
  <si>
    <t>- Action items</t>
  </si>
  <si>
    <t>Regulatory SC AGENDA - Tuesday, September 18,  2012 -16:00-18:00</t>
  </si>
  <si>
    <t>CHAIR - Eldad Perahia / VICE-CHAIR - James Yee / Editor - Carlos Cordeiro</t>
  </si>
  <si>
    <t xml:space="preserve">JTC1 Ad Hoc AGENDA - 15/16/17 Sept 2012 - </t>
  </si>
  <si>
    <t>JTC1  ad hoc Meeting Will not meet</t>
  </si>
  <si>
    <t>Smart Grid  Study Group   AGENDA -  -Sept 16, 17, 18 - PM2</t>
  </si>
  <si>
    <t xml:space="preserve">Check with new 802.24 Website -- </t>
  </si>
  <si>
    <t>Registration details</t>
  </si>
  <si>
    <t>Hotel Nikko New Century Beijing, Beijing China</t>
  </si>
  <si>
    <t>This meeting will be preceded by the 1-day "Forum of Chinese Milli-Meter Wave 2012" on September 25, 2012 at Hotel Nikko New Century Beijing, Beijing China. The forum is jointly organized by CESI and IEEE 802. 
Additional details will be provided soon.</t>
  </si>
  <si>
    <t>China Interim: First Task Group Meeting to be held in Beijing - Sept 26-27, 2012</t>
  </si>
  <si>
    <t>Jon Rosdahl - Vice-Chair IEEE 802.11 WLANS Working Group</t>
  </si>
  <si>
    <t>jrosdahl@ieee.org</t>
  </si>
  <si>
    <t>Adrian Stephens - Vice-Chair IEEE 802.11 WLANS Working Group</t>
  </si>
  <si>
    <t>adrian.p.stephens@intel.com</t>
  </si>
  <si>
    <t>Chair pro-tem  - Dorothy Stanley (Aruba Networks)</t>
  </si>
  <si>
    <t>Elections - Chair, Vice Chair, Secretary, Editor</t>
  </si>
  <si>
    <t>Editor</t>
  </si>
  <si>
    <t>Discussion and any comments on P1905.1</t>
  </si>
  <si>
    <t>total motions</t>
  </si>
  <si>
    <t>REVIEW &amp; APPROVE WG MINUTES (DOC: 11-12-0873r1)  Atlanta,  (May 2012)</t>
  </si>
  <si>
    <t>Missing Chairs and Replacements (11-12-0982)</t>
  </si>
  <si>
    <t>Other WG meeting plans for the week  [18, 19, 20, 21, 22] (11-12-0982)</t>
  </si>
  <si>
    <t>Report on EXCOM  or Standards Board activities since July 2012   (11-12-0982)</t>
  </si>
  <si>
    <t>WG VOTER MEMBERSHIP SUMMARY    (11-12-0038)</t>
  </si>
  <si>
    <t>VOTER STATUS REQUESTS FOR WG VOTING MEMBERSHIP      (11-12-0038)</t>
  </si>
  <si>
    <t>WG ATTENDANCE PROCEDURES AND UPDATE       (11-12-0038)</t>
  </si>
  <si>
    <t>WG DOCUMENTATION SERVER AND UPDATE       (11-12-0038)</t>
  </si>
  <si>
    <t>Complete comment Resolution on draft D3.0</t>
  </si>
  <si>
    <t>TASK GROUP AC AGENDA -  Monday September 17th 2012 - 10:30am-12:30pm</t>
  </si>
  <si>
    <t>Review from Last Meeting and Ad Hoc</t>
  </si>
  <si>
    <t>TASK GROUP AC AGENDA -  Monday September 17th 2012 - 01:30pm-03:30pm</t>
  </si>
  <si>
    <t>TASK GROUP AC AGENDA -  Monday September 17th 2012 - 04:00pm-06:00pm</t>
  </si>
  <si>
    <t>TASK GROUP AC AGENDA -  Tuesday September 18th 2012 - 08:00am-10:00am</t>
  </si>
  <si>
    <t>TASK GROUP AC AGENDA -  Tuesday September 18th, 2012 - 10:30am-12:30pm</t>
  </si>
  <si>
    <t>TASK GROUP AC AGENDA -  Tuesday September 18th, 2012 - 04:00pm-06:00pm</t>
  </si>
  <si>
    <t>TGac Meeting</t>
  </si>
  <si>
    <t xml:space="preserve"> TASK GROUP AC AGENDA -  Wednesday September 19th, 2012 08:00am-10:00am</t>
  </si>
  <si>
    <t xml:space="preserve"> TASK GROUP AC AGENDA -  Wednesday September 19th, 2012 04:00pm-06:00pm</t>
  </si>
  <si>
    <t>Tgac Ad Hc group Meetings</t>
  </si>
  <si>
    <t>Comment Resolution and straw polls</t>
  </si>
  <si>
    <t>AD Hoc Group Chair</t>
  </si>
  <si>
    <t xml:space="preserve"> TASK GROUP AC AGENDA -  Thursday September 20th, 2012 08:00am-10:00am</t>
  </si>
  <si>
    <t xml:space="preserve"> TASK GROUP AC AGENDA -  Thursday September 20th, 2012 10:30am-12:30pm</t>
  </si>
  <si>
    <t xml:space="preserve"> TASK GROUP AC AGENDA -  Thursday September 20th, 2012 04:00pm-06:00pm</t>
  </si>
  <si>
    <t>TGaj - CMMW</t>
  </si>
  <si>
    <t>PENG</t>
  </si>
  <si>
    <t>WG Ballot Status</t>
  </si>
  <si>
    <t>M1801 and M1450 to ITU-R</t>
  </si>
  <si>
    <t>Kennedy</t>
  </si>
  <si>
    <t>LOAs received    (11-12-0982)</t>
  </si>
  <si>
    <t>Drafts for Sale in IEEE shop     (11-12-0982)</t>
  </si>
  <si>
    <t>Drafts to liaise with ISO/JTC1/SC6     (11-12-0982)</t>
  </si>
  <si>
    <t>GLK - General Link</t>
  </si>
  <si>
    <t>EASTLAKE</t>
  </si>
  <si>
    <t>PAD (If Required)</t>
  </si>
  <si>
    <t>GLK (If Required)</t>
  </si>
  <si>
    <t>Smart Grid meeting</t>
  </si>
  <si>
    <t>IEEE 802.11 General Link Study Group</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</si>
  <si>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</si>
  <si>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</si>
  <si>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</si>
  <si>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</si>
  <si>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</si>
  <si>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</si>
  <si>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MCCAAN</t>
  </si>
  <si>
    <t>PAD - Pre Association Discovery (If Required)</t>
  </si>
  <si>
    <t>GLK - General Link (If Required)</t>
  </si>
  <si>
    <t>TASK GROUP MC AGENDA &amp; OBJECTIVES FOR THIS SESSION</t>
  </si>
  <si>
    <t>IEEE 802.11mc Revision - Accumulated  Maintenance Changes</t>
  </si>
  <si>
    <t>TASK GROUP MC AGENDA - Tuesday September 18, 2012 - 13:30 - 15:30</t>
  </si>
  <si>
    <t>TASK GROUP MC AGENDA - Wednesday September 19, 2012 - 13:30 - 15:30</t>
  </si>
  <si>
    <t>TASK GROUP MC AGENDA - Thursday September 20, 2012 - 13:30 - 15:30</t>
  </si>
  <si>
    <t>2012-Sept 18</t>
  </si>
  <si>
    <t>R2</t>
  </si>
  <si>
    <t>Confirm Task Group Officers for TG REVmc</t>
  </si>
  <si>
    <t>Confirm Study Group Officers for GLK SG</t>
  </si>
  <si>
    <t>4-Hour Rule Clarification</t>
  </si>
</sst>
</file>

<file path=xl/styles.xml><?xml version="1.0" encoding="utf-8"?>
<styleSheet xmlns="http://schemas.openxmlformats.org/spreadsheetml/2006/main">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4">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36"/>
      <color theme="1" tint="4.9989318521683403E-2"/>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sz val="10"/>
      <name val="Arial"/>
    </font>
    <font>
      <sz val="10"/>
      <color indexed="8"/>
      <name val="Arial"/>
    </font>
    <font>
      <b/>
      <sz val="12"/>
      <color rgb="FFFF0000"/>
      <name val="Arial"/>
      <family val="2"/>
    </font>
    <font>
      <b/>
      <sz val="26"/>
      <color theme="1"/>
      <name val="Arial"/>
      <family val="2"/>
    </font>
  </fonts>
  <fills count="9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CCCCFF"/>
        <bgColor indexed="64"/>
      </patternFill>
    </fill>
    <fill>
      <patternFill patternType="solid">
        <fgColor rgb="FFFFFF99"/>
        <bgColor indexed="26"/>
      </patternFill>
    </fill>
    <fill>
      <patternFill patternType="solid">
        <fgColor rgb="FFFFFF99"/>
        <bgColor indexed="64"/>
      </patternFill>
    </fill>
    <fill>
      <patternFill patternType="solid">
        <fgColor theme="0" tint="-0.14996795556505021"/>
        <bgColor indexed="64"/>
      </patternFill>
    </fill>
    <fill>
      <patternFill patternType="solid">
        <fgColor rgb="FF00B050"/>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09">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0" fillId="0" borderId="0"/>
    <xf numFmtId="0" fontId="4" fillId="0" borderId="0"/>
    <xf numFmtId="0" fontId="4" fillId="0" borderId="0"/>
    <xf numFmtId="0" fontId="121" fillId="0" borderId="0"/>
    <xf numFmtId="0" fontId="3" fillId="0" borderId="0"/>
    <xf numFmtId="164" fontId="8" fillId="0" borderId="0"/>
    <xf numFmtId="164" fontId="8" fillId="0" borderId="0"/>
    <xf numFmtId="164" fontId="8" fillId="0" borderId="0"/>
    <xf numFmtId="164" fontId="8" fillId="0" borderId="0"/>
    <xf numFmtId="0" fontId="74" fillId="24" borderId="0"/>
    <xf numFmtId="0" fontId="4" fillId="24" borderId="0"/>
    <xf numFmtId="0" fontId="111" fillId="5" borderId="7" applyNumberFormat="0" applyFont="0" applyAlignment="0" applyProtection="0"/>
    <xf numFmtId="0" fontId="4"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28" fillId="60" borderId="0" applyNumberFormat="0" applyBorder="0" applyAlignment="0" applyProtection="0"/>
    <xf numFmtId="0" fontId="128" fillId="60" borderId="0" applyNumberFormat="0" applyBorder="0" applyAlignment="0" applyProtection="0"/>
    <xf numFmtId="0" fontId="1" fillId="0" borderId="0"/>
    <xf numFmtId="169" fontId="1" fillId="0" borderId="0"/>
    <xf numFmtId="164" fontId="8" fillId="0" borderId="0"/>
    <xf numFmtId="164" fontId="8" fillId="0" borderId="0"/>
  </cellStyleXfs>
  <cellXfs count="1694">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5"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1" fillId="0" borderId="0" xfId="0" applyFont="1" applyAlignment="1">
      <alignment vertical="center"/>
    </xf>
    <xf numFmtId="0" fontId="5" fillId="0" borderId="0" xfId="0" applyFont="1" applyFill="1" applyBorder="1" applyAlignment="1">
      <alignment horizontal="right" vertical="center"/>
    </xf>
    <xf numFmtId="0" fontId="31"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8"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1"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49" fillId="0" borderId="0" xfId="0" applyFont="1"/>
    <xf numFmtId="0" fontId="49" fillId="0" borderId="12" xfId="0" applyFont="1" applyBorder="1"/>
    <xf numFmtId="0" fontId="49" fillId="0" borderId="0" xfId="0" applyFont="1" applyBorder="1"/>
    <xf numFmtId="0" fontId="50"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8"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9" fillId="27" borderId="0" xfId="0" applyFont="1" applyFill="1"/>
    <xf numFmtId="0" fontId="49" fillId="27" borderId="0" xfId="0" applyFont="1" applyFill="1" applyBorder="1"/>
    <xf numFmtId="0" fontId="49"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6" fillId="26" borderId="16" xfId="0" applyFont="1" applyFill="1" applyBorder="1" applyAlignment="1">
      <alignment horizontal="left" vertical="center" indent="13"/>
    </xf>
    <xf numFmtId="0" fontId="47"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2" fillId="0" borderId="0" xfId="0" applyFont="1" applyBorder="1" applyAlignment="1">
      <alignment horizontal="right" wrapText="1"/>
    </xf>
    <xf numFmtId="0" fontId="22"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0" fillId="0" borderId="0" xfId="0" applyFont="1" applyAlignment="1">
      <alignment wrapText="1"/>
    </xf>
    <xf numFmtId="0" fontId="60" fillId="0" borderId="0" xfId="0" applyFont="1" applyAlignment="1">
      <alignment vertical="top"/>
    </xf>
    <xf numFmtId="0" fontId="61"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4" fillId="27" borderId="22" xfId="61" applyFont="1" applyFill="1" applyBorder="1" applyAlignment="1" applyProtection="1">
      <alignment horizontal="justify" vertical="center" wrapText="1"/>
    </xf>
    <xf numFmtId="0" fontId="63" fillId="0" borderId="0" xfId="0" applyFont="1"/>
    <xf numFmtId="0" fontId="47" fillId="26" borderId="23" xfId="0" applyFont="1" applyFill="1" applyBorder="1" applyAlignment="1">
      <alignment horizontal="left"/>
    </xf>
    <xf numFmtId="0" fontId="31" fillId="0" borderId="0" xfId="0" applyFont="1" applyBorder="1" applyAlignment="1">
      <alignment vertical="center"/>
    </xf>
    <xf numFmtId="1" fontId="64" fillId="0" borderId="0" xfId="73" applyNumberFormat="1" applyFont="1" applyBorder="1" applyAlignment="1">
      <alignment horizontal="center" vertical="center"/>
    </xf>
    <xf numFmtId="1" fontId="64" fillId="27" borderId="0" xfId="73" applyNumberFormat="1" applyFont="1" applyFill="1" applyBorder="1" applyAlignment="1">
      <alignment horizontal="center" vertical="center"/>
    </xf>
    <xf numFmtId="1" fontId="65" fillId="27" borderId="0" xfId="73" applyNumberFormat="1" applyFont="1" applyFill="1" applyBorder="1" applyAlignment="1">
      <alignment horizontal="center" vertical="center"/>
    </xf>
    <xf numFmtId="1" fontId="64" fillId="0" borderId="0" xfId="73" applyNumberFormat="1" applyFont="1" applyFill="1" applyBorder="1" applyAlignment="1">
      <alignment horizontal="center" vertical="center"/>
    </xf>
    <xf numFmtId="1" fontId="64" fillId="27" borderId="0" xfId="76"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 fontId="68" fillId="27" borderId="0" xfId="73" applyNumberFormat="1" applyFont="1" applyFill="1" applyBorder="1" applyAlignment="1">
      <alignment horizontal="center" vertical="center"/>
    </xf>
    <xf numFmtId="0" fontId="51" fillId="26" borderId="24" xfId="0" applyFont="1" applyFill="1" applyBorder="1" applyAlignment="1">
      <alignment vertical="center"/>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5" fillId="28" borderId="25"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4"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5" fillId="27" borderId="0" xfId="69" applyNumberFormat="1" applyFont="1" applyFill="1" applyAlignment="1">
      <alignment horizontal="center" vertical="center"/>
    </xf>
    <xf numFmtId="1" fontId="64" fillId="0" borderId="0" xfId="69" applyNumberFormat="1" applyFont="1" applyFill="1" applyBorder="1" applyAlignment="1">
      <alignment horizontal="center" vertical="center"/>
    </xf>
    <xf numFmtId="0" fontId="29" fillId="30" borderId="28" xfId="69" quotePrefix="1" applyFont="1" applyFill="1" applyBorder="1" applyAlignment="1">
      <alignment horizontal="center" vertical="center"/>
    </xf>
    <xf numFmtId="0" fontId="29" fillId="30" borderId="0" xfId="69" applyFont="1" applyFill="1" applyBorder="1" applyAlignment="1">
      <alignment vertical="center"/>
    </xf>
    <xf numFmtId="0" fontId="24" fillId="30" borderId="0" xfId="69" applyFont="1" applyFill="1" applyBorder="1" applyAlignment="1">
      <alignment vertical="center"/>
    </xf>
    <xf numFmtId="0" fontId="29" fillId="30" borderId="29" xfId="69" quotePrefix="1" applyFont="1" applyFill="1" applyBorder="1" applyAlignment="1">
      <alignment horizontal="center" vertical="center"/>
    </xf>
    <xf numFmtId="0" fontId="29" fillId="30" borderId="10" xfId="69" applyFont="1" applyFill="1" applyBorder="1" applyAlignment="1">
      <alignment vertical="center"/>
    </xf>
    <xf numFmtId="0" fontId="24" fillId="30" borderId="10" xfId="69" applyFont="1" applyFill="1" applyBorder="1" applyAlignment="1">
      <alignment vertical="center"/>
    </xf>
    <xf numFmtId="1" fontId="64" fillId="27" borderId="0" xfId="69" applyNumberFormat="1" applyFont="1" applyFill="1" applyBorder="1" applyAlignment="1">
      <alignment horizontal="center" vertical="center"/>
    </xf>
    <xf numFmtId="1" fontId="66" fillId="27" borderId="0" xfId="69" applyNumberFormat="1" applyFont="1" applyFill="1" applyBorder="1" applyAlignment="1">
      <alignment horizontal="center" vertical="center"/>
    </xf>
    <xf numFmtId="1" fontId="66"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4" fillId="31" borderId="30" xfId="73" applyFont="1" applyFill="1" applyBorder="1" applyAlignment="1">
      <alignment horizontal="left" vertical="center"/>
    </xf>
    <xf numFmtId="164" fontId="17" fillId="31" borderId="30"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1"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2" fillId="27" borderId="0" xfId="73" quotePrefix="1" applyFont="1" applyFill="1" applyBorder="1" applyAlignment="1">
      <alignment horizontal="left" vertical="center"/>
    </xf>
    <xf numFmtId="0" fontId="24" fillId="0" borderId="0" xfId="0" applyFont="1"/>
    <xf numFmtId="0" fontId="76"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2"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3" xfId="69" applyNumberFormat="1" applyFont="1" applyFill="1" applyBorder="1" applyAlignment="1" applyProtection="1">
      <alignment horizontal="center" vertical="center"/>
    </xf>
    <xf numFmtId="0" fontId="6" fillId="0" borderId="29"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3"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1" xfId="61" applyNumberFormat="1" applyFont="1" applyFill="1" applyBorder="1" applyAlignment="1" applyProtection="1">
      <alignment horizontal="left" vertical="center" indent="2"/>
    </xf>
    <xf numFmtId="164" fontId="77"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8"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29"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1" xfId="73" applyFont="1" applyFill="1" applyBorder="1" applyAlignment="1">
      <alignment horizontal="left" vertical="center"/>
    </xf>
    <xf numFmtId="164" fontId="11" fillId="0" borderId="30"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4" fillId="31" borderId="30"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0"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6" fillId="0" borderId="30" xfId="76" applyNumberFormat="1" applyFont="1" applyFill="1" applyBorder="1" applyAlignment="1" applyProtection="1">
      <alignment horizontal="right" vertical="center"/>
    </xf>
    <xf numFmtId="170" fontId="6" fillId="0" borderId="30" xfId="69" applyNumberFormat="1" applyFont="1" applyFill="1" applyBorder="1" applyAlignment="1" applyProtection="1">
      <alignment horizontal="center" vertical="center"/>
    </xf>
    <xf numFmtId="170" fontId="6" fillId="0" borderId="30"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78"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77"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0" xfId="69" applyNumberFormat="1" applyFont="1" applyFill="1" applyBorder="1" applyAlignment="1" applyProtection="1">
      <alignment horizontal="left" vertical="center"/>
    </xf>
    <xf numFmtId="0" fontId="6" fillId="0" borderId="30" xfId="69" applyFont="1" applyFill="1" applyBorder="1" applyAlignment="1">
      <alignment horizontal="left" vertical="center"/>
    </xf>
    <xf numFmtId="164" fontId="6" fillId="0" borderId="30" xfId="69" applyNumberFormat="1" applyFont="1" applyFill="1" applyBorder="1" applyAlignment="1" applyProtection="1">
      <alignment horizontal="left" vertical="center"/>
    </xf>
    <xf numFmtId="164" fontId="6" fillId="0" borderId="30"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78"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5" fillId="31" borderId="31" xfId="76" applyNumberFormat="1" applyFont="1" applyFill="1" applyBorder="1" applyAlignment="1" applyProtection="1">
      <alignment horizontal="left" vertical="center"/>
    </xf>
    <xf numFmtId="164" fontId="25" fillId="31" borderId="30"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79" fillId="0" borderId="0" xfId="0" applyFont="1"/>
    <xf numFmtId="0" fontId="6"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8" xfId="76" applyFont="1" applyFill="1" applyBorder="1" applyAlignment="1">
      <alignment horizontal="left" vertical="center"/>
    </xf>
    <xf numFmtId="164" fontId="6" fillId="0" borderId="29" xfId="76" applyFont="1" applyFill="1" applyBorder="1" applyAlignment="1">
      <alignment horizontal="left" vertical="center"/>
    </xf>
    <xf numFmtId="164" fontId="6" fillId="0" borderId="32" xfId="76" applyFont="1" applyFill="1" applyBorder="1" applyAlignment="1">
      <alignment horizontal="left" vertical="center"/>
    </xf>
    <xf numFmtId="0" fontId="6" fillId="0" borderId="32" xfId="69" applyFont="1" applyFill="1" applyBorder="1" applyAlignment="1">
      <alignment horizontal="left" vertical="center"/>
    </xf>
    <xf numFmtId="0" fontId="6" fillId="0" borderId="28" xfId="69" applyFont="1" applyFill="1" applyBorder="1" applyAlignment="1">
      <alignment horizontal="left" vertical="center"/>
    </xf>
    <xf numFmtId="164" fontId="23" fillId="26" borderId="28"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5" fillId="31" borderId="32" xfId="73" applyFont="1" applyFill="1" applyBorder="1" applyAlignment="1">
      <alignment horizontal="center" vertical="center"/>
    </xf>
    <xf numFmtId="164" fontId="25" fillId="31" borderId="11" xfId="73" applyFont="1" applyFill="1" applyBorder="1" applyAlignment="1">
      <alignment horizontal="center" vertical="center"/>
    </xf>
    <xf numFmtId="0" fontId="6" fillId="31" borderId="29" xfId="69" applyFont="1" applyFill="1" applyBorder="1" applyAlignment="1">
      <alignment vertical="center"/>
    </xf>
    <xf numFmtId="0" fontId="6" fillId="31" borderId="10" xfId="69" applyFont="1" applyFill="1" applyBorder="1" applyAlignment="1">
      <alignment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8" xfId="73" applyNumberFormat="1" applyFont="1" applyFill="1" applyBorder="1" applyAlignment="1">
      <alignment horizontal="left" vertical="center"/>
    </xf>
    <xf numFmtId="164" fontId="6" fillId="0" borderId="28" xfId="69" applyNumberFormat="1" applyFont="1" applyFill="1" applyBorder="1" applyAlignment="1" applyProtection="1">
      <alignment vertical="center"/>
    </xf>
    <xf numFmtId="0" fontId="6" fillId="0" borderId="29" xfId="69" applyNumberFormat="1" applyFont="1" applyFill="1" applyBorder="1" applyAlignment="1" applyProtection="1">
      <alignment horizontal="left" vertical="center"/>
    </xf>
    <xf numFmtId="0" fontId="6" fillId="0" borderId="31"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28" xfId="73" quotePrefix="1" applyNumberFormat="1" applyFont="1" applyFill="1" applyBorder="1" applyAlignment="1" applyProtection="1">
      <alignment horizontal="left" vertical="center"/>
    </xf>
    <xf numFmtId="0" fontId="6" fillId="0" borderId="28" xfId="69" applyNumberFormat="1" applyFont="1" applyFill="1" applyBorder="1" applyAlignment="1" applyProtection="1">
      <alignment horizontal="left" vertical="center"/>
    </xf>
    <xf numFmtId="0" fontId="6" fillId="0" borderId="32" xfId="73" quotePrefix="1" applyNumberFormat="1" applyFont="1" applyFill="1" applyBorder="1" applyAlignment="1" applyProtection="1">
      <alignment horizontal="left" vertical="center"/>
    </xf>
    <xf numFmtId="0" fontId="6" fillId="0" borderId="28" xfId="73" applyNumberFormat="1" applyFont="1" applyFill="1" applyBorder="1" applyAlignment="1" applyProtection="1">
      <alignment horizontal="left" vertical="center"/>
    </xf>
    <xf numFmtId="0" fontId="25" fillId="25" borderId="32" xfId="76" applyNumberFormat="1" applyFont="1" applyFill="1" applyBorder="1" applyAlignment="1" applyProtection="1">
      <alignment horizontal="left" vertical="center"/>
    </xf>
    <xf numFmtId="0" fontId="25" fillId="25" borderId="28"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8"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2"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8" xfId="73" applyFont="1" applyFill="1" applyBorder="1" applyAlignment="1">
      <alignment horizontal="left" vertical="center"/>
    </xf>
    <xf numFmtId="164" fontId="25" fillId="26" borderId="0" xfId="73" applyFont="1" applyFill="1" applyBorder="1" applyAlignment="1">
      <alignment horizontal="left" vertical="center"/>
    </xf>
    <xf numFmtId="164" fontId="6" fillId="26" borderId="29"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8"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2"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5" fillId="31" borderId="33"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5" fillId="26" borderId="33"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8" fillId="26" borderId="33"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31" fillId="0" borderId="10" xfId="0" applyFont="1" applyBorder="1" applyAlignment="1">
      <alignment vertical="center"/>
    </xf>
    <xf numFmtId="0" fontId="24" fillId="24" borderId="36"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1" fillId="0" borderId="0" xfId="0" applyFont="1" applyFill="1" applyBorder="1" applyAlignment="1">
      <alignment vertical="center"/>
    </xf>
    <xf numFmtId="0" fontId="29" fillId="30" borderId="0" xfId="0" applyFont="1" applyFill="1" applyAlignment="1">
      <alignment horizontal="left"/>
    </xf>
    <xf numFmtId="0" fontId="82" fillId="25" borderId="0" xfId="0" applyFont="1" applyFill="1" applyBorder="1" applyAlignment="1">
      <alignment vertical="center"/>
    </xf>
    <xf numFmtId="164" fontId="4" fillId="25" borderId="0" xfId="73" applyFont="1" applyFill="1" applyBorder="1" applyAlignment="1">
      <alignment vertical="center"/>
    </xf>
    <xf numFmtId="0" fontId="82"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83" fillId="36" borderId="0" xfId="69" applyFont="1" applyFill="1" applyBorder="1" applyAlignment="1">
      <alignment vertical="center"/>
    </xf>
    <xf numFmtId="20" fontId="83" fillId="36" borderId="0" xfId="69" applyNumberFormat="1" applyFont="1" applyFill="1" applyBorder="1" applyAlignment="1">
      <alignment horizontal="center" vertical="center"/>
    </xf>
    <xf numFmtId="0" fontId="84"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170" fontId="23" fillId="30" borderId="0" xfId="69" applyNumberFormat="1" applyFont="1" applyFill="1" applyAlignment="1">
      <alignment horizontal="center" vertical="center"/>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49" fontId="27" fillId="27" borderId="0" xfId="73" applyNumberFormat="1" applyFont="1" applyFill="1" applyBorder="1" applyAlignment="1" applyProtection="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0" fontId="27" fillId="0" borderId="0" xfId="73" applyNumberFormat="1" applyFont="1" applyFill="1" applyBorder="1" applyAlignment="1" applyProtection="1">
      <alignment horizontal="left" vertical="center"/>
      <protection locked="0"/>
    </xf>
    <xf numFmtId="0" fontId="6" fillId="26" borderId="0" xfId="69" applyFont="1" applyFill="1" applyBorder="1" applyAlignment="1">
      <alignment vertical="center"/>
    </xf>
    <xf numFmtId="164" fontId="27"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83" fillId="26" borderId="0" xfId="69" applyFont="1" applyFill="1" applyBorder="1" applyAlignment="1">
      <alignment vertical="center"/>
    </xf>
    <xf numFmtId="20" fontId="83" fillId="26" borderId="0" xfId="69" applyNumberFormat="1" applyFont="1" applyFill="1" applyBorder="1" applyAlignment="1">
      <alignment horizontal="center" vertical="center"/>
    </xf>
    <xf numFmtId="0" fontId="11"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164" fontId="85" fillId="27" borderId="0" xfId="76" applyFont="1" applyFill="1" applyBorder="1" applyAlignment="1">
      <alignment horizontal="center" vertical="center"/>
    </xf>
    <xf numFmtId="170" fontId="85" fillId="27" borderId="0" xfId="76" applyNumberFormat="1" applyFont="1" applyFill="1" applyBorder="1" applyAlignment="1">
      <alignment horizontal="center" vertical="center"/>
    </xf>
    <xf numFmtId="170" fontId="82"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83" fillId="25" borderId="0" xfId="77" applyFont="1" applyFill="1" applyBorder="1" applyAlignment="1">
      <alignment vertical="center"/>
    </xf>
    <xf numFmtId="0" fontId="13" fillId="25" borderId="0" xfId="77" applyFont="1" applyFill="1" applyBorder="1" applyAlignment="1">
      <alignment vertical="center"/>
    </xf>
    <xf numFmtId="170" fontId="83" fillId="25" borderId="0" xfId="77" applyNumberFormat="1" applyFont="1" applyFill="1" applyBorder="1" applyAlignment="1">
      <alignment horizontal="center" vertical="center"/>
    </xf>
    <xf numFmtId="0" fontId="83" fillId="27" borderId="0" xfId="77" applyFont="1" applyFill="1" applyBorder="1" applyAlignment="1">
      <alignment vertical="center"/>
    </xf>
    <xf numFmtId="170" fontId="83"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24" fillId="0" borderId="0" xfId="0" applyFont="1" applyFill="1" applyBorder="1" applyAlignment="1">
      <alignment vertical="center"/>
    </xf>
    <xf numFmtId="0" fontId="83" fillId="0" borderId="0" xfId="0" applyFont="1" applyFill="1" applyBorder="1" applyAlignment="1">
      <alignment horizontal="left"/>
    </xf>
    <xf numFmtId="164" fontId="25" fillId="27" borderId="0" xfId="73" applyFont="1" applyFill="1" applyBorder="1" applyAlignment="1">
      <alignment horizontal="left" vertical="center"/>
    </xf>
    <xf numFmtId="164" fontId="6" fillId="31" borderId="31" xfId="73" applyFont="1" applyFill="1" applyBorder="1" applyAlignment="1">
      <alignment horizontal="left" vertical="center"/>
    </xf>
    <xf numFmtId="164" fontId="25" fillId="31" borderId="31" xfId="73" applyFont="1" applyFill="1" applyBorder="1" applyAlignment="1">
      <alignment horizontal="left" vertical="center"/>
    </xf>
    <xf numFmtId="0" fontId="6" fillId="0" borderId="0" xfId="0" applyFont="1" applyFill="1"/>
    <xf numFmtId="171" fontId="6" fillId="0" borderId="0" xfId="0" applyNumberFormat="1" applyFont="1" applyFill="1"/>
    <xf numFmtId="164" fontId="75" fillId="24" borderId="36"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0" fontId="83" fillId="0" borderId="0" xfId="77" applyFont="1" applyFill="1" applyBorder="1" applyAlignment="1">
      <alignment vertical="center"/>
    </xf>
    <xf numFmtId="0" fontId="13" fillId="0" borderId="0" xfId="77" applyFont="1" applyFill="1" applyBorder="1" applyAlignment="1">
      <alignment vertical="center"/>
    </xf>
    <xf numFmtId="170" fontId="83" fillId="0" borderId="0" xfId="77"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2" fontId="6" fillId="0" borderId="0" xfId="0" applyNumberFormat="1" applyFont="1"/>
    <xf numFmtId="164" fontId="79"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76"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0" fontId="82" fillId="25" borderId="0" xfId="0" applyNumberFormat="1" applyFont="1" applyFill="1" applyBorder="1" applyAlignment="1">
      <alignment vertical="center"/>
    </xf>
    <xf numFmtId="0" fontId="82" fillId="35" borderId="0" xfId="0" applyNumberFormat="1" applyFont="1" applyFill="1" applyBorder="1" applyAlignment="1">
      <alignment vertical="center"/>
    </xf>
    <xf numFmtId="0" fontId="83" fillId="46" borderId="0" xfId="69" applyFont="1" applyFill="1" applyBorder="1" applyAlignment="1">
      <alignment vertical="center"/>
    </xf>
    <xf numFmtId="20" fontId="83" fillId="46" borderId="0" xfId="69" applyNumberFormat="1" applyFont="1" applyFill="1" applyBorder="1" applyAlignment="1">
      <alignment horizontal="center" vertical="center"/>
    </xf>
    <xf numFmtId="0" fontId="83"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4" fillId="45" borderId="0" xfId="77" applyFont="1" applyFill="1" applyBorder="1" applyAlignment="1">
      <alignment horizontal="center" vertical="center"/>
    </xf>
    <xf numFmtId="0" fontId="6" fillId="0" borderId="10" xfId="0" applyFont="1" applyBorder="1" applyAlignment="1">
      <alignment wrapText="1"/>
    </xf>
    <xf numFmtId="171" fontId="25"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0" xfId="73" applyFont="1" applyFill="1" applyBorder="1" applyAlignment="1">
      <alignment horizontal="left" vertical="center"/>
    </xf>
    <xf numFmtId="164" fontId="11" fillId="25" borderId="0" xfId="73" applyFont="1" applyFill="1" applyBorder="1" applyAlignment="1">
      <alignment horizontal="left" vertical="center"/>
    </xf>
    <xf numFmtId="164" fontId="85" fillId="31" borderId="22" xfId="73" applyFont="1" applyFill="1" applyBorder="1" applyAlignment="1">
      <alignment horizontal="left" vertical="center"/>
    </xf>
    <xf numFmtId="164" fontId="11" fillId="0" borderId="0" xfId="73" applyFont="1" applyBorder="1" applyAlignment="1">
      <alignment horizontal="left" vertical="center"/>
    </xf>
    <xf numFmtId="164" fontId="28" fillId="26" borderId="0" xfId="73" applyFont="1" applyFill="1" applyBorder="1" applyAlignment="1">
      <alignment horizontal="center" vertical="center"/>
    </xf>
    <xf numFmtId="164" fontId="70" fillId="27" borderId="0" xfId="73" quotePrefix="1" applyFont="1" applyFill="1" applyBorder="1" applyAlignment="1">
      <alignment horizontal="left" vertical="center"/>
    </xf>
    <xf numFmtId="164" fontId="85" fillId="26" borderId="11" xfId="73" applyFont="1" applyFill="1" applyBorder="1" applyAlignment="1">
      <alignment horizontal="left" vertical="center"/>
    </xf>
    <xf numFmtId="164" fontId="85"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7" fillId="47" borderId="0" xfId="77" applyFont="1" applyFill="1" applyBorder="1" applyAlignment="1">
      <alignment vertical="center"/>
    </xf>
    <xf numFmtId="170" fontId="37" fillId="47" borderId="0" xfId="77" applyNumberFormat="1" applyFont="1" applyFill="1" applyBorder="1" applyAlignment="1">
      <alignment horizontal="center" vertical="center"/>
    </xf>
    <xf numFmtId="0" fontId="37" fillId="47" borderId="0" xfId="77" applyFont="1" applyFill="1" applyBorder="1" applyAlignment="1">
      <alignment horizontal="center" vertical="center"/>
    </xf>
    <xf numFmtId="0" fontId="21" fillId="47" borderId="0" xfId="77" applyFont="1" applyFill="1" applyBorder="1" applyAlignment="1">
      <alignment horizontal="center" vertical="center"/>
    </xf>
    <xf numFmtId="0" fontId="88" fillId="47" borderId="0" xfId="77" applyFont="1" applyFill="1" applyAlignment="1">
      <alignment vertical="center"/>
    </xf>
    <xf numFmtId="0" fontId="6" fillId="29" borderId="15" xfId="0" applyFont="1" applyFill="1" applyBorder="1" applyAlignment="1">
      <alignment vertical="center"/>
    </xf>
    <xf numFmtId="0" fontId="23" fillId="45" borderId="38"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8"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6" borderId="38"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83" fillId="52" borderId="0" xfId="69" applyFont="1" applyFill="1" applyBorder="1" applyAlignment="1">
      <alignment vertical="center"/>
    </xf>
    <xf numFmtId="164" fontId="68" fillId="0" borderId="10" xfId="73" applyFont="1" applyBorder="1" applyAlignment="1">
      <alignment horizontal="left" vertical="center"/>
    </xf>
    <xf numFmtId="164" fontId="68" fillId="0" borderId="10" xfId="76" applyNumberFormat="1" applyFont="1" applyFill="1" applyBorder="1" applyAlignment="1" applyProtection="1">
      <alignment horizontal="left" vertical="center"/>
    </xf>
    <xf numFmtId="164" fontId="68" fillId="0" borderId="0" xfId="69" applyNumberFormat="1" applyFont="1" applyFill="1" applyBorder="1" applyAlignment="1" applyProtection="1">
      <alignment horizontal="left" vertical="center"/>
    </xf>
    <xf numFmtId="0" fontId="72" fillId="27" borderId="40" xfId="0" applyFont="1" applyFill="1" applyBorder="1"/>
    <xf numFmtId="0" fontId="17"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19" fillId="28" borderId="0" xfId="0" applyFont="1" applyFill="1" applyBorder="1" applyAlignment="1"/>
    <xf numFmtId="0" fontId="18" fillId="31" borderId="11" xfId="0" applyFont="1" applyFill="1" applyBorder="1" applyAlignment="1">
      <alignment vertical="center" wrapText="1"/>
    </xf>
    <xf numFmtId="0" fontId="18" fillId="31" borderId="0" xfId="0" applyFont="1" applyFill="1" applyBorder="1" applyAlignment="1">
      <alignment vertical="center" wrapText="1"/>
    </xf>
    <xf numFmtId="0" fontId="83" fillId="36" borderId="0" xfId="69" applyFont="1" applyFill="1" applyBorder="1" applyAlignment="1">
      <alignment horizontal="center" vertical="center"/>
    </xf>
    <xf numFmtId="0" fontId="37" fillId="49" borderId="0" xfId="0" applyFont="1" applyFill="1" applyBorder="1" applyAlignment="1">
      <alignment vertical="center"/>
    </xf>
    <xf numFmtId="18" fontId="37" fillId="49" borderId="0" xfId="0" applyNumberFormat="1" applyFont="1" applyFill="1" applyBorder="1" applyAlignment="1">
      <alignment vertical="center"/>
    </xf>
    <xf numFmtId="0" fontId="37" fillId="49" borderId="0" xfId="0" applyFont="1" applyFill="1" applyBorder="1" applyAlignment="1">
      <alignment horizontal="center" vertical="center"/>
    </xf>
    <xf numFmtId="0" fontId="84" fillId="49"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164" fontId="25" fillId="0" borderId="0" xfId="69" applyNumberFormat="1" applyFont="1" applyFill="1" applyBorder="1" applyAlignment="1" applyProtection="1">
      <alignment horizontal="left" vertical="center"/>
    </xf>
    <xf numFmtId="0" fontId="62"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19" fillId="28" borderId="39" xfId="0" applyFont="1" applyFill="1" applyBorder="1" applyAlignment="1"/>
    <xf numFmtId="0" fontId="24" fillId="28" borderId="39" xfId="0" applyFont="1" applyFill="1" applyBorder="1" applyAlignment="1"/>
    <xf numFmtId="0" fontId="32" fillId="28" borderId="39" xfId="0" applyFont="1" applyFill="1" applyBorder="1" applyAlignment="1">
      <alignment horizontal="center" vertical="center" wrapText="1"/>
    </xf>
    <xf numFmtId="167" fontId="15" fillId="28" borderId="39" xfId="0" applyNumberFormat="1" applyFont="1" applyFill="1" applyBorder="1" applyAlignment="1">
      <alignment horizontal="center" vertical="center"/>
    </xf>
    <xf numFmtId="0" fontId="68" fillId="0" borderId="0" xfId="0" applyFont="1"/>
    <xf numFmtId="164" fontId="68" fillId="0" borderId="0" xfId="73" applyNumberFormat="1" applyFont="1" applyFill="1" applyBorder="1" applyAlignment="1" applyProtection="1">
      <alignment horizontal="left" vertical="center"/>
    </xf>
    <xf numFmtId="0" fontId="68" fillId="0" borderId="0" xfId="0" applyFont="1" applyAlignment="1">
      <alignment horizontal="right"/>
    </xf>
    <xf numFmtId="0" fontId="42" fillId="28" borderId="0" xfId="0" applyFont="1" applyFill="1" applyBorder="1" applyAlignment="1">
      <alignment vertical="center" wrapText="1"/>
    </xf>
    <xf numFmtId="20" fontId="83" fillId="52"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2" fillId="53" borderId="0" xfId="69" applyFont="1" applyFill="1" applyBorder="1" applyAlignment="1">
      <alignment vertical="center"/>
    </xf>
    <xf numFmtId="170" fontId="82" fillId="53" borderId="0" xfId="69" applyNumberFormat="1" applyFont="1" applyFill="1" applyBorder="1" applyAlignment="1">
      <alignment horizontal="center" vertical="center"/>
    </xf>
    <xf numFmtId="0" fontId="82" fillId="53" borderId="0" xfId="69" applyFont="1" applyFill="1" applyBorder="1" applyAlignment="1">
      <alignment horizontal="center" vertical="center"/>
    </xf>
    <xf numFmtId="0" fontId="25" fillId="0" borderId="0" xfId="0" applyFont="1" applyFill="1"/>
    <xf numFmtId="0" fontId="62" fillId="0" borderId="0" xfId="0" applyFont="1" applyFill="1"/>
    <xf numFmtId="0" fontId="70" fillId="0" borderId="0" xfId="0" applyFont="1" applyFill="1" applyAlignment="1">
      <alignment wrapText="1"/>
    </xf>
    <xf numFmtId="164" fontId="68" fillId="0" borderId="0" xfId="73" applyFont="1" applyBorder="1" applyAlignment="1">
      <alignment horizontal="left" vertical="center"/>
    </xf>
    <xf numFmtId="0" fontId="6" fillId="0" borderId="0" xfId="0" applyFont="1" applyBorder="1"/>
    <xf numFmtId="0" fontId="76"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7"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6"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5" fillId="0" borderId="0" xfId="73" applyFont="1" applyBorder="1" applyAlignment="1">
      <alignment horizontal="left" vertical="center"/>
    </xf>
    <xf numFmtId="164" fontId="6"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5" fillId="54"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54"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2" fillId="28" borderId="15" xfId="0" applyFont="1" applyFill="1" applyBorder="1" applyAlignment="1">
      <alignment vertical="center" wrapText="1"/>
    </xf>
    <xf numFmtId="0" fontId="31" fillId="54"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107" fillId="0" borderId="0" xfId="0" applyFont="1"/>
    <xf numFmtId="0" fontId="107" fillId="27" borderId="0" xfId="0" applyFont="1" applyFill="1" applyAlignment="1">
      <alignment vertical="center"/>
    </xf>
    <xf numFmtId="0" fontId="108" fillId="0" borderId="0" xfId="0" applyFont="1" applyAlignment="1">
      <alignment vertical="center"/>
    </xf>
    <xf numFmtId="0" fontId="108" fillId="0" borderId="0" xfId="0" applyFont="1" applyAlignment="1">
      <alignment horizontal="right" vertical="center"/>
    </xf>
    <xf numFmtId="0" fontId="109" fillId="55"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87" fillId="0" borderId="0" xfId="0" applyFont="1"/>
    <xf numFmtId="164" fontId="6" fillId="0" borderId="11" xfId="76" applyNumberFormat="1" applyFont="1" applyFill="1" applyBorder="1" applyAlignment="1" applyProtection="1">
      <alignment horizontal="right" vertical="center"/>
    </xf>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68" fillId="0" borderId="10" xfId="69" applyFont="1" applyFill="1" applyBorder="1" applyAlignment="1">
      <alignment horizontal="left" vertical="center"/>
    </xf>
    <xf numFmtId="0" fontId="105" fillId="0" borderId="0" xfId="0" applyFont="1" applyAlignment="1">
      <alignment horizontal="right"/>
    </xf>
    <xf numFmtId="164" fontId="6" fillId="0" borderId="0" xfId="69" applyNumberFormat="1" applyFont="1" applyFill="1" applyBorder="1" applyAlignment="1" applyProtection="1">
      <alignment horizontal="left" vertical="center" indent="2"/>
    </xf>
    <xf numFmtId="164" fontId="24" fillId="0" borderId="30"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78" fillId="0" borderId="0" xfId="61" applyNumberFormat="1" applyFont="1" applyFill="1" applyBorder="1" applyAlignment="1" applyProtection="1">
      <alignment horizontal="left" vertical="center" indent="3"/>
    </xf>
    <xf numFmtId="164" fontId="78" fillId="0" borderId="0" xfId="61" applyNumberFormat="1" applyFont="1" applyFill="1" applyBorder="1" applyAlignment="1" applyProtection="1">
      <alignment horizontal="left" vertical="center" indent="2"/>
    </xf>
    <xf numFmtId="0" fontId="83" fillId="0" borderId="0" xfId="0" applyFont="1" applyFill="1" applyBorder="1" applyAlignment="1">
      <alignment vertical="center"/>
    </xf>
    <xf numFmtId="0" fontId="0" fillId="29" borderId="14" xfId="0" applyFill="1" applyBorder="1"/>
    <xf numFmtId="164" fontId="77" fillId="0" borderId="0" xfId="61" applyNumberFormat="1" applyFont="1" applyFill="1" applyBorder="1" applyAlignment="1" applyProtection="1">
      <alignment horizontal="left" vertical="center"/>
    </xf>
    <xf numFmtId="164" fontId="68"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164" fontId="27"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10"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0" xfId="69" applyNumberFormat="1" applyFont="1" applyFill="1" applyBorder="1" applyAlignment="1" applyProtection="1">
      <alignment horizontal="center" vertical="center"/>
    </xf>
    <xf numFmtId="1" fontId="64" fillId="0" borderId="28" xfId="73" applyNumberFormat="1" applyFont="1" applyFill="1" applyBorder="1" applyAlignment="1">
      <alignment horizontal="center" vertical="center"/>
    </xf>
    <xf numFmtId="1" fontId="64"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170" fontId="82" fillId="39" borderId="0" xfId="69" applyNumberFormat="1" applyFont="1" applyFill="1" applyBorder="1" applyAlignment="1">
      <alignment horizontal="center" vertical="center"/>
    </xf>
    <xf numFmtId="0" fontId="5" fillId="26" borderId="0" xfId="0" applyFont="1" applyFill="1" applyBorder="1" applyAlignment="1">
      <alignment vertical="center"/>
    </xf>
    <xf numFmtId="0" fontId="24" fillId="25"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83" fillId="25" borderId="0" xfId="0" applyFont="1" applyFill="1" applyBorder="1" applyAlignment="1">
      <alignment vertical="center"/>
    </xf>
    <xf numFmtId="0" fontId="5" fillId="27" borderId="0" xfId="0" applyFont="1" applyFill="1" applyBorder="1" applyAlignment="1">
      <alignment vertical="center"/>
    </xf>
    <xf numFmtId="0" fontId="6" fillId="39" borderId="0" xfId="69" applyFont="1" applyFill="1" applyBorder="1" applyAlignment="1">
      <alignment vertical="center"/>
    </xf>
    <xf numFmtId="170" fontId="24"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2" fillId="0" borderId="0" xfId="78" applyFont="1" applyFill="1" applyBorder="1" applyAlignment="1">
      <alignment vertical="center"/>
    </xf>
    <xf numFmtId="0" fontId="84" fillId="0" borderId="0" xfId="78" applyFont="1" applyFill="1" applyBorder="1" applyAlignment="1">
      <alignment vertical="center"/>
    </xf>
    <xf numFmtId="0" fontId="0" fillId="25" borderId="0" xfId="0" applyFill="1"/>
    <xf numFmtId="49" fontId="27"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2" fillId="0" borderId="0" xfId="69" applyFont="1" applyFill="1" applyBorder="1" applyAlignment="1">
      <alignment vertical="center"/>
    </xf>
    <xf numFmtId="0" fontId="119" fillId="0" borderId="0" xfId="0" applyFont="1"/>
    <xf numFmtId="0" fontId="88" fillId="56" borderId="0" xfId="77" applyFont="1" applyFill="1" applyAlignment="1">
      <alignment vertical="center"/>
    </xf>
    <xf numFmtId="0" fontId="23" fillId="56" borderId="0" xfId="0" quotePrefix="1" applyFont="1" applyFill="1" applyAlignment="1">
      <alignment horizontal="center" vertical="center"/>
    </xf>
    <xf numFmtId="0" fontId="23" fillId="56" borderId="0" xfId="77" applyFont="1" applyFill="1" applyAlignment="1">
      <alignment horizontal="left" vertical="center"/>
    </xf>
    <xf numFmtId="0" fontId="23" fillId="56" borderId="0" xfId="77" applyFont="1" applyFill="1" applyAlignment="1">
      <alignment vertical="center"/>
    </xf>
    <xf numFmtId="0" fontId="89" fillId="56" borderId="0" xfId="77" applyFont="1" applyFill="1" applyAlignment="1">
      <alignment horizontal="center" vertical="center"/>
    </xf>
    <xf numFmtId="0" fontId="120" fillId="0" borderId="0" xfId="69" applyFont="1" applyFill="1" applyBorder="1" applyAlignment="1">
      <alignment horizontal="left" vertical="center"/>
    </xf>
    <xf numFmtId="0" fontId="0" fillId="0" borderId="0" xfId="0"/>
    <xf numFmtId="0" fontId="23"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3" fillId="36" borderId="46" xfId="61" applyFont="1" applyFill="1" applyBorder="1" applyAlignment="1" applyProtection="1">
      <alignment horizontal="center" vertical="center"/>
    </xf>
    <xf numFmtId="0" fontId="25" fillId="51" borderId="48" xfId="61" applyFont="1" applyFill="1" applyBorder="1" applyAlignment="1" applyProtection="1">
      <alignment horizontal="center" vertical="center"/>
    </xf>
    <xf numFmtId="0" fontId="92" fillId="51" borderId="48" xfId="61" applyFont="1" applyFill="1" applyBorder="1" applyAlignment="1" applyProtection="1">
      <alignment horizontal="center" vertical="center"/>
    </xf>
    <xf numFmtId="0" fontId="83" fillId="63" borderId="0" xfId="69" applyFont="1" applyFill="1" applyBorder="1" applyAlignment="1">
      <alignment vertical="center"/>
    </xf>
    <xf numFmtId="20" fontId="83" fillId="63" borderId="0" xfId="69" applyNumberFormat="1" applyFont="1" applyFill="1" applyBorder="1" applyAlignment="1">
      <alignment horizontal="center" vertical="center"/>
    </xf>
    <xf numFmtId="0" fontId="84" fillId="63" borderId="0" xfId="69" applyFont="1" applyFill="1" applyBorder="1" applyAlignment="1">
      <alignment horizontal="center" vertical="center"/>
    </xf>
    <xf numFmtId="173" fontId="23" fillId="30" borderId="0" xfId="69" applyNumberFormat="1" applyFont="1" applyFill="1" applyAlignment="1">
      <alignment horizontal="center" vertical="center"/>
    </xf>
    <xf numFmtId="164" fontId="27" fillId="0" borderId="0" xfId="73" applyNumberFormat="1" applyFont="1" applyFill="1" applyBorder="1" applyAlignment="1" applyProtection="1">
      <alignment horizontal="left" vertical="center"/>
      <protection locked="0"/>
    </xf>
    <xf numFmtId="173" fontId="82"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4" fillId="37" borderId="0" xfId="69" applyFill="1"/>
    <xf numFmtId="0" fontId="4" fillId="30" borderId="0" xfId="69" applyFill="1"/>
    <xf numFmtId="0" fontId="4" fillId="26" borderId="0" xfId="69" applyFill="1" applyBorder="1" applyAlignment="1">
      <alignment vertical="center"/>
    </xf>
    <xf numFmtId="0" fontId="6" fillId="64" borderId="0" xfId="69" applyFont="1" applyFill="1" applyBorder="1" applyAlignment="1">
      <alignment vertical="center"/>
    </xf>
    <xf numFmtId="164" fontId="24" fillId="64" borderId="0" xfId="73" applyFont="1" applyFill="1" applyAlignment="1" applyProtection="1">
      <alignment horizontal="left" vertical="center"/>
      <protection locked="0"/>
    </xf>
    <xf numFmtId="164" fontId="27"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horizontal="left" vertical="center"/>
      <protection locked="0"/>
    </xf>
    <xf numFmtId="164" fontId="24" fillId="64" borderId="0" xfId="73" applyNumberFormat="1" applyFont="1" applyFill="1" applyAlignment="1" applyProtection="1">
      <alignment vertical="center"/>
      <protection locked="0"/>
    </xf>
    <xf numFmtId="0" fontId="4" fillId="64" borderId="0" xfId="69" applyFill="1"/>
    <xf numFmtId="164" fontId="24" fillId="65" borderId="0" xfId="73" applyNumberFormat="1" applyFont="1" applyFill="1" applyAlignment="1" applyProtection="1">
      <alignment vertical="center"/>
      <protection locked="0"/>
    </xf>
    <xf numFmtId="20" fontId="24" fillId="65" borderId="0" xfId="73" applyNumberFormat="1" applyFont="1" applyFill="1" applyAlignment="1" applyProtection="1">
      <alignment horizontal="center" vertical="center"/>
      <protection locked="0"/>
    </xf>
    <xf numFmtId="0" fontId="4" fillId="65" borderId="0" xfId="69" applyFill="1"/>
    <xf numFmtId="0" fontId="6" fillId="65" borderId="0" xfId="69" applyFont="1" applyFill="1" applyBorder="1" applyAlignment="1">
      <alignment vertical="center"/>
    </xf>
    <xf numFmtId="164" fontId="24" fillId="65"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7" fillId="0" borderId="0" xfId="76" applyNumberFormat="1" applyFont="1" applyFill="1" applyBorder="1" applyAlignment="1" applyProtection="1">
      <alignment horizontal="center" vertical="center"/>
    </xf>
    <xf numFmtId="20" fontId="82"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164" fontId="24" fillId="25" borderId="0" xfId="73" applyFont="1" applyFill="1" applyBorder="1" applyAlignment="1">
      <alignment vertical="center"/>
    </xf>
    <xf numFmtId="164" fontId="27" fillId="67" borderId="0" xfId="73" applyNumberFormat="1" applyFont="1" applyFill="1" applyBorder="1" applyAlignment="1" applyProtection="1">
      <alignment horizontal="center" vertical="center"/>
    </xf>
    <xf numFmtId="164" fontId="24" fillId="67" borderId="0" xfId="73" applyNumberFormat="1" applyFont="1" applyFill="1" applyBorder="1" applyAlignment="1" applyProtection="1">
      <alignment vertical="center"/>
    </xf>
    <xf numFmtId="170" fontId="0" fillId="0" borderId="0" xfId="0" applyNumberFormat="1" applyAlignment="1">
      <alignment horizontal="center"/>
    </xf>
    <xf numFmtId="170" fontId="82" fillId="35" borderId="0" xfId="0" applyNumberFormat="1" applyFont="1" applyFill="1" applyBorder="1" applyAlignment="1">
      <alignment horizontal="center" vertical="center"/>
    </xf>
    <xf numFmtId="170" fontId="82"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8"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27" fillId="27" borderId="0" xfId="75" applyNumberFormat="1" applyFont="1" applyFill="1" applyAlignment="1" applyProtection="1">
      <alignment horizontal="left" vertical="center"/>
      <protection locked="0"/>
    </xf>
    <xf numFmtId="0" fontId="27" fillId="25" borderId="0" xfId="75" quotePrefix="1" applyNumberFormat="1" applyFont="1" applyFill="1" applyAlignment="1" applyProtection="1">
      <alignment horizontal="left" vertical="center"/>
      <protection locked="0"/>
    </xf>
    <xf numFmtId="0" fontId="27" fillId="0" borderId="0" xfId="75" quotePrefix="1" applyNumberFormat="1" applyFont="1" applyFill="1" applyAlignment="1" applyProtection="1">
      <alignment horizontal="left" vertical="center"/>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20" fontId="4"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0" fontId="24" fillId="67" borderId="0" xfId="0" applyFont="1" applyFill="1" applyBorder="1" applyAlignment="1">
      <alignment vertical="center"/>
    </xf>
    <xf numFmtId="164" fontId="24" fillId="67" borderId="0" xfId="73" applyFont="1" applyFill="1" applyBorder="1" applyAlignment="1">
      <alignment vertical="center"/>
    </xf>
    <xf numFmtId="164" fontId="27" fillId="67" borderId="0" xfId="73" applyNumberFormat="1" applyFont="1" applyFill="1" applyBorder="1" applyAlignment="1" applyProtection="1">
      <alignment horizontal="left" vertical="center"/>
    </xf>
    <xf numFmtId="0" fontId="5" fillId="66" borderId="0" xfId="0" applyFont="1" applyFill="1" applyBorder="1" applyAlignment="1">
      <alignment horizontal="center" vertical="center"/>
    </xf>
    <xf numFmtId="0" fontId="5" fillId="66" borderId="0" xfId="0" applyFont="1" applyFill="1" applyBorder="1" applyAlignment="1">
      <alignment vertical="center"/>
    </xf>
    <xf numFmtId="0" fontId="6" fillId="0" borderId="0" xfId="69" applyFont="1" applyFill="1" applyBorder="1" applyAlignment="1">
      <alignment vertical="center"/>
    </xf>
    <xf numFmtId="0" fontId="4" fillId="26" borderId="0" xfId="69" applyFill="1"/>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0" fontId="24" fillId="0" borderId="0" xfId="69" applyFont="1" applyFill="1" applyAlignment="1" applyProtection="1">
      <alignment vertical="center" wrapText="1"/>
      <protection locked="0"/>
    </xf>
    <xf numFmtId="0" fontId="83" fillId="0" borderId="0" xfId="69" applyFont="1" applyFill="1" applyBorder="1" applyAlignment="1">
      <alignment vertical="center"/>
    </xf>
    <xf numFmtId="20" fontId="83" fillId="0" borderId="0" xfId="69" applyNumberFormat="1" applyFont="1" applyFill="1" applyBorder="1" applyAlignment="1">
      <alignment horizontal="center" vertical="center"/>
    </xf>
    <xf numFmtId="0" fontId="86" fillId="41" borderId="0" xfId="69" applyFont="1" applyFill="1" applyBorder="1" applyAlignment="1">
      <alignment vertical="center"/>
    </xf>
    <xf numFmtId="0" fontId="86" fillId="42" borderId="0" xfId="69" applyFont="1" applyFill="1" applyBorder="1" applyAlignment="1">
      <alignment vertical="center"/>
    </xf>
    <xf numFmtId="0" fontId="4" fillId="25" borderId="0" xfId="69" applyFill="1" applyBorder="1" applyAlignment="1">
      <alignment vertical="center"/>
    </xf>
    <xf numFmtId="0" fontId="24" fillId="0" borderId="0" xfId="73" applyNumberFormat="1" applyFont="1" applyFill="1" applyBorder="1" applyAlignment="1" applyProtection="1">
      <alignment horizontal="left" vertical="center"/>
      <protection locked="0"/>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7"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85" fillId="27" borderId="0" xfId="76" applyFont="1" applyFill="1" applyBorder="1" applyAlignment="1">
      <alignment horizontal="left" vertical="center"/>
    </xf>
    <xf numFmtId="164" fontId="24" fillId="27" borderId="0" xfId="73" applyFont="1" applyFill="1" applyBorder="1" applyAlignment="1">
      <alignment vertical="center"/>
    </xf>
    <xf numFmtId="164" fontId="24" fillId="39" borderId="0" xfId="73" applyFont="1" applyFill="1" applyBorder="1" applyAlignment="1">
      <alignment vertical="center"/>
    </xf>
    <xf numFmtId="49" fontId="27" fillId="39" borderId="0" xfId="73"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2" fillId="39" borderId="0" xfId="69" applyFont="1" applyFill="1" applyBorder="1" applyAlignment="1">
      <alignment vertical="center"/>
    </xf>
    <xf numFmtId="164" fontId="4" fillId="39" borderId="0" xfId="73" applyFont="1" applyFill="1" applyBorder="1" applyAlignment="1">
      <alignment vertical="center"/>
    </xf>
    <xf numFmtId="0" fontId="82"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67" borderId="0" xfId="73" applyNumberFormat="1" applyFont="1" applyFill="1" applyBorder="1" applyAlignment="1" applyProtection="1">
      <alignment vertical="center"/>
    </xf>
    <xf numFmtId="0" fontId="24" fillId="64" borderId="0" xfId="0" applyFont="1" applyFill="1" applyBorder="1" applyAlignment="1">
      <alignment vertical="center"/>
    </xf>
    <xf numFmtId="164" fontId="27" fillId="64" borderId="0" xfId="73" applyNumberFormat="1" applyFont="1" applyFill="1" applyBorder="1" applyAlignment="1" applyProtection="1">
      <alignment horizontal="left" vertical="center"/>
    </xf>
    <xf numFmtId="164" fontId="24" fillId="64" borderId="0" xfId="73" applyFont="1" applyFill="1" applyBorder="1" applyAlignment="1">
      <alignment vertical="center"/>
    </xf>
    <xf numFmtId="164" fontId="27" fillId="64" borderId="0" xfId="73" applyNumberFormat="1" applyFont="1" applyFill="1" applyBorder="1" applyAlignment="1" applyProtection="1">
      <alignment horizontal="center" vertical="center"/>
    </xf>
    <xf numFmtId="164" fontId="24" fillId="64" borderId="0" xfId="73" applyNumberFormat="1" applyFont="1" applyFill="1" applyBorder="1" applyAlignment="1" applyProtection="1">
      <alignment vertical="center"/>
    </xf>
    <xf numFmtId="165" fontId="24" fillId="64" borderId="0" xfId="73" applyNumberFormat="1" applyFont="1" applyFill="1" applyBorder="1" applyAlignment="1" applyProtection="1">
      <alignment vertical="center"/>
    </xf>
    <xf numFmtId="164" fontId="24" fillId="64" borderId="0" xfId="73" applyFont="1" applyFill="1" applyBorder="1" applyAlignment="1">
      <alignment horizontal="left" vertical="center"/>
    </xf>
    <xf numFmtId="0" fontId="24" fillId="67" borderId="0" xfId="0" applyFont="1" applyFill="1" applyBorder="1" applyAlignment="1">
      <alignment horizontal="left" vertical="center"/>
    </xf>
    <xf numFmtId="0" fontId="24" fillId="67" borderId="0" xfId="0" applyFont="1" applyFill="1" applyBorder="1" applyAlignment="1">
      <alignment horizontal="center" vertical="center"/>
    </xf>
    <xf numFmtId="0" fontId="24" fillId="68" borderId="0" xfId="0" applyFont="1" applyFill="1" applyBorder="1" applyAlignment="1">
      <alignment vertical="center"/>
    </xf>
    <xf numFmtId="164" fontId="27" fillId="68" borderId="0" xfId="73" applyNumberFormat="1" applyFont="1" applyFill="1" applyBorder="1" applyAlignment="1" applyProtection="1">
      <alignment horizontal="left" vertical="center"/>
    </xf>
    <xf numFmtId="164" fontId="24" fillId="68" borderId="0" xfId="73" applyFont="1" applyFill="1" applyBorder="1" applyAlignment="1">
      <alignment vertical="center"/>
    </xf>
    <xf numFmtId="164" fontId="27" fillId="68" borderId="0" xfId="73" applyNumberFormat="1" applyFont="1" applyFill="1" applyBorder="1" applyAlignment="1" applyProtection="1">
      <alignment horizontal="center" vertical="center"/>
    </xf>
    <xf numFmtId="164" fontId="24" fillId="68" borderId="0" xfId="73" applyNumberFormat="1" applyFont="1" applyFill="1" applyBorder="1" applyAlignment="1" applyProtection="1">
      <alignment vertical="center"/>
    </xf>
    <xf numFmtId="165" fontId="24" fillId="68" borderId="0" xfId="73" applyNumberFormat="1" applyFont="1" applyFill="1" applyBorder="1" applyAlignment="1" applyProtection="1">
      <alignment vertical="center"/>
    </xf>
    <xf numFmtId="0" fontId="24" fillId="64" borderId="0" xfId="0" applyFont="1" applyFill="1" applyBorder="1"/>
    <xf numFmtId="0" fontId="24" fillId="64" borderId="0" xfId="0" applyFont="1" applyFill="1" applyBorder="1" applyAlignment="1">
      <alignment horizontal="left"/>
    </xf>
    <xf numFmtId="0" fontId="24" fillId="64" borderId="0" xfId="0" applyFont="1" applyFill="1" applyBorder="1" applyAlignment="1">
      <alignment horizontal="center"/>
    </xf>
    <xf numFmtId="0" fontId="24" fillId="68" borderId="0" xfId="0" applyFont="1" applyFill="1" applyBorder="1"/>
    <xf numFmtId="0" fontId="24" fillId="68" borderId="0" xfId="0" applyFont="1" applyFill="1" applyBorder="1" applyAlignment="1">
      <alignment horizontal="left"/>
    </xf>
    <xf numFmtId="0" fontId="24" fillId="68" borderId="0" xfId="0" applyFont="1" applyFill="1" applyBorder="1" applyAlignment="1">
      <alignment horizontal="center"/>
    </xf>
    <xf numFmtId="0" fontId="24" fillId="67" borderId="0" xfId="0" applyFont="1" applyFill="1" applyBorder="1"/>
    <xf numFmtId="0" fontId="24" fillId="67" borderId="0" xfId="0" applyFont="1" applyFill="1" applyBorder="1" applyAlignment="1">
      <alignment horizontal="left"/>
    </xf>
    <xf numFmtId="0" fontId="24" fillId="67" borderId="0" xfId="0" applyFont="1" applyFill="1" applyBorder="1" applyAlignment="1">
      <alignment horizontal="center"/>
    </xf>
    <xf numFmtId="0" fontId="83" fillId="66" borderId="0" xfId="0" applyFont="1" applyFill="1" applyBorder="1" applyAlignment="1">
      <alignment horizontal="left"/>
    </xf>
    <xf numFmtId="0" fontId="83" fillId="66" borderId="0" xfId="0" applyFont="1" applyFill="1" applyBorder="1" applyAlignment="1">
      <alignment vertical="center"/>
    </xf>
    <xf numFmtId="0" fontId="131" fillId="67" borderId="0" xfId="0" applyFont="1" applyFill="1" applyBorder="1" applyAlignment="1">
      <alignment vertical="center"/>
    </xf>
    <xf numFmtId="164" fontId="132" fillId="64" borderId="0" xfId="73" applyFont="1" applyFill="1" applyBorder="1" applyAlignment="1">
      <alignment vertical="center"/>
    </xf>
    <xf numFmtId="0" fontId="83" fillId="64" borderId="0" xfId="0" applyFont="1" applyFill="1" applyBorder="1" applyAlignment="1">
      <alignment vertical="center"/>
    </xf>
    <xf numFmtId="0" fontId="83" fillId="67" borderId="0" xfId="0" applyFont="1" applyFill="1" applyBorder="1" applyAlignment="1">
      <alignment vertical="center"/>
    </xf>
    <xf numFmtId="0" fontId="83" fillId="68" borderId="0" xfId="0" applyFont="1" applyFill="1" applyBorder="1" applyAlignment="1">
      <alignment vertical="center"/>
    </xf>
    <xf numFmtId="0" fontId="5" fillId="64" borderId="0" xfId="0" applyFont="1" applyFill="1" applyBorder="1" applyAlignment="1">
      <alignment vertical="center"/>
    </xf>
    <xf numFmtId="164" fontId="21" fillId="67" borderId="0" xfId="73" applyFont="1" applyFill="1" applyBorder="1" applyAlignment="1">
      <alignment vertical="center"/>
    </xf>
    <xf numFmtId="0" fontId="83" fillId="64" borderId="0" xfId="0" applyFont="1" applyFill="1" applyBorder="1" applyAlignment="1">
      <alignment horizontal="left"/>
    </xf>
    <xf numFmtId="0" fontId="83" fillId="67" borderId="0" xfId="0" applyFont="1" applyFill="1" applyBorder="1" applyAlignment="1">
      <alignment horizontal="left"/>
    </xf>
    <xf numFmtId="0" fontId="83" fillId="68" borderId="0" xfId="0" applyFont="1" applyFill="1" applyBorder="1" applyAlignment="1">
      <alignment horizontal="left"/>
    </xf>
    <xf numFmtId="20" fontId="24" fillId="64" borderId="0" xfId="73" applyNumberFormat="1" applyFont="1" applyFill="1" applyAlignment="1" applyProtection="1">
      <alignment horizontal="center" vertical="center"/>
      <protection locked="0"/>
    </xf>
    <xf numFmtId="0" fontId="6" fillId="69" borderId="0" xfId="69" applyFont="1" applyFill="1" applyBorder="1" applyAlignment="1">
      <alignment vertical="center"/>
    </xf>
    <xf numFmtId="164" fontId="27" fillId="69" borderId="0" xfId="73" applyNumberFormat="1" applyFont="1" applyFill="1" applyBorder="1" applyAlignment="1" applyProtection="1">
      <alignment horizontal="left" vertical="center"/>
      <protection locked="0"/>
    </xf>
    <xf numFmtId="170" fontId="24" fillId="70" borderId="0" xfId="73" applyNumberFormat="1" applyFont="1" applyFill="1" applyAlignment="1" applyProtection="1">
      <alignment horizontal="center" vertical="center"/>
      <protection locked="0"/>
    </xf>
    <xf numFmtId="164" fontId="27" fillId="64" borderId="0" xfId="73" applyNumberFormat="1" applyFont="1" applyFill="1" applyBorder="1" applyAlignment="1" applyProtection="1">
      <alignment horizontal="left" vertical="center"/>
      <protection locked="0"/>
    </xf>
    <xf numFmtId="164" fontId="24" fillId="64" borderId="0" xfId="73" applyNumberFormat="1" applyFont="1" applyFill="1" applyBorder="1" applyAlignment="1" applyProtection="1">
      <alignment vertical="center"/>
      <protection locked="0"/>
    </xf>
    <xf numFmtId="170" fontId="24" fillId="64" borderId="0" xfId="73" applyNumberFormat="1" applyFont="1" applyFill="1" applyAlignment="1" applyProtection="1">
      <alignment horizontal="center" vertical="center"/>
      <protection locked="0"/>
    </xf>
    <xf numFmtId="164" fontId="27" fillId="69" borderId="0" xfId="73" quotePrefix="1" applyNumberFormat="1" applyFont="1" applyFill="1" applyBorder="1" applyAlignment="1" applyProtection="1">
      <alignment horizontal="left" vertical="center"/>
      <protection locked="0"/>
    </xf>
    <xf numFmtId="0" fontId="24" fillId="64" borderId="0" xfId="69" applyFont="1" applyFill="1" applyBorder="1" applyAlignment="1" applyProtection="1">
      <alignment vertical="center" wrapText="1"/>
      <protection locked="0"/>
    </xf>
    <xf numFmtId="164" fontId="133" fillId="27" borderId="0" xfId="73" applyFont="1" applyFill="1" applyAlignment="1" applyProtection="1">
      <alignment horizontal="left" vertical="center"/>
      <protection locked="0"/>
    </xf>
    <xf numFmtId="0" fontId="27" fillId="64" borderId="0" xfId="73" quotePrefix="1" applyNumberFormat="1" applyFont="1" applyFill="1" applyAlignment="1" applyProtection="1">
      <alignment horizontal="left" vertical="center"/>
      <protection locked="0"/>
    </xf>
    <xf numFmtId="164" fontId="24" fillId="71" borderId="0" xfId="73" applyFont="1" applyFill="1" applyAlignment="1" applyProtection="1">
      <alignment horizontal="left" vertical="center"/>
      <protection locked="0"/>
    </xf>
    <xf numFmtId="164" fontId="27" fillId="71" borderId="0" xfId="73" quotePrefix="1" applyNumberFormat="1" applyFont="1" applyFill="1" applyAlignment="1" applyProtection="1">
      <alignment horizontal="left" vertical="center"/>
      <protection locked="0"/>
    </xf>
    <xf numFmtId="164" fontId="133" fillId="39" borderId="0" xfId="73" applyFont="1" applyFill="1" applyAlignment="1" applyProtection="1">
      <alignment horizontal="left" vertical="center"/>
      <protection locked="0"/>
    </xf>
    <xf numFmtId="170" fontId="24" fillId="71" borderId="0" xfId="73" applyNumberFormat="1" applyFont="1" applyFill="1" applyAlignment="1" applyProtection="1">
      <alignment horizontal="center" vertical="center"/>
      <protection locked="0"/>
    </xf>
    <xf numFmtId="164" fontId="133" fillId="39" borderId="0" xfId="73" applyFont="1" applyFill="1" applyBorder="1" applyAlignment="1">
      <alignment vertical="center"/>
    </xf>
    <xf numFmtId="164" fontId="27" fillId="72" borderId="0" xfId="75" applyNumberFormat="1" applyFont="1" applyFill="1" applyAlignment="1" applyProtection="1">
      <alignment horizontal="left" vertical="center"/>
      <protection locked="0"/>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2" fillId="73" borderId="44" xfId="0" applyFont="1" applyFill="1" applyBorder="1" applyAlignment="1">
      <alignment horizontal="center" vertical="center" wrapText="1"/>
    </xf>
    <xf numFmtId="0" fontId="0" fillId="0" borderId="0" xfId="0"/>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0" fontId="135" fillId="0" borderId="0" xfId="0" applyFont="1"/>
    <xf numFmtId="0" fontId="134" fillId="0" borderId="0" xfId="0" applyFont="1" applyAlignment="1">
      <alignment wrapText="1"/>
    </xf>
    <xf numFmtId="0" fontId="134" fillId="0" borderId="0" xfId="0" applyFont="1" applyAlignment="1">
      <alignment horizontal="right"/>
    </xf>
    <xf numFmtId="164" fontId="134" fillId="0" borderId="0" xfId="73" applyFont="1" applyBorder="1" applyAlignment="1">
      <alignment horizontal="left" vertical="center"/>
    </xf>
    <xf numFmtId="171" fontId="24" fillId="65" borderId="0" xfId="73" applyNumberFormat="1" applyFont="1" applyFill="1" applyBorder="1" applyAlignment="1" applyProtection="1">
      <alignment horizontal="center" vertical="center"/>
    </xf>
    <xf numFmtId="0" fontId="25" fillId="56" borderId="0" xfId="0" applyFont="1" applyFill="1" applyAlignment="1">
      <alignment horizontal="left" vertical="center"/>
    </xf>
    <xf numFmtId="0" fontId="67" fillId="73" borderId="0" xfId="0" applyFont="1" applyFill="1" applyBorder="1"/>
    <xf numFmtId="17" fontId="122"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4" fillId="62"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7" fillId="65" borderId="0" xfId="73" applyNumberFormat="1" applyFont="1" applyFill="1" applyBorder="1" applyAlignment="1" applyProtection="1">
      <alignment horizontal="left" vertical="center"/>
    </xf>
    <xf numFmtId="164" fontId="24" fillId="65" borderId="0" xfId="73" applyFont="1" applyFill="1" applyBorder="1" applyAlignment="1">
      <alignment vertical="center"/>
    </xf>
    <xf numFmtId="164" fontId="24" fillId="65" borderId="0" xfId="73" applyFont="1" applyFill="1" applyBorder="1" applyAlignment="1">
      <alignment horizontal="center" vertical="center"/>
    </xf>
    <xf numFmtId="164" fontId="24" fillId="65" borderId="0" xfId="73" applyNumberFormat="1" applyFont="1" applyFill="1" applyBorder="1" applyAlignment="1" applyProtection="1">
      <alignment horizontal="right" vertical="center"/>
    </xf>
    <xf numFmtId="0" fontId="0" fillId="65" borderId="0" xfId="0" applyFill="1"/>
    <xf numFmtId="0" fontId="24" fillId="65" borderId="0" xfId="0" applyFont="1" applyFill="1"/>
    <xf numFmtId="164" fontId="27" fillId="65" borderId="0" xfId="73" applyNumberFormat="1" applyFont="1" applyFill="1" applyBorder="1" applyAlignment="1" applyProtection="1">
      <alignment horizontal="center" vertical="center"/>
    </xf>
    <xf numFmtId="164" fontId="24" fillId="65" borderId="0" xfId="73" applyFont="1" applyFill="1" applyBorder="1" applyAlignment="1">
      <alignment vertical="center" wrapText="1"/>
    </xf>
    <xf numFmtId="0" fontId="24" fillId="0" borderId="0" xfId="0" applyFont="1" applyFill="1" applyAlignment="1">
      <alignment horizontal="center"/>
    </xf>
    <xf numFmtId="0" fontId="24" fillId="65" borderId="0" xfId="0" applyFont="1" applyFill="1" applyAlignment="1">
      <alignment horizontal="center"/>
    </xf>
    <xf numFmtId="164" fontId="21" fillId="26" borderId="0" xfId="73" applyFont="1" applyFill="1" applyBorder="1" applyAlignment="1">
      <alignment vertical="center"/>
    </xf>
    <xf numFmtId="0" fontId="25" fillId="45" borderId="0" xfId="77" applyFont="1" applyFill="1" applyBorder="1" applyAlignment="1">
      <alignment vertical="center"/>
    </xf>
    <xf numFmtId="0" fontId="4" fillId="0" borderId="0" xfId="69"/>
    <xf numFmtId="164" fontId="27" fillId="25"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29" fillId="30" borderId="0" xfId="69" applyFont="1" applyFill="1" applyAlignment="1">
      <alignment horizontal="left" vertical="center"/>
    </xf>
    <xf numFmtId="0" fontId="82" fillId="25" borderId="0" xfId="69" applyFont="1" applyFill="1" applyBorder="1" applyAlignment="1">
      <alignment vertical="center"/>
    </xf>
    <xf numFmtId="164" fontId="4" fillId="25" borderId="0" xfId="73" applyFont="1" applyFill="1" applyBorder="1" applyAlignment="1">
      <alignment vertical="center"/>
    </xf>
    <xf numFmtId="0" fontId="82"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164" fontId="27"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85" fillId="35" borderId="0" xfId="76" applyFont="1" applyFill="1" applyBorder="1" applyAlignment="1">
      <alignment horizontal="left" vertical="center"/>
    </xf>
    <xf numFmtId="0" fontId="85"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29"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5"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3" fillId="25" borderId="0" xfId="78" applyFont="1" applyFill="1" applyBorder="1" applyAlignment="1">
      <alignment vertical="center"/>
    </xf>
    <xf numFmtId="0" fontId="13" fillId="25" borderId="0" xfId="78" applyFont="1" applyFill="1" applyBorder="1" applyAlignment="1">
      <alignment vertical="center"/>
    </xf>
    <xf numFmtId="0" fontId="83"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85"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164" fontId="24" fillId="27" borderId="0" xfId="73" applyNumberFormat="1" applyFont="1" applyFill="1" applyAlignment="1" applyProtection="1">
      <alignment horizontal="center" vertical="center"/>
      <protection locked="0"/>
    </xf>
    <xf numFmtId="164" fontId="27" fillId="65" borderId="0" xfId="73" applyNumberFormat="1" applyFont="1" applyFill="1" applyAlignment="1" applyProtection="1">
      <alignment horizontal="left" vertical="center"/>
      <protection locked="0"/>
    </xf>
    <xf numFmtId="0" fontId="0" fillId="66" borderId="0" xfId="0" applyFill="1"/>
    <xf numFmtId="164" fontId="27" fillId="66" borderId="0" xfId="73" applyNumberFormat="1" applyFont="1" applyFill="1" applyBorder="1" applyAlignment="1" applyProtection="1">
      <alignment horizontal="left" vertical="center"/>
    </xf>
    <xf numFmtId="0" fontId="24" fillId="66" borderId="0" xfId="0" applyFont="1" applyFill="1" applyBorder="1" applyAlignment="1">
      <alignment vertical="center"/>
    </xf>
    <xf numFmtId="164" fontId="27"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29" fillId="30" borderId="0" xfId="0" applyFont="1" applyFill="1"/>
    <xf numFmtId="164" fontId="24" fillId="66" borderId="0" xfId="73" applyFont="1" applyFill="1" applyBorder="1" applyAlignment="1">
      <alignment vertical="center"/>
    </xf>
    <xf numFmtId="169" fontId="29"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85" fillId="35" borderId="0" xfId="102" applyNumberFormat="1" applyFont="1" applyFill="1" applyBorder="1" applyAlignment="1">
      <alignment horizontal="left" vertical="center"/>
    </xf>
    <xf numFmtId="0" fontId="85"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83" fillId="27" borderId="0" xfId="78" applyFont="1" applyFill="1" applyBorder="1" applyAlignment="1">
      <alignment vertical="center"/>
    </xf>
    <xf numFmtId="170" fontId="83" fillId="27" borderId="0" xfId="78" applyNumberFormat="1" applyFont="1" applyFill="1" applyBorder="1" applyAlignment="1">
      <alignment horizontal="center" vertical="center"/>
    </xf>
    <xf numFmtId="164" fontId="85"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83" fillId="25" borderId="0" xfId="78" applyFont="1" applyFill="1" applyBorder="1" applyAlignment="1">
      <alignment vertical="center"/>
    </xf>
    <xf numFmtId="170" fontId="83"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29" fillId="30" borderId="0" xfId="98" quotePrefix="1" applyFont="1" applyFill="1" applyAlignment="1">
      <alignment horizontal="left" vertical="center"/>
    </xf>
    <xf numFmtId="20" fontId="130" fillId="65" borderId="0" xfId="104" applyNumberFormat="1" applyFont="1" applyFill="1" applyAlignment="1" applyProtection="1">
      <alignment horizontal="center" vertical="center"/>
      <protection locked="0"/>
    </xf>
    <xf numFmtId="164" fontId="27" fillId="66" borderId="0" xfId="73" applyNumberFormat="1" applyFont="1" applyFill="1" applyBorder="1" applyAlignment="1" applyProtection="1">
      <alignment horizontal="center" vertical="center"/>
    </xf>
    <xf numFmtId="164" fontId="24" fillId="66" borderId="0" xfId="73" applyNumberFormat="1" applyFont="1" applyFill="1" applyBorder="1" applyAlignment="1" applyProtection="1">
      <alignment vertical="center"/>
    </xf>
    <xf numFmtId="165" fontId="24" fillId="66" borderId="0" xfId="73" applyNumberFormat="1" applyFont="1" applyFill="1" applyBorder="1" applyAlignment="1" applyProtection="1">
      <alignment vertical="center"/>
    </xf>
    <xf numFmtId="0" fontId="83" fillId="65" borderId="0" xfId="0" applyFont="1" applyFill="1" applyBorder="1" applyAlignment="1">
      <alignment vertical="center"/>
    </xf>
    <xf numFmtId="0" fontId="24" fillId="65" borderId="0" xfId="0" applyFont="1" applyFill="1" applyBorder="1" applyAlignment="1">
      <alignment vertical="center"/>
    </xf>
    <xf numFmtId="164" fontId="24" fillId="65" borderId="0" xfId="73" applyNumberFormat="1" applyFont="1" applyFill="1" applyBorder="1" applyAlignment="1" applyProtection="1">
      <alignment vertical="center"/>
    </xf>
    <xf numFmtId="165" fontId="24" fillId="65"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7" fillId="0" borderId="0" xfId="73" quotePrefix="1" applyNumberFormat="1" applyFont="1" applyFill="1" applyAlignment="1" applyProtection="1">
      <alignment horizontal="left" vertical="center"/>
      <protection locked="0"/>
    </xf>
    <xf numFmtId="164" fontId="24" fillId="64" borderId="0" xfId="73" applyNumberFormat="1" applyFont="1" applyFill="1" applyBorder="1" applyAlignment="1" applyProtection="1">
      <alignment horizontal="left" vertical="center"/>
      <protection locked="0"/>
    </xf>
    <xf numFmtId="164" fontId="27" fillId="64" borderId="0" xfId="73" quotePrefix="1" applyNumberFormat="1" applyFont="1" applyFill="1" applyBorder="1" applyAlignment="1" applyProtection="1">
      <alignment horizontal="left" vertical="center"/>
      <protection locked="0"/>
    </xf>
    <xf numFmtId="0" fontId="86" fillId="77" borderId="0" xfId="69" applyFont="1" applyFill="1" applyBorder="1" applyAlignment="1">
      <alignment vertical="center"/>
    </xf>
    <xf numFmtId="0" fontId="4" fillId="74" borderId="0" xfId="69" applyFill="1" applyBorder="1" applyAlignment="1">
      <alignment vertical="center"/>
    </xf>
    <xf numFmtId="164" fontId="21" fillId="77" borderId="0" xfId="73" applyNumberFormat="1" applyFont="1" applyFill="1" applyBorder="1" applyAlignment="1" applyProtection="1">
      <alignment horizontal="center" vertical="center" wrapText="1"/>
    </xf>
    <xf numFmtId="20" fontId="21" fillId="77" borderId="0" xfId="73" applyNumberFormat="1" applyFont="1" applyFill="1" applyBorder="1" applyAlignment="1" applyProtection="1">
      <alignment horizontal="center" vertical="center" wrapText="1"/>
    </xf>
    <xf numFmtId="0" fontId="6" fillId="74" borderId="0" xfId="69" applyFont="1" applyFill="1" applyBorder="1" applyAlignment="1">
      <alignment vertical="center"/>
    </xf>
    <xf numFmtId="0" fontId="27"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quotePrefix="1" applyNumberFormat="1" applyFont="1" applyFill="1" applyAlignment="1" applyProtection="1">
      <alignment horizontal="left" vertical="center"/>
      <protection locked="0"/>
    </xf>
    <xf numFmtId="164" fontId="27"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164" fontId="24" fillId="74" borderId="0" xfId="73" applyNumberFormat="1" applyFont="1" applyFill="1" applyAlignment="1" applyProtection="1">
      <alignment horizontal="left" vertical="center"/>
      <protection locked="0"/>
    </xf>
    <xf numFmtId="0" fontId="24" fillId="74" borderId="0" xfId="69" applyFont="1" applyFill="1" applyBorder="1" applyAlignment="1" applyProtection="1">
      <alignment vertical="center" wrapText="1"/>
      <protection locked="0"/>
    </xf>
    <xf numFmtId="164" fontId="24" fillId="64" borderId="0" xfId="73" applyFont="1" applyFill="1" applyAlignment="1" applyProtection="1">
      <alignment vertical="center"/>
      <protection locked="0"/>
    </xf>
    <xf numFmtId="164" fontId="24" fillId="74" borderId="0" xfId="73"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4" fillId="74" borderId="0" xfId="73" applyNumberFormat="1" applyFont="1" applyFill="1" applyBorder="1" applyAlignment="1" applyProtection="1">
      <alignment vertical="center"/>
      <protection locked="0"/>
    </xf>
    <xf numFmtId="164" fontId="27" fillId="78" borderId="0" xfId="73" applyNumberFormat="1" applyFont="1" applyFill="1" applyBorder="1" applyAlignment="1" applyProtection="1">
      <alignment horizontal="left" vertical="center"/>
    </xf>
    <xf numFmtId="164" fontId="27" fillId="78" borderId="0" xfId="73" applyNumberFormat="1" applyFont="1" applyFill="1" applyBorder="1" applyAlignment="1" applyProtection="1">
      <alignment horizontal="left" vertical="center"/>
      <protection locked="0"/>
    </xf>
    <xf numFmtId="164" fontId="24" fillId="78" borderId="0" xfId="73" applyNumberFormat="1" applyFont="1" applyFill="1" applyBorder="1" applyAlignment="1" applyProtection="1">
      <alignment vertical="center"/>
      <protection locked="0"/>
    </xf>
    <xf numFmtId="20" fontId="24" fillId="78" borderId="0" xfId="73" applyNumberFormat="1" applyFont="1" applyFill="1" applyBorder="1" applyAlignment="1" applyProtection="1">
      <alignment horizontal="center" vertical="center"/>
      <protection locked="0"/>
    </xf>
    <xf numFmtId="164" fontId="24" fillId="78" borderId="0" xfId="73" applyFont="1" applyFill="1" applyBorder="1" applyAlignment="1">
      <alignment vertical="center"/>
    </xf>
    <xf numFmtId="164" fontId="85" fillId="78" borderId="0" xfId="76" applyFont="1" applyFill="1" applyBorder="1" applyAlignment="1">
      <alignment horizontal="center" vertical="center"/>
    </xf>
    <xf numFmtId="20" fontId="85" fillId="78" borderId="0" xfId="76" applyNumberFormat="1" applyFont="1" applyFill="1" applyBorder="1" applyAlignment="1">
      <alignment horizontal="center" vertical="center"/>
    </xf>
    <xf numFmtId="164" fontId="4" fillId="78" borderId="0" xfId="73" applyFont="1" applyFill="1" applyBorder="1" applyAlignment="1">
      <alignment vertical="center"/>
    </xf>
    <xf numFmtId="164" fontId="85" fillId="78" borderId="0" xfId="76" applyFont="1" applyFill="1" applyBorder="1" applyAlignment="1">
      <alignment horizontal="left" vertical="center"/>
    </xf>
    <xf numFmtId="0" fontId="82" fillId="78" borderId="0" xfId="69" applyFont="1" applyFill="1" applyBorder="1" applyAlignment="1">
      <alignment vertical="center"/>
    </xf>
    <xf numFmtId="20" fontId="82"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6"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7"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6" fillId="0" borderId="0" xfId="73" applyFont="1" applyBorder="1" applyAlignment="1">
      <alignment horizontal="right" vertical="center"/>
    </xf>
    <xf numFmtId="0" fontId="0" fillId="0" borderId="0" xfId="0"/>
    <xf numFmtId="164" fontId="138" fillId="0" borderId="0" xfId="76" applyFont="1" applyFill="1" applyBorder="1" applyAlignment="1">
      <alignment horizontal="center" vertical="center"/>
    </xf>
    <xf numFmtId="164" fontId="139" fillId="0" borderId="0" xfId="69" applyNumberFormat="1" applyFont="1" applyFill="1" applyBorder="1" applyAlignment="1" applyProtection="1">
      <alignment horizontal="left" vertical="center"/>
    </xf>
    <xf numFmtId="164" fontId="140" fillId="0" borderId="0" xfId="73" applyFont="1" applyBorder="1" applyAlignment="1">
      <alignment horizontal="left" vertical="center"/>
    </xf>
    <xf numFmtId="0" fontId="139" fillId="0" borderId="0" xfId="0" applyFont="1" applyAlignment="1">
      <alignment horizontal="left" vertical="center"/>
    </xf>
    <xf numFmtId="164" fontId="134" fillId="0" borderId="0" xfId="69" applyNumberFormat="1" applyFont="1" applyFill="1" applyBorder="1" applyAlignment="1" applyProtection="1">
      <alignment horizontal="left" vertical="center" indent="4"/>
    </xf>
    <xf numFmtId="1" fontId="6" fillId="0" borderId="0" xfId="76" applyNumberFormat="1" applyFont="1" applyFill="1" applyBorder="1" applyAlignment="1">
      <alignment horizontal="right" vertical="center"/>
    </xf>
    <xf numFmtId="0" fontId="0" fillId="0" borderId="0" xfId="0"/>
    <xf numFmtId="0" fontId="44" fillId="0" borderId="0" xfId="61" applyFont="1" applyFill="1" applyBorder="1" applyAlignment="1" applyProtection="1">
      <alignment horizontal="center" vertical="center" wrapText="1"/>
    </xf>
    <xf numFmtId="0" fontId="0" fillId="0" borderId="0" xfId="0"/>
    <xf numFmtId="0" fontId="42" fillId="28" borderId="27" xfId="0" applyFont="1" applyFill="1" applyBorder="1" applyAlignment="1">
      <alignment vertical="center" wrapText="1"/>
    </xf>
    <xf numFmtId="0" fontId="42" fillId="28" borderId="13" xfId="0" applyFont="1" applyFill="1" applyBorder="1" applyAlignment="1">
      <alignment vertical="center" wrapText="1"/>
    </xf>
    <xf numFmtId="0" fontId="32" fillId="39"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4"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62" xfId="0" applyFont="1" applyFill="1" applyBorder="1" applyAlignment="1">
      <alignment vertical="center" wrapText="1"/>
    </xf>
    <xf numFmtId="0" fontId="32" fillId="30" borderId="63" xfId="0" applyFont="1" applyFill="1" applyBorder="1" applyAlignment="1">
      <alignment vertical="center" wrapText="1"/>
    </xf>
    <xf numFmtId="167" fontId="15" fillId="28" borderId="15" xfId="0" applyNumberFormat="1" applyFont="1" applyFill="1" applyBorder="1" applyAlignment="1">
      <alignment horizontal="center" vertical="center"/>
    </xf>
    <xf numFmtId="167" fontId="15"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125" fillId="79" borderId="0" xfId="69" applyFont="1" applyFill="1" applyBorder="1" applyAlignment="1">
      <alignment vertical="center"/>
    </xf>
    <xf numFmtId="20" fontId="125" fillId="79" borderId="0" xfId="69" applyNumberFormat="1" applyFont="1" applyFill="1" applyBorder="1" applyAlignment="1">
      <alignment horizontal="center" vertical="center"/>
    </xf>
    <xf numFmtId="0" fontId="35" fillId="24" borderId="36" xfId="0" applyFont="1" applyFill="1" applyBorder="1" applyAlignment="1">
      <alignment horizontal="center" vertical="center"/>
    </xf>
    <xf numFmtId="0" fontId="52" fillId="31" borderId="37" xfId="61" applyFont="1" applyFill="1" applyBorder="1" applyAlignment="1" applyProtection="1">
      <alignment horizontal="center" vertical="center"/>
    </xf>
    <xf numFmtId="169" fontId="6"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6" fillId="52" borderId="21" xfId="61" applyNumberFormat="1" applyFont="1" applyFill="1" applyBorder="1" applyAlignment="1" applyProtection="1">
      <alignment horizontal="center" vertical="center"/>
    </xf>
    <xf numFmtId="169" fontId="6" fillId="33" borderId="23" xfId="61" applyNumberFormat="1" applyFont="1" applyFill="1" applyBorder="1" applyAlignment="1" applyProtection="1">
      <alignment horizontal="center" vertical="center"/>
    </xf>
    <xf numFmtId="169" fontId="6" fillId="63" borderId="23" xfId="61" applyNumberFormat="1" applyFont="1" applyFill="1" applyBorder="1" applyAlignment="1" applyProtection="1">
      <alignment horizontal="center" vertical="center"/>
    </xf>
    <xf numFmtId="0" fontId="142" fillId="84" borderId="0" xfId="69" applyFont="1" applyFill="1" applyBorder="1" applyAlignment="1">
      <alignment vertical="center"/>
    </xf>
    <xf numFmtId="20" fontId="142" fillId="84" borderId="0" xfId="69" applyNumberFormat="1" applyFont="1" applyFill="1" applyBorder="1" applyAlignment="1">
      <alignment horizontal="center" vertical="center"/>
    </xf>
    <xf numFmtId="0" fontId="123" fillId="84" borderId="23" xfId="61" applyFont="1" applyFill="1" applyBorder="1" applyAlignment="1" applyProtection="1">
      <alignment horizontal="center" vertical="center"/>
    </xf>
    <xf numFmtId="0" fontId="6" fillId="79" borderId="23" xfId="61" applyFont="1" applyFill="1" applyBorder="1" applyAlignment="1" applyProtection="1">
      <alignment horizontal="center" vertical="center"/>
    </xf>
    <xf numFmtId="0" fontId="6" fillId="51" borderId="38" xfId="61" applyFont="1" applyFill="1" applyBorder="1" applyAlignment="1" applyProtection="1">
      <alignment horizontal="center" vertical="center"/>
    </xf>
    <xf numFmtId="0" fontId="17" fillId="27" borderId="21" xfId="0" applyFont="1" applyFill="1" applyBorder="1" applyAlignment="1">
      <alignment vertical="top"/>
    </xf>
    <xf numFmtId="0" fontId="6" fillId="47" borderId="0" xfId="61" applyFont="1" applyFill="1" applyBorder="1" applyAlignment="1" applyProtection="1">
      <alignment horizontal="center" vertical="center"/>
    </xf>
    <xf numFmtId="0" fontId="0" fillId="0" borderId="0" xfId="0"/>
    <xf numFmtId="0" fontId="57" fillId="28" borderId="0" xfId="0" applyFont="1" applyFill="1" applyBorder="1" applyAlignment="1">
      <alignment vertical="center" wrapText="1"/>
    </xf>
    <xf numFmtId="0" fontId="73" fillId="0" borderId="0" xfId="61" applyFont="1" applyBorder="1" applyAlignment="1" applyProtection="1">
      <alignment horizontal="center"/>
    </xf>
    <xf numFmtId="0" fontId="0" fillId="0" borderId="0" xfId="0"/>
    <xf numFmtId="0" fontId="29" fillId="30" borderId="0" xfId="0" applyFont="1" applyFill="1" applyAlignment="1">
      <alignment horizontal="left" vertical="center"/>
    </xf>
    <xf numFmtId="164" fontId="26" fillId="41" borderId="0" xfId="73" applyFont="1" applyFill="1" applyBorder="1" applyAlignment="1">
      <alignment horizontal="center" vertical="center" wrapText="1"/>
    </xf>
    <xf numFmtId="164" fontId="21" fillId="41" borderId="0" xfId="73" applyNumberFormat="1" applyFont="1" applyFill="1" applyBorder="1" applyAlignment="1" applyProtection="1">
      <alignment horizontal="center" vertical="center" wrapText="1"/>
    </xf>
    <xf numFmtId="0" fontId="25" fillId="0" borderId="21" xfId="0" applyFont="1" applyBorder="1"/>
    <xf numFmtId="164" fontId="144" fillId="0" borderId="0" xfId="73" applyFont="1" applyBorder="1" applyAlignment="1">
      <alignment horizontal="left" vertical="center"/>
    </xf>
    <xf numFmtId="0" fontId="6" fillId="85" borderId="0" xfId="0" applyFont="1" applyFill="1"/>
    <xf numFmtId="170" fontId="6" fillId="27" borderId="0" xfId="76" applyNumberFormat="1" applyFont="1" applyFill="1" applyBorder="1" applyAlignment="1" applyProtection="1">
      <alignment horizontal="left" vertical="center"/>
    </xf>
    <xf numFmtId="0" fontId="145" fillId="27" borderId="0" xfId="0" applyFont="1" applyFill="1" applyAlignment="1">
      <alignment horizontal="left"/>
    </xf>
    <xf numFmtId="0" fontId="146" fillId="0" borderId="0" xfId="0" applyFont="1" applyAlignment="1">
      <alignment horizontal="left"/>
    </xf>
    <xf numFmtId="0" fontId="145" fillId="0" borderId="0" xfId="0" applyFont="1" applyAlignment="1">
      <alignment horizontal="left"/>
    </xf>
    <xf numFmtId="49" fontId="146" fillId="0" borderId="0" xfId="0" applyNumberFormat="1" applyFont="1" applyAlignment="1">
      <alignment horizontal="left"/>
    </xf>
    <xf numFmtId="49" fontId="145" fillId="0" borderId="0" xfId="0" applyNumberFormat="1" applyFont="1" applyAlignment="1">
      <alignment horizontal="left"/>
    </xf>
    <xf numFmtId="49" fontId="146" fillId="0" borderId="0" xfId="0" applyNumberFormat="1" applyFont="1" applyBorder="1" applyAlignment="1">
      <alignment horizontal="left"/>
    </xf>
    <xf numFmtId="0" fontId="145" fillId="0" borderId="0" xfId="0" applyFont="1" applyBorder="1" applyAlignment="1">
      <alignment horizontal="left"/>
    </xf>
    <xf numFmtId="172" fontId="145" fillId="0" borderId="0" xfId="0" quotePrefix="1" applyNumberFormat="1" applyFont="1" applyAlignment="1">
      <alignment horizontal="left"/>
    </xf>
    <xf numFmtId="0" fontId="11" fillId="27" borderId="0" xfId="0" applyFont="1" applyFill="1" applyAlignment="1">
      <alignment vertical="center"/>
    </xf>
    <xf numFmtId="0" fontId="49" fillId="27" borderId="0" xfId="0" applyFont="1" applyFill="1" applyAlignment="1">
      <alignment horizontal="left"/>
    </xf>
    <xf numFmtId="0" fontId="49" fillId="0" borderId="0" xfId="0" applyFont="1" applyAlignment="1">
      <alignment horizontal="left"/>
    </xf>
    <xf numFmtId="49" fontId="83" fillId="0" borderId="0" xfId="0" quotePrefix="1" applyNumberFormat="1" applyFont="1" applyAlignment="1">
      <alignment horizontal="left"/>
    </xf>
    <xf numFmtId="49" fontId="49" fillId="0" borderId="0" xfId="0" applyNumberFormat="1" applyFont="1" applyAlignment="1">
      <alignment horizontal="left"/>
    </xf>
    <xf numFmtId="0" fontId="49" fillId="0" borderId="12" xfId="0" applyFont="1" applyBorder="1" applyAlignment="1">
      <alignment horizontal="left"/>
    </xf>
    <xf numFmtId="0" fontId="49" fillId="0" borderId="0" xfId="0" applyFont="1" applyBorder="1" applyAlignment="1">
      <alignment horizontal="left"/>
    </xf>
    <xf numFmtId="0" fontId="147" fillId="0" borderId="0" xfId="0" applyFont="1" applyAlignment="1">
      <alignment horizontal="left"/>
    </xf>
    <xf numFmtId="0" fontId="146" fillId="27" borderId="0" xfId="0" applyFont="1" applyFill="1" applyAlignment="1">
      <alignment horizontal="right"/>
    </xf>
    <xf numFmtId="0" fontId="146" fillId="27" borderId="0" xfId="0" applyFont="1" applyFill="1" applyAlignment="1">
      <alignment horizontal="left"/>
    </xf>
    <xf numFmtId="0" fontId="146" fillId="27" borderId="12" xfId="0" applyFont="1" applyFill="1" applyBorder="1" applyAlignment="1">
      <alignment horizontal="left"/>
    </xf>
    <xf numFmtId="0" fontId="146" fillId="27" borderId="0" xfId="0" applyFont="1" applyFill="1" applyBorder="1" applyAlignment="1">
      <alignment horizontal="left"/>
    </xf>
    <xf numFmtId="0" fontId="0" fillId="0" borderId="0" xfId="0"/>
    <xf numFmtId="0" fontId="25" fillId="37" borderId="0" xfId="69" applyFont="1" applyFill="1" applyAlignment="1">
      <alignment vertical="center"/>
    </xf>
    <xf numFmtId="164" fontId="24" fillId="25" borderId="0" xfId="75" applyFont="1" applyFill="1" applyBorder="1" applyAlignment="1">
      <alignment horizontal="left" vertical="center"/>
    </xf>
    <xf numFmtId="164" fontId="4" fillId="27" borderId="0" xfId="75" applyFont="1" applyFill="1" applyAlignment="1" applyProtection="1">
      <alignment vertical="center"/>
      <protection locked="0"/>
    </xf>
    <xf numFmtId="164" fontId="4" fillId="25" borderId="0" xfId="75" applyFont="1" applyFill="1" applyAlignment="1" applyProtection="1">
      <alignment vertical="center"/>
      <protection locked="0"/>
    </xf>
    <xf numFmtId="164" fontId="4" fillId="0" borderId="0" xfId="75" applyFont="1" applyFill="1" applyAlignment="1" applyProtection="1">
      <alignment vertical="center"/>
      <protection locked="0"/>
    </xf>
    <xf numFmtId="164" fontId="4" fillId="25" borderId="0" xfId="74" applyFont="1" applyFill="1" applyAlignment="1" applyProtection="1">
      <alignment vertical="center"/>
      <protection locked="0"/>
    </xf>
    <xf numFmtId="0" fontId="6" fillId="41" borderId="0" xfId="69" applyFont="1" applyFill="1" applyBorder="1" applyAlignment="1">
      <alignment vertical="center"/>
    </xf>
    <xf numFmtId="0" fontId="26" fillId="38" borderId="0" xfId="63" applyFont="1" applyFill="1" applyAlignment="1" applyProtection="1">
      <alignment vertical="center"/>
    </xf>
    <xf numFmtId="0" fontId="82" fillId="38" borderId="0" xfId="69" applyFont="1" applyFill="1" applyBorder="1" applyAlignment="1">
      <alignment horizontal="left" vertical="center"/>
    </xf>
    <xf numFmtId="0" fontId="82" fillId="38" borderId="0" xfId="69" applyFont="1" applyFill="1" applyBorder="1" applyAlignment="1">
      <alignment vertical="center"/>
    </xf>
    <xf numFmtId="0" fontId="82" fillId="38" borderId="0" xfId="69" applyFont="1" applyFill="1" applyBorder="1" applyAlignment="1">
      <alignment horizontal="center" vertical="center"/>
    </xf>
    <xf numFmtId="18" fontId="82" fillId="38" borderId="0" xfId="69" applyNumberFormat="1" applyFont="1" applyFill="1" applyBorder="1" applyAlignment="1">
      <alignment vertical="center"/>
    </xf>
    <xf numFmtId="0" fontId="17" fillId="37" borderId="0" xfId="69" applyFont="1" applyFill="1"/>
    <xf numFmtId="0" fontId="17" fillId="30" borderId="0" xfId="69" applyFont="1" applyFill="1"/>
    <xf numFmtId="0" fontId="29" fillId="30" borderId="0" xfId="69" applyFont="1" applyFill="1" applyAlignment="1">
      <alignment horizontal="center" wrapText="1"/>
    </xf>
    <xf numFmtId="164" fontId="29" fillId="30" borderId="0" xfId="69" applyNumberFormat="1" applyFont="1" applyFill="1" applyAlignment="1">
      <alignment horizontal="left"/>
    </xf>
    <xf numFmtId="0" fontId="29" fillId="30" borderId="0" xfId="69" applyFont="1" applyFill="1" applyAlignment="1">
      <alignment horizontal="left" wrapText="1"/>
    </xf>
    <xf numFmtId="0" fontId="29" fillId="30" borderId="0" xfId="69" applyFont="1" applyFill="1" applyAlignment="1">
      <alignment wrapText="1"/>
    </xf>
    <xf numFmtId="0" fontId="25" fillId="30" borderId="0" xfId="69" applyFont="1" applyFill="1" applyAlignment="1">
      <alignment horizontal="center"/>
    </xf>
    <xf numFmtId="0" fontId="29" fillId="30" borderId="0" xfId="69" applyFont="1" applyFill="1" applyAlignment="1">
      <alignment horizontal="left"/>
    </xf>
    <xf numFmtId="0" fontId="11" fillId="30" borderId="0" xfId="69" applyFont="1" applyFill="1"/>
    <xf numFmtId="0" fontId="29" fillId="26" borderId="0" xfId="69" applyFont="1" applyFill="1" applyBorder="1" applyAlignment="1">
      <alignment vertical="center"/>
    </xf>
    <xf numFmtId="0" fontId="29" fillId="26" borderId="0" xfId="69" applyFont="1" applyFill="1" applyAlignment="1">
      <alignment wrapText="1"/>
    </xf>
    <xf numFmtId="0" fontId="29" fillId="26" borderId="0" xfId="69" applyFont="1" applyFill="1" applyAlignment="1">
      <alignment horizontal="left"/>
    </xf>
    <xf numFmtId="0" fontId="29" fillId="26" borderId="0" xfId="69" applyFont="1" applyFill="1" applyAlignment="1">
      <alignment horizontal="left" wrapText="1"/>
    </xf>
    <xf numFmtId="164" fontId="24" fillId="25" borderId="0" xfId="107" applyFont="1" applyFill="1" applyBorder="1" applyAlignment="1">
      <alignment horizontal="center" vertical="center"/>
    </xf>
    <xf numFmtId="0" fontId="83" fillId="27" borderId="0" xfId="69" applyFont="1" applyFill="1" applyBorder="1" applyAlignment="1">
      <alignment vertical="center"/>
    </xf>
    <xf numFmtId="0" fontId="24" fillId="27" borderId="0" xfId="69" applyFont="1" applyFill="1" applyAlignment="1">
      <alignment wrapText="1"/>
    </xf>
    <xf numFmtId="0" fontId="24" fillId="27" borderId="0" xfId="69" applyFont="1" applyFill="1" applyAlignment="1">
      <alignment horizontal="left" wrapText="1"/>
    </xf>
    <xf numFmtId="0" fontId="24" fillId="27" borderId="0" xfId="69" applyFont="1" applyFill="1" applyBorder="1" applyAlignment="1">
      <alignment horizontal="center" vertical="center"/>
    </xf>
    <xf numFmtId="165" fontId="24" fillId="27" borderId="0" xfId="107" applyNumberFormat="1" applyFont="1" applyFill="1" applyAlignment="1" applyProtection="1">
      <alignment vertical="center"/>
    </xf>
    <xf numFmtId="0" fontId="83" fillId="25" borderId="0" xfId="69" applyFont="1" applyFill="1" applyBorder="1" applyAlignment="1">
      <alignment vertical="center"/>
    </xf>
    <xf numFmtId="0" fontId="24" fillId="25" borderId="0" xfId="69" applyFont="1" applyFill="1" applyAlignment="1">
      <alignment horizontal="left" wrapText="1"/>
    </xf>
    <xf numFmtId="0" fontId="24" fillId="25" borderId="0" xfId="69" applyFont="1" applyFill="1" applyAlignment="1">
      <alignment wrapText="1"/>
    </xf>
    <xf numFmtId="0" fontId="24" fillId="25" borderId="0" xfId="69" applyFont="1" applyFill="1" applyBorder="1" applyAlignment="1">
      <alignment horizontal="center" vertical="center"/>
    </xf>
    <xf numFmtId="165" fontId="24" fillId="25" borderId="0" xfId="107" applyNumberFormat="1" applyFont="1" applyFill="1" applyAlignment="1" applyProtection="1">
      <alignment vertical="center"/>
    </xf>
    <xf numFmtId="0" fontId="27" fillId="27" borderId="0" xfId="69" applyFont="1" applyFill="1" applyBorder="1" applyAlignment="1">
      <alignment vertical="center"/>
    </xf>
    <xf numFmtId="0" fontId="27" fillId="27" borderId="0" xfId="69" applyFont="1" applyFill="1" applyBorder="1" applyAlignment="1">
      <alignment horizontal="center" vertical="center"/>
    </xf>
    <xf numFmtId="0" fontId="27" fillId="25" borderId="0" xfId="69" applyFont="1" applyFill="1" applyBorder="1" applyAlignment="1">
      <alignment vertical="center"/>
    </xf>
    <xf numFmtId="0" fontId="27" fillId="25" borderId="0" xfId="69" applyFont="1" applyFill="1" applyBorder="1" applyAlignment="1">
      <alignment horizontal="center" vertical="center"/>
    </xf>
    <xf numFmtId="165" fontId="27" fillId="27" borderId="0" xfId="107" applyNumberFormat="1" applyFont="1" applyFill="1" applyAlignment="1" applyProtection="1">
      <alignment vertical="center"/>
    </xf>
    <xf numFmtId="0" fontId="27" fillId="25" borderId="0" xfId="69" applyFont="1" applyFill="1" applyAlignment="1">
      <alignment vertical="center"/>
    </xf>
    <xf numFmtId="164" fontId="27" fillId="25" borderId="0" xfId="107" applyNumberFormat="1" applyFont="1" applyFill="1" applyAlignment="1" applyProtection="1">
      <alignment horizontal="left" vertical="center"/>
    </xf>
    <xf numFmtId="164" fontId="27" fillId="25" borderId="0" xfId="107" applyFont="1" applyFill="1" applyAlignment="1">
      <alignment horizontal="left" vertical="center"/>
    </xf>
    <xf numFmtId="164" fontId="27" fillId="25" borderId="0" xfId="107" applyFont="1" applyFill="1" applyAlignment="1">
      <alignment vertical="center"/>
    </xf>
    <xf numFmtId="165" fontId="27" fillId="25" borderId="0" xfId="107" applyNumberFormat="1" applyFont="1" applyFill="1" applyAlignment="1" applyProtection="1">
      <alignment vertical="center"/>
    </xf>
    <xf numFmtId="0" fontId="27" fillId="27" borderId="0" xfId="69" applyFont="1" applyFill="1" applyAlignment="1">
      <alignment vertical="center"/>
    </xf>
    <xf numFmtId="164" fontId="27" fillId="27" borderId="0" xfId="107" applyNumberFormat="1" applyFont="1" applyFill="1" applyAlignment="1" applyProtection="1">
      <alignment horizontal="left" vertical="center"/>
    </xf>
    <xf numFmtId="164" fontId="27" fillId="27" borderId="0" xfId="107" applyFont="1" applyFill="1" applyAlignment="1">
      <alignment horizontal="left" vertical="center"/>
    </xf>
    <xf numFmtId="164" fontId="27" fillId="27" borderId="0" xfId="107" applyFont="1" applyFill="1" applyAlignment="1">
      <alignment vertical="center"/>
    </xf>
    <xf numFmtId="0" fontId="24" fillId="0" borderId="0" xfId="69" applyFont="1" applyFill="1" applyAlignment="1">
      <alignment horizontal="left" wrapText="1"/>
    </xf>
    <xf numFmtId="0" fontId="24" fillId="65" borderId="0" xfId="69" applyFont="1" applyFill="1" applyAlignment="1">
      <alignment horizontal="left" wrapText="1"/>
    </xf>
    <xf numFmtId="165" fontId="24" fillId="65" borderId="0" xfId="107" applyNumberFormat="1" applyFont="1" applyFill="1" applyAlignment="1" applyProtection="1">
      <alignment vertical="center"/>
    </xf>
    <xf numFmtId="0" fontId="24" fillId="25" borderId="0" xfId="69" applyFont="1" applyFill="1" applyAlignment="1" applyProtection="1">
      <alignment wrapText="1"/>
      <protection locked="0"/>
    </xf>
    <xf numFmtId="164" fontId="27" fillId="25" borderId="0" xfId="107" applyFont="1" applyFill="1" applyBorder="1" applyAlignment="1">
      <alignment vertical="center"/>
    </xf>
    <xf numFmtId="164" fontId="27" fillId="25" borderId="0" xfId="107" applyFont="1" applyFill="1" applyBorder="1" applyAlignment="1">
      <alignment horizontal="center" vertical="center"/>
    </xf>
    <xf numFmtId="164" fontId="27" fillId="27" borderId="0" xfId="107" applyFont="1" applyFill="1" applyBorder="1" applyAlignment="1">
      <alignment vertical="center"/>
    </xf>
    <xf numFmtId="164" fontId="27" fillId="27" borderId="0" xfId="107" applyFont="1" applyFill="1" applyBorder="1" applyAlignment="1">
      <alignment horizontal="center" vertical="center"/>
    </xf>
    <xf numFmtId="0" fontId="6" fillId="43" borderId="0" xfId="69" applyFont="1" applyFill="1" applyBorder="1" applyAlignment="1">
      <alignment vertical="center"/>
    </xf>
    <xf numFmtId="164" fontId="27" fillId="43" borderId="0" xfId="107" applyNumberFormat="1" applyFont="1" applyFill="1" applyBorder="1" applyAlignment="1" applyProtection="1">
      <alignment horizontal="left" vertical="center"/>
    </xf>
    <xf numFmtId="164" fontId="27" fillId="43" borderId="0" xfId="107" applyNumberFormat="1" applyFont="1" applyFill="1" applyBorder="1" applyAlignment="1" applyProtection="1">
      <alignment horizontal="left" vertical="center"/>
      <protection locked="0"/>
    </xf>
    <xf numFmtId="170" fontId="24" fillId="43" borderId="0" xfId="107" applyNumberFormat="1" applyFont="1" applyFill="1" applyBorder="1" applyAlignment="1" applyProtection="1">
      <alignment horizontal="center" vertical="center"/>
      <protection locked="0"/>
    </xf>
    <xf numFmtId="164" fontId="27" fillId="27" borderId="0" xfId="107" applyNumberFormat="1" applyFont="1" applyFill="1" applyBorder="1" applyAlignment="1" applyProtection="1">
      <alignment horizontal="left" vertical="center"/>
    </xf>
    <xf numFmtId="49" fontId="27" fillId="27" borderId="0" xfId="107" applyNumberFormat="1" applyFont="1" applyFill="1" applyBorder="1" applyAlignment="1" applyProtection="1">
      <alignment horizontal="left" vertical="center"/>
    </xf>
    <xf numFmtId="164" fontId="27" fillId="27" borderId="0" xfId="107" applyNumberFormat="1" applyFont="1" applyFill="1" applyBorder="1" applyAlignment="1" applyProtection="1">
      <alignment horizontal="left" vertical="center"/>
      <protection locked="0"/>
    </xf>
    <xf numFmtId="170" fontId="24" fillId="27" borderId="0" xfId="107" applyNumberFormat="1" applyFont="1" applyFill="1" applyBorder="1" applyAlignment="1" applyProtection="1">
      <alignment horizontal="center" vertical="center"/>
      <protection locked="0"/>
    </xf>
    <xf numFmtId="164" fontId="27" fillId="25" borderId="0" xfId="107" applyNumberFormat="1" applyFont="1" applyFill="1" applyBorder="1" applyAlignment="1" applyProtection="1">
      <alignment horizontal="left" vertical="center"/>
    </xf>
    <xf numFmtId="49" fontId="27" fillId="25" borderId="0" xfId="107" applyNumberFormat="1" applyFont="1" applyFill="1" applyBorder="1" applyAlignment="1" applyProtection="1">
      <alignment horizontal="left" vertical="center"/>
    </xf>
    <xf numFmtId="164" fontId="27" fillId="25" borderId="0" xfId="107" applyNumberFormat="1" applyFont="1" applyFill="1" applyBorder="1" applyAlignment="1" applyProtection="1">
      <alignment horizontal="left" vertical="center"/>
      <protection locked="0"/>
    </xf>
    <xf numFmtId="170" fontId="24" fillId="25" borderId="0" xfId="107" applyNumberFormat="1" applyFont="1" applyFill="1" applyBorder="1" applyAlignment="1" applyProtection="1">
      <alignment horizontal="center" vertical="center"/>
      <protection locked="0"/>
    </xf>
    <xf numFmtId="0" fontId="85" fillId="35" borderId="0" xfId="108" applyNumberFormat="1" applyFont="1" applyFill="1" applyBorder="1" applyAlignment="1">
      <alignment horizontal="center" vertical="center"/>
    </xf>
    <xf numFmtId="164" fontId="27" fillId="35" borderId="0" xfId="107" applyNumberFormat="1" applyFont="1" applyFill="1" applyBorder="1" applyAlignment="1" applyProtection="1">
      <alignment horizontal="left" vertical="center"/>
    </xf>
    <xf numFmtId="164" fontId="24" fillId="35" borderId="0" xfId="107" applyFont="1" applyFill="1" applyBorder="1" applyAlignment="1">
      <alignment vertical="center"/>
    </xf>
    <xf numFmtId="164" fontId="85" fillId="35" borderId="0" xfId="108" applyFont="1" applyFill="1" applyBorder="1" applyAlignment="1">
      <alignment horizontal="center" vertical="center"/>
    </xf>
    <xf numFmtId="170" fontId="85" fillId="35" borderId="0" xfId="108" applyNumberFormat="1" applyFont="1" applyFill="1" applyBorder="1" applyAlignment="1">
      <alignment horizontal="center" vertical="center"/>
    </xf>
    <xf numFmtId="0" fontId="27" fillId="25" borderId="0" xfId="108" applyNumberFormat="1" applyFont="1" applyFill="1" applyBorder="1" applyAlignment="1" applyProtection="1">
      <alignment horizontal="left" vertical="center"/>
    </xf>
    <xf numFmtId="164" fontId="24" fillId="25" borderId="0" xfId="107" applyFont="1" applyFill="1" applyBorder="1" applyAlignment="1">
      <alignment vertical="center"/>
    </xf>
    <xf numFmtId="164" fontId="27" fillId="25" borderId="0" xfId="108" applyFont="1" applyFill="1" applyBorder="1" applyAlignment="1">
      <alignment horizontal="left" vertical="center"/>
    </xf>
    <xf numFmtId="170" fontId="27" fillId="25" borderId="0" xfId="108" applyNumberFormat="1" applyFont="1" applyFill="1" applyBorder="1" applyAlignment="1" applyProtection="1">
      <alignment horizontal="center" vertical="center"/>
    </xf>
    <xf numFmtId="0" fontId="27" fillId="35" borderId="0" xfId="108" applyNumberFormat="1" applyFont="1" applyFill="1" applyBorder="1" applyAlignment="1" applyProtection="1">
      <alignment horizontal="left" vertical="center"/>
    </xf>
    <xf numFmtId="164" fontId="85" fillId="35" borderId="0" xfId="108" applyFont="1" applyFill="1" applyBorder="1" applyAlignment="1">
      <alignment horizontal="left" vertical="center"/>
    </xf>
    <xf numFmtId="164" fontId="24" fillId="39" borderId="0" xfId="107" applyFont="1" applyFill="1" applyBorder="1" applyAlignment="1">
      <alignment vertical="center"/>
    </xf>
    <xf numFmtId="170" fontId="82" fillId="35" borderId="0" xfId="69" applyNumberFormat="1" applyFont="1" applyFill="1" applyBorder="1" applyAlignment="1">
      <alignment horizontal="center" vertical="center"/>
    </xf>
    <xf numFmtId="164" fontId="21" fillId="0" borderId="64" xfId="73" applyFont="1" applyFill="1" applyBorder="1" applyAlignment="1">
      <alignment horizontal="center" vertical="center"/>
    </xf>
    <xf numFmtId="0" fontId="27" fillId="0" borderId="64" xfId="73" applyNumberFormat="1" applyFont="1" applyFill="1" applyBorder="1" applyAlignment="1" applyProtection="1">
      <alignment horizontal="left" vertical="center"/>
      <protection locked="0"/>
    </xf>
    <xf numFmtId="164" fontId="24" fillId="0" borderId="64" xfId="73" applyFont="1" applyFill="1" applyBorder="1" applyAlignment="1" applyProtection="1">
      <alignment vertical="center"/>
      <protection locked="0"/>
    </xf>
    <xf numFmtId="164" fontId="27" fillId="0" borderId="64" xfId="73" applyNumberFormat="1" applyFont="1" applyFill="1" applyBorder="1" applyAlignment="1" applyProtection="1">
      <alignment horizontal="left" vertical="center"/>
      <protection locked="0"/>
    </xf>
    <xf numFmtId="164" fontId="24" fillId="0" borderId="64" xfId="73" applyNumberFormat="1" applyFont="1" applyFill="1" applyBorder="1" applyAlignment="1" applyProtection="1">
      <alignment vertical="center"/>
      <protection locked="0"/>
    </xf>
    <xf numFmtId="20" fontId="24" fillId="0" borderId="64" xfId="73" applyNumberFormat="1" applyFont="1" applyFill="1" applyBorder="1" applyAlignment="1" applyProtection="1">
      <alignment horizontal="center" vertical="center"/>
      <protection locked="0"/>
    </xf>
    <xf numFmtId="0" fontId="4" fillId="0" borderId="64" xfId="69" applyFill="1" applyBorder="1"/>
    <xf numFmtId="164" fontId="21" fillId="74" borderId="64" xfId="73" applyFont="1" applyFill="1" applyBorder="1" applyAlignment="1">
      <alignment horizontal="center" vertical="center"/>
    </xf>
    <xf numFmtId="0" fontId="27" fillId="74" borderId="64" xfId="73" applyNumberFormat="1" applyFont="1" applyFill="1" applyBorder="1" applyAlignment="1" applyProtection="1">
      <alignment horizontal="left" vertical="center"/>
      <protection locked="0"/>
    </xf>
    <xf numFmtId="164" fontId="24" fillId="74" borderId="64" xfId="73" applyFont="1" applyFill="1" applyBorder="1" applyAlignment="1" applyProtection="1">
      <alignment vertical="center"/>
      <protection locked="0"/>
    </xf>
    <xf numFmtId="164" fontId="27" fillId="74" borderId="64" xfId="73" applyNumberFormat="1" applyFont="1" applyFill="1" applyBorder="1" applyAlignment="1" applyProtection="1">
      <alignment horizontal="left" vertical="center"/>
      <protection locked="0"/>
    </xf>
    <xf numFmtId="164" fontId="24" fillId="74" borderId="64" xfId="73" applyNumberFormat="1" applyFont="1" applyFill="1" applyBorder="1" applyAlignment="1" applyProtection="1">
      <alignment vertical="center"/>
      <protection locked="0"/>
    </xf>
    <xf numFmtId="20" fontId="24" fillId="74" borderId="64" xfId="73" applyNumberFormat="1" applyFont="1" applyFill="1" applyBorder="1" applyAlignment="1" applyProtection="1">
      <alignment horizontal="center" vertical="center"/>
      <protection locked="0"/>
    </xf>
    <xf numFmtId="0" fontId="4" fillId="74" borderId="64" xfId="69" applyFill="1" applyBorder="1"/>
    <xf numFmtId="0" fontId="6" fillId="64" borderId="64" xfId="69" applyFont="1" applyFill="1" applyBorder="1" applyAlignment="1">
      <alignment vertical="center"/>
    </xf>
    <xf numFmtId="0" fontId="27" fillId="64" borderId="64" xfId="73" applyNumberFormat="1" applyFont="1" applyFill="1" applyBorder="1" applyAlignment="1" applyProtection="1">
      <alignment horizontal="left" vertical="center"/>
      <protection locked="0"/>
    </xf>
    <xf numFmtId="164" fontId="24" fillId="64" borderId="64" xfId="73" applyFont="1" applyFill="1" applyBorder="1" applyAlignment="1" applyProtection="1">
      <alignment vertical="center"/>
      <protection locked="0"/>
    </xf>
    <xf numFmtId="164" fontId="24" fillId="64" borderId="64" xfId="73" quotePrefix="1" applyNumberFormat="1" applyFont="1" applyFill="1" applyBorder="1" applyAlignment="1" applyProtection="1">
      <alignment horizontal="left" vertical="center"/>
      <protection locked="0"/>
    </xf>
    <xf numFmtId="164" fontId="27" fillId="64" borderId="64" xfId="73" applyNumberFormat="1" applyFont="1" applyFill="1" applyBorder="1" applyAlignment="1" applyProtection="1">
      <alignment horizontal="left" vertical="center"/>
      <protection locked="0"/>
    </xf>
    <xf numFmtId="164" fontId="24" fillId="64" borderId="64" xfId="73" applyNumberFormat="1" applyFont="1" applyFill="1" applyBorder="1" applyAlignment="1" applyProtection="1">
      <alignment vertical="center"/>
      <protection locked="0"/>
    </xf>
    <xf numFmtId="20" fontId="24" fillId="64" borderId="64" xfId="73" applyNumberFormat="1" applyFont="1" applyFill="1" applyBorder="1" applyAlignment="1" applyProtection="1">
      <alignment horizontal="center" vertical="center"/>
      <protection locked="0"/>
    </xf>
    <xf numFmtId="0" fontId="4" fillId="64" borderId="64" xfId="69" applyFill="1" applyBorder="1"/>
    <xf numFmtId="0" fontId="6" fillId="74" borderId="64" xfId="69" applyFont="1" applyFill="1" applyBorder="1" applyAlignment="1">
      <alignment vertical="center"/>
    </xf>
    <xf numFmtId="164" fontId="24" fillId="74" borderId="64" xfId="73" applyNumberFormat="1" applyFont="1" applyFill="1" applyBorder="1" applyAlignment="1" applyProtection="1">
      <alignment horizontal="left" vertical="center"/>
      <protection locked="0"/>
    </xf>
    <xf numFmtId="0" fontId="24" fillId="74" borderId="64" xfId="69" applyFont="1" applyFill="1" applyBorder="1" applyAlignment="1" applyProtection="1">
      <alignment vertical="center" wrapText="1"/>
      <protection locked="0"/>
    </xf>
    <xf numFmtId="164" fontId="24" fillId="64" borderId="64" xfId="73" applyNumberFormat="1" applyFont="1" applyFill="1" applyBorder="1" applyAlignment="1" applyProtection="1">
      <alignment horizontal="left" vertical="center"/>
      <protection locked="0"/>
    </xf>
    <xf numFmtId="0" fontId="24" fillId="64" borderId="64" xfId="0" applyFont="1" applyFill="1" applyBorder="1"/>
    <xf numFmtId="0" fontId="27" fillId="74" borderId="64" xfId="73" quotePrefix="1" applyNumberFormat="1" applyFont="1" applyFill="1" applyBorder="1" applyAlignment="1" applyProtection="1">
      <alignment horizontal="left" vertical="center"/>
      <protection locked="0"/>
    </xf>
    <xf numFmtId="164" fontId="24" fillId="74" borderId="64" xfId="73" quotePrefix="1" applyNumberFormat="1" applyFont="1" applyFill="1" applyBorder="1" applyAlignment="1" applyProtection="1">
      <alignment horizontal="left" vertical="center"/>
      <protection locked="0"/>
    </xf>
    <xf numFmtId="0" fontId="27" fillId="64" borderId="64" xfId="73" quotePrefix="1" applyNumberFormat="1" applyFont="1" applyFill="1" applyBorder="1" applyAlignment="1" applyProtection="1">
      <alignment horizontal="left" vertical="center"/>
      <protection locked="0"/>
    </xf>
    <xf numFmtId="0" fontId="24" fillId="64" borderId="64" xfId="69" applyFont="1" applyFill="1" applyBorder="1" applyAlignment="1" applyProtection="1">
      <alignment vertical="center" wrapText="1"/>
      <protection locked="0"/>
    </xf>
    <xf numFmtId="0" fontId="24" fillId="74" borderId="64" xfId="0" applyFont="1" applyFill="1" applyBorder="1"/>
    <xf numFmtId="0" fontId="24" fillId="0" borderId="64" xfId="69" applyFont="1" applyFill="1" applyBorder="1" applyAlignment="1" applyProtection="1">
      <alignment vertical="center" wrapText="1"/>
      <protection locked="0"/>
    </xf>
    <xf numFmtId="164" fontId="4" fillId="0" borderId="0" xfId="74" applyFont="1" applyFill="1" applyAlignment="1" applyProtection="1">
      <alignment vertical="center"/>
      <protection locked="0"/>
    </xf>
    <xf numFmtId="164" fontId="4" fillId="26" borderId="0" xfId="74" applyFont="1" applyFill="1" applyAlignment="1" applyProtection="1">
      <alignment vertical="center"/>
      <protection locked="0"/>
    </xf>
    <xf numFmtId="0" fontId="83" fillId="86" borderId="32" xfId="69" applyFont="1" applyFill="1" applyBorder="1" applyAlignment="1">
      <alignment vertical="center"/>
    </xf>
    <xf numFmtId="0" fontId="83" fillId="86" borderId="11" xfId="69" applyFont="1" applyFill="1" applyBorder="1" applyAlignment="1">
      <alignment vertical="center"/>
    </xf>
    <xf numFmtId="170" fontId="83" fillId="86" borderId="33" xfId="69" applyNumberFormat="1" applyFont="1" applyFill="1" applyBorder="1" applyAlignment="1">
      <alignment horizontal="center" vertical="center"/>
    </xf>
    <xf numFmtId="0" fontId="83" fillId="86" borderId="29" xfId="69" applyFont="1" applyFill="1" applyBorder="1" applyAlignment="1">
      <alignment horizontal="center" vertical="center"/>
    </xf>
    <xf numFmtId="169" fontId="84" fillId="25" borderId="0" xfId="98" applyFont="1" applyFill="1" applyBorder="1" applyAlignment="1">
      <alignment horizontal="center" vertical="center"/>
    </xf>
    <xf numFmtId="169" fontId="17" fillId="37" borderId="0" xfId="98" applyFont="1" applyFill="1" applyAlignment="1">
      <alignment vertical="center"/>
    </xf>
    <xf numFmtId="0" fontId="4" fillId="87" borderId="0" xfId="0" applyFont="1" applyFill="1" applyAlignment="1">
      <alignment horizontal="center" vertical="center" wrapText="1"/>
    </xf>
    <xf numFmtId="0" fontId="7" fillId="87" borderId="0" xfId="61" applyFill="1" applyAlignment="1" applyProtection="1">
      <alignment horizontal="center" vertical="center" wrapText="1"/>
    </xf>
    <xf numFmtId="0" fontId="23" fillId="89" borderId="0" xfId="69" applyFont="1" applyFill="1" applyAlignment="1">
      <alignment vertical="center"/>
    </xf>
    <xf numFmtId="164" fontId="29" fillId="88" borderId="0" xfId="73" applyNumberFormat="1" applyFont="1" applyFill="1" applyBorder="1" applyAlignment="1" applyProtection="1">
      <alignment horizontal="center" vertical="center"/>
      <protection locked="0"/>
    </xf>
    <xf numFmtId="0" fontId="82" fillId="89" borderId="0" xfId="69" applyFont="1" applyFill="1" applyBorder="1" applyAlignment="1">
      <alignment vertical="center"/>
    </xf>
    <xf numFmtId="0" fontId="61" fillId="0" borderId="0" xfId="61" applyFont="1" applyBorder="1" applyAlignment="1" applyProtection="1">
      <alignment horizontal="center"/>
    </xf>
    <xf numFmtId="0" fontId="0" fillId="0" borderId="0" xfId="0"/>
    <xf numFmtId="0" fontId="0" fillId="0" borderId="0" xfId="0"/>
    <xf numFmtId="0" fontId="35" fillId="27" borderId="24" xfId="0" applyFont="1" applyFill="1" applyBorder="1" applyAlignment="1">
      <alignment horizontal="center" vertical="center"/>
    </xf>
    <xf numFmtId="0" fontId="32" fillId="25" borderId="44" xfId="0" applyFont="1" applyFill="1" applyBorder="1" applyAlignment="1">
      <alignment horizontal="center" vertical="center" wrapText="1"/>
    </xf>
    <xf numFmtId="0" fontId="151" fillId="37" borderId="0" xfId="0" applyFont="1" applyFill="1"/>
    <xf numFmtId="0" fontId="152" fillId="30" borderId="0" xfId="0" applyFont="1" applyFill="1" applyBorder="1" applyAlignment="1">
      <alignment horizontal="left"/>
    </xf>
    <xf numFmtId="0" fontId="83" fillId="30" borderId="0" xfId="0" applyFont="1" applyFill="1" applyBorder="1" applyAlignment="1">
      <alignment horizontal="left"/>
    </xf>
    <xf numFmtId="0" fontId="150" fillId="25" borderId="0" xfId="0" applyFont="1" applyFill="1" applyBorder="1" applyAlignment="1">
      <alignment vertical="center"/>
    </xf>
    <xf numFmtId="0" fontId="150"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0" fontId="150"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4" fontId="150" fillId="25" borderId="0" xfId="73" applyFont="1" applyFill="1" applyBorder="1" applyAlignment="1">
      <alignment vertical="center"/>
    </xf>
    <xf numFmtId="0" fontId="5" fillId="90" borderId="0" xfId="0" applyFont="1" applyFill="1" applyBorder="1" applyAlignment="1">
      <alignment vertical="center"/>
    </xf>
    <xf numFmtId="0" fontId="24" fillId="90" borderId="0" xfId="0" applyFont="1" applyFill="1" applyBorder="1" applyAlignment="1">
      <alignment vertical="center"/>
    </xf>
    <xf numFmtId="164" fontId="24" fillId="90" borderId="0" xfId="73" applyFont="1" applyFill="1" applyBorder="1" applyAlignment="1">
      <alignment horizontal="left" vertical="center"/>
    </xf>
    <xf numFmtId="164" fontId="24" fillId="90" borderId="0" xfId="73" applyFont="1" applyFill="1" applyBorder="1" applyAlignment="1">
      <alignment vertical="center"/>
    </xf>
    <xf numFmtId="164" fontId="27" fillId="90" borderId="0" xfId="73" applyNumberFormat="1" applyFont="1" applyFill="1" applyBorder="1" applyAlignment="1" applyProtection="1">
      <alignment horizontal="center" vertical="center"/>
    </xf>
    <xf numFmtId="164" fontId="27" fillId="90" borderId="0" xfId="73" applyNumberFormat="1" applyFont="1" applyFill="1" applyBorder="1" applyAlignment="1" applyProtection="1">
      <alignment horizontal="left" vertical="center"/>
    </xf>
    <xf numFmtId="164" fontId="24" fillId="90" borderId="0" xfId="73" applyNumberFormat="1" applyFont="1" applyFill="1" applyBorder="1" applyAlignment="1" applyProtection="1">
      <alignment vertical="center"/>
    </xf>
    <xf numFmtId="165" fontId="24" fillId="90" borderId="0" xfId="73" applyNumberFormat="1" applyFont="1" applyFill="1" applyBorder="1" applyAlignment="1" applyProtection="1">
      <alignment vertical="center"/>
    </xf>
    <xf numFmtId="171" fontId="0" fillId="0" borderId="0" xfId="0" applyNumberFormat="1"/>
    <xf numFmtId="164" fontId="122" fillId="0" borderId="0" xfId="73" applyFont="1" applyBorder="1" applyAlignment="1">
      <alignment horizontal="left" vertical="center"/>
    </xf>
    <xf numFmtId="0" fontId="30"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0" fillId="0" borderId="0" xfId="0" applyFont="1" applyBorder="1" applyAlignment="1">
      <alignment horizontal="left" vertical="top" wrapText="1"/>
    </xf>
    <xf numFmtId="0" fontId="50" fillId="0" borderId="0" xfId="0" applyFont="1" applyBorder="1" applyAlignment="1">
      <alignment horizontal="justify" vertical="top" wrapText="1"/>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148" fillId="0" borderId="32" xfId="0" applyFont="1" applyBorder="1" applyAlignment="1">
      <alignment horizontal="left" wrapText="1" indent="1" readingOrder="1"/>
    </xf>
    <xf numFmtId="0" fontId="0" fillId="0" borderId="11" xfId="0" applyBorder="1" applyAlignment="1">
      <alignment horizontal="left" indent="1" readingOrder="1"/>
    </xf>
    <xf numFmtId="0" fontId="0" fillId="0" borderId="33" xfId="0" applyBorder="1" applyAlignment="1">
      <alignment horizontal="left" indent="1"/>
    </xf>
    <xf numFmtId="0" fontId="0" fillId="0" borderId="29" xfId="0" applyBorder="1" applyAlignment="1">
      <alignment horizontal="left" indent="1" readingOrder="1"/>
    </xf>
    <xf numFmtId="0" fontId="0" fillId="0" borderId="10" xfId="0" applyBorder="1" applyAlignment="1">
      <alignment horizontal="left" indent="1" readingOrder="1"/>
    </xf>
    <xf numFmtId="0" fontId="0" fillId="0" borderId="20" xfId="0" applyBorder="1" applyAlignment="1">
      <alignment horizontal="left" indent="1"/>
    </xf>
    <xf numFmtId="0" fontId="4" fillId="0" borderId="0" xfId="0" applyFont="1"/>
    <xf numFmtId="0" fontId="60" fillId="0" borderId="0" xfId="0" applyFont="1" applyAlignment="1">
      <alignment horizontal="center" wrapText="1"/>
    </xf>
    <xf numFmtId="44" fontId="57" fillId="29" borderId="32" xfId="52" applyFont="1" applyFill="1" applyBorder="1" applyAlignment="1">
      <alignment horizontal="center" vertical="center"/>
    </xf>
    <xf numFmtId="44" fontId="57" fillId="29" borderId="11" xfId="52" applyFont="1" applyFill="1" applyBorder="1" applyAlignment="1">
      <alignment horizontal="center" vertical="center"/>
    </xf>
    <xf numFmtId="44" fontId="57" fillId="29" borderId="33" xfId="52" applyFont="1" applyFill="1" applyBorder="1" applyAlignment="1">
      <alignment horizontal="center" vertical="center"/>
    </xf>
    <xf numFmtId="44" fontId="57" fillId="29" borderId="28" xfId="52" applyFont="1" applyFill="1" applyBorder="1" applyAlignment="1">
      <alignment horizontal="center" vertical="center"/>
    </xf>
    <xf numFmtId="44" fontId="57" fillId="29" borderId="0" xfId="52" applyFont="1" applyFill="1" applyBorder="1" applyAlignment="1">
      <alignment horizontal="center" vertical="center"/>
    </xf>
    <xf numFmtId="44" fontId="57" fillId="29" borderId="19" xfId="52" applyFont="1" applyFill="1" applyBorder="1" applyAlignment="1">
      <alignment horizontal="center" vertical="center"/>
    </xf>
    <xf numFmtId="44" fontId="57" fillId="29" borderId="29" xfId="52" applyFont="1" applyFill="1" applyBorder="1" applyAlignment="1">
      <alignment horizontal="center" vertical="center"/>
    </xf>
    <xf numFmtId="44" fontId="57" fillId="29" borderId="10" xfId="52" applyFont="1" applyFill="1" applyBorder="1" applyAlignment="1">
      <alignment horizontal="center" vertical="center"/>
    </xf>
    <xf numFmtId="44" fontId="57"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8" fillId="27" borderId="0" xfId="61" applyFont="1" applyFill="1" applyAlignment="1" applyProtection="1">
      <alignment horizontal="center" vertical="center"/>
    </xf>
    <xf numFmtId="0" fontId="56" fillId="27" borderId="0" xfId="0" applyFont="1" applyFill="1" applyAlignment="1">
      <alignment horizontal="center" vertical="center"/>
    </xf>
    <xf numFmtId="0" fontId="61" fillId="0" borderId="0" xfId="61" applyFont="1" applyBorder="1" applyAlignment="1" applyProtection="1">
      <alignment horizontal="center"/>
    </xf>
    <xf numFmtId="0" fontId="0" fillId="0" borderId="0" xfId="0" applyAlignment="1">
      <alignment horizontal="center" vertical="center"/>
    </xf>
    <xf numFmtId="0" fontId="149" fillId="0" borderId="0" xfId="0" applyFont="1" applyAlignment="1">
      <alignment horizontal="center" vertical="center"/>
    </xf>
    <xf numFmtId="0" fontId="0" fillId="0" borderId="0" xfId="0"/>
    <xf numFmtId="0" fontId="0" fillId="83" borderId="18" xfId="0" applyFill="1" applyBorder="1" applyAlignment="1"/>
    <xf numFmtId="0" fontId="0" fillId="83" borderId="27" xfId="0" applyFill="1" applyBorder="1" applyAlignment="1"/>
    <xf numFmtId="0" fontId="0" fillId="83" borderId="13" xfId="0" applyFill="1" applyBorder="1" applyAlignment="1"/>
    <xf numFmtId="0" fontId="0" fillId="83" borderId="25" xfId="0" applyFill="1" applyBorder="1" applyAlignment="1"/>
    <xf numFmtId="0" fontId="0" fillId="83" borderId="12" xfId="0" applyFill="1" applyBorder="1" applyAlignment="1"/>
    <xf numFmtId="0" fontId="0" fillId="83" borderId="26" xfId="0" applyFill="1" applyBorder="1" applyAlignment="1"/>
    <xf numFmtId="0" fontId="35" fillId="24" borderId="43" xfId="0" applyFont="1" applyFill="1" applyBorder="1" applyAlignment="1">
      <alignment horizontal="center" vertical="center"/>
    </xf>
    <xf numFmtId="0" fontId="35" fillId="24" borderId="55" xfId="0" applyFont="1" applyFill="1" applyBorder="1" applyAlignment="1">
      <alignment horizontal="center" vertical="center"/>
    </xf>
    <xf numFmtId="0" fontId="35" fillId="24" borderId="56" xfId="0" applyFont="1" applyFill="1" applyBorder="1" applyAlignment="1">
      <alignment horizontal="center" vertical="center"/>
    </xf>
    <xf numFmtId="0" fontId="35" fillId="24" borderId="58"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61" xfId="0" applyFont="1" applyFill="1" applyBorder="1" applyAlignment="1">
      <alignment horizontal="center" vertical="center" wrapText="1"/>
    </xf>
    <xf numFmtId="0" fontId="35" fillId="24" borderId="43" xfId="0" applyFont="1" applyFill="1" applyBorder="1" applyAlignment="1">
      <alignment horizontal="center" vertical="center" wrapText="1"/>
    </xf>
    <xf numFmtId="0" fontId="35" fillId="24" borderId="55" xfId="0" applyFont="1" applyFill="1" applyBorder="1" applyAlignment="1">
      <alignment horizontal="center" vertical="center" wrapText="1"/>
    </xf>
    <xf numFmtId="0" fontId="35" fillId="24" borderId="56" xfId="0" applyFont="1" applyFill="1" applyBorder="1" applyAlignment="1">
      <alignment horizontal="center" vertical="center" wrapText="1"/>
    </xf>
    <xf numFmtId="0" fontId="19" fillId="52" borderId="23" xfId="61" applyFont="1" applyFill="1" applyBorder="1" applyAlignment="1" applyProtection="1">
      <alignment horizontal="center" vertical="center" wrapText="1"/>
    </xf>
    <xf numFmtId="0" fontId="19" fillId="52" borderId="65" xfId="61" applyFont="1" applyFill="1" applyBorder="1" applyAlignment="1" applyProtection="1">
      <alignment horizontal="center" vertical="center" wrapText="1"/>
    </xf>
    <xf numFmtId="0" fontId="19" fillId="52" borderId="66" xfId="61" applyFont="1" applyFill="1" applyBorder="1" applyAlignment="1" applyProtection="1">
      <alignment horizontal="center" vertical="center" wrapText="1"/>
    </xf>
    <xf numFmtId="0" fontId="31" fillId="69" borderId="71" xfId="0" applyFont="1" applyFill="1" applyBorder="1" applyAlignment="1">
      <alignment vertical="center"/>
    </xf>
    <xf numFmtId="0" fontId="31" fillId="69" borderId="65" xfId="0" applyFont="1" applyFill="1" applyBorder="1" applyAlignment="1">
      <alignment vertical="center"/>
    </xf>
    <xf numFmtId="0" fontId="31" fillId="69" borderId="49" xfId="0" applyFont="1" applyFill="1" applyBorder="1" applyAlignment="1">
      <alignment vertical="center"/>
    </xf>
    <xf numFmtId="0" fontId="30" fillId="33" borderId="23" xfId="61" applyFont="1" applyFill="1" applyBorder="1" applyAlignment="1" applyProtection="1">
      <alignment horizontal="center" vertical="center" wrapText="1"/>
    </xf>
    <xf numFmtId="0" fontId="30" fillId="33" borderId="65" xfId="61" applyFont="1" applyFill="1" applyBorder="1" applyAlignment="1" applyProtection="1">
      <alignment horizontal="center" vertical="center" wrapText="1"/>
    </xf>
    <xf numFmtId="0" fontId="30" fillId="33" borderId="49" xfId="61" applyFont="1" applyFill="1" applyBorder="1" applyAlignment="1" applyProtection="1">
      <alignment horizontal="center" vertical="center" wrapText="1"/>
    </xf>
    <xf numFmtId="0" fontId="31" fillId="69" borderId="73" xfId="0" applyFont="1" applyFill="1" applyBorder="1" applyAlignment="1">
      <alignment vertical="center"/>
    </xf>
    <xf numFmtId="0" fontId="31" fillId="69" borderId="69" xfId="0" applyFont="1" applyFill="1" applyBorder="1" applyAlignment="1">
      <alignment vertical="center"/>
    </xf>
    <xf numFmtId="0" fontId="31" fillId="69" borderId="50" xfId="0" applyFont="1" applyFill="1" applyBorder="1" applyAlignment="1">
      <alignment vertical="center"/>
    </xf>
    <xf numFmtId="0" fontId="31" fillId="69" borderId="53" xfId="0" applyFont="1" applyFill="1" applyBorder="1" applyAlignment="1">
      <alignment vertical="center"/>
    </xf>
    <xf numFmtId="0" fontId="19" fillId="56" borderId="71" xfId="61" applyFont="1" applyFill="1" applyBorder="1" applyAlignment="1" applyProtection="1">
      <alignment horizontal="center" vertical="center" wrapText="1"/>
    </xf>
    <xf numFmtId="0" fontId="19" fillId="56" borderId="65" xfId="61" applyFont="1" applyFill="1" applyBorder="1" applyAlignment="1" applyProtection="1">
      <alignment horizontal="center" vertical="center" wrapText="1"/>
    </xf>
    <xf numFmtId="0" fontId="19" fillId="56" borderId="49" xfId="61" applyFont="1" applyFill="1" applyBorder="1" applyAlignment="1" applyProtection="1">
      <alignment horizontal="center" vertical="center" wrapText="1"/>
    </xf>
    <xf numFmtId="0" fontId="31" fillId="69" borderId="52" xfId="0" applyFont="1" applyFill="1" applyBorder="1" applyAlignment="1">
      <alignment vertical="center"/>
    </xf>
    <xf numFmtId="0" fontId="31" fillId="69" borderId="67" xfId="0" applyFont="1" applyFill="1" applyBorder="1" applyAlignment="1">
      <alignment vertical="center"/>
    </xf>
    <xf numFmtId="0" fontId="31" fillId="69" borderId="54" xfId="0" applyFont="1" applyFill="1" applyBorder="1" applyAlignment="1">
      <alignment vertical="center"/>
    </xf>
    <xf numFmtId="0" fontId="19" fillId="49" borderId="23" xfId="61" applyFont="1" applyFill="1" applyBorder="1" applyAlignment="1" applyProtection="1">
      <alignment horizontal="center" vertical="center" wrapText="1"/>
    </xf>
    <xf numFmtId="0" fontId="19" fillId="49" borderId="65" xfId="61" applyFont="1" applyFill="1" applyBorder="1" applyAlignment="1" applyProtection="1">
      <alignment horizontal="center" vertical="center" wrapText="1"/>
    </xf>
    <xf numFmtId="0" fontId="19" fillId="49" borderId="66" xfId="61" applyFont="1" applyFill="1" applyBorder="1" applyAlignment="1" applyProtection="1">
      <alignment horizontal="center" vertical="center" wrapText="1"/>
    </xf>
    <xf numFmtId="0" fontId="42" fillId="26" borderId="14" xfId="61" applyFont="1" applyFill="1" applyBorder="1" applyAlignment="1" applyProtection="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45" xfId="61" applyFont="1" applyFill="1" applyBorder="1" applyAlignment="1" applyProtection="1">
      <alignment horizontal="center" vertical="center" wrapText="1"/>
    </xf>
    <xf numFmtId="0" fontId="42" fillId="26" borderId="30" xfId="61" applyFont="1" applyFill="1" applyBorder="1" applyAlignment="1" applyProtection="1">
      <alignment horizontal="center" vertical="center" wrapText="1"/>
    </xf>
    <xf numFmtId="0" fontId="42" fillId="26" borderId="74" xfId="61" applyFont="1" applyFill="1" applyBorder="1" applyAlignment="1" applyProtection="1">
      <alignment horizontal="center" vertical="center" wrapText="1"/>
    </xf>
    <xf numFmtId="0" fontId="40" fillId="54" borderId="25" xfId="0" applyFont="1" applyFill="1" applyBorder="1" applyAlignment="1">
      <alignment horizontal="center" vertical="center" wrapText="1"/>
    </xf>
    <xf numFmtId="0" fontId="40" fillId="54" borderId="12" xfId="0" applyFont="1" applyFill="1" applyBorder="1" applyAlignment="1">
      <alignment horizontal="center" vertical="center" wrapText="1"/>
    </xf>
    <xf numFmtId="0" fontId="40" fillId="54" borderId="26" xfId="0" applyFont="1" applyFill="1" applyBorder="1" applyAlignment="1">
      <alignment horizontal="center" vertical="center" wrapText="1"/>
    </xf>
    <xf numFmtId="0" fontId="153" fillId="31" borderId="18" xfId="61" applyFont="1" applyFill="1" applyBorder="1" applyAlignment="1" applyProtection="1">
      <alignment horizontal="center" vertical="center" wrapText="1"/>
    </xf>
    <xf numFmtId="0" fontId="153" fillId="31" borderId="27" xfId="61" applyFont="1" applyFill="1" applyBorder="1" applyAlignment="1" applyProtection="1">
      <alignment horizontal="center" vertical="center" wrapText="1"/>
    </xf>
    <xf numFmtId="0" fontId="153" fillId="31" borderId="13" xfId="61" applyFont="1" applyFill="1" applyBorder="1" applyAlignment="1" applyProtection="1">
      <alignment horizontal="center" vertical="center" wrapText="1"/>
    </xf>
    <xf numFmtId="0" fontId="153" fillId="31" borderId="25" xfId="61" applyFont="1" applyFill="1" applyBorder="1" applyAlignment="1" applyProtection="1">
      <alignment horizontal="center" vertical="center" wrapText="1"/>
    </xf>
    <xf numFmtId="0" fontId="153" fillId="31" borderId="12" xfId="61" applyFont="1" applyFill="1" applyBorder="1" applyAlignment="1" applyProtection="1">
      <alignment horizontal="center" vertical="center" wrapText="1"/>
    </xf>
    <xf numFmtId="0" fontId="153" fillId="31" borderId="26" xfId="61" applyFont="1" applyFill="1" applyBorder="1" applyAlignment="1" applyProtection="1">
      <alignment horizontal="center" vertical="center" wrapText="1"/>
    </xf>
    <xf numFmtId="0" fontId="31" fillId="69" borderId="72" xfId="0" applyFont="1" applyFill="1" applyBorder="1" applyAlignment="1">
      <alignment vertical="center"/>
    </xf>
    <xf numFmtId="0" fontId="42" fillId="46" borderId="43" xfId="0" applyFont="1" applyFill="1" applyBorder="1" applyAlignment="1">
      <alignment horizontal="center" vertical="center"/>
    </xf>
    <xf numFmtId="0" fontId="42" fillId="46" borderId="55" xfId="0" applyFont="1" applyFill="1" applyBorder="1" applyAlignment="1">
      <alignment horizontal="center" vertical="center"/>
    </xf>
    <xf numFmtId="0" fontId="42" fillId="46" borderId="56" xfId="0" applyFont="1" applyFill="1" applyBorder="1" applyAlignment="1">
      <alignment horizontal="center" vertical="center"/>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75"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35" fillId="27" borderId="57" xfId="0" applyFont="1" applyFill="1" applyBorder="1" applyAlignment="1">
      <alignment horizontal="center" vertical="center"/>
    </xf>
    <xf numFmtId="0" fontId="35" fillId="27" borderId="24" xfId="0" applyFont="1" applyFill="1" applyBorder="1" applyAlignment="1">
      <alignment horizontal="center" vertical="center"/>
    </xf>
    <xf numFmtId="0" fontId="32" fillId="25" borderId="51" xfId="0" applyFont="1" applyFill="1" applyBorder="1" applyAlignment="1">
      <alignment horizontal="center" vertical="center"/>
    </xf>
    <xf numFmtId="0" fontId="32" fillId="25" borderId="41" xfId="0" applyFont="1" applyFill="1" applyBorder="1" applyAlignment="1">
      <alignment horizontal="center" vertical="center"/>
    </xf>
    <xf numFmtId="0" fontId="32" fillId="38" borderId="18" xfId="0" applyFont="1" applyFill="1" applyBorder="1" applyAlignment="1">
      <alignment horizontal="center" vertical="center" wrapText="1"/>
    </xf>
    <xf numFmtId="0" fontId="32" fillId="38" borderId="27" xfId="0" applyFont="1" applyFill="1" applyBorder="1" applyAlignment="1">
      <alignment horizontal="center" vertical="center" wrapText="1"/>
    </xf>
    <xf numFmtId="0" fontId="32" fillId="38" borderId="13" xfId="0" applyFont="1" applyFill="1" applyBorder="1" applyAlignment="1">
      <alignment horizontal="center" vertical="center" wrapText="1"/>
    </xf>
    <xf numFmtId="0" fontId="32" fillId="38" borderId="25" xfId="0" applyFont="1" applyFill="1" applyBorder="1" applyAlignment="1">
      <alignment horizontal="center" vertical="center" wrapText="1"/>
    </xf>
    <xf numFmtId="0" fontId="32" fillId="38" borderId="12" xfId="0" applyFont="1" applyFill="1" applyBorder="1" applyAlignment="1">
      <alignment horizontal="center" vertical="center" wrapText="1"/>
    </xf>
    <xf numFmtId="0" fontId="32" fillId="38" borderId="26" xfId="0" applyFont="1" applyFill="1" applyBorder="1" applyAlignment="1">
      <alignment horizontal="center" vertical="center" wrapText="1"/>
    </xf>
    <xf numFmtId="0" fontId="19" fillId="28" borderId="39" xfId="0" applyFont="1" applyFill="1" applyBorder="1" applyAlignment="1">
      <alignment horizontal="center" vertical="center"/>
    </xf>
    <xf numFmtId="0" fontId="19" fillId="28" borderId="46" xfId="0" applyFont="1" applyFill="1" applyBorder="1" applyAlignment="1">
      <alignment horizontal="center" vertical="center"/>
    </xf>
    <xf numFmtId="0" fontId="31" fillId="69" borderId="66" xfId="0" applyFont="1" applyFill="1" applyBorder="1" applyAlignment="1">
      <alignment vertical="center"/>
    </xf>
    <xf numFmtId="0" fontId="31" fillId="69" borderId="70" xfId="0" applyFont="1" applyFill="1" applyBorder="1" applyAlignment="1">
      <alignment vertical="center"/>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19" fillId="91" borderId="71" xfId="61" applyFont="1" applyFill="1" applyBorder="1" applyAlignment="1" applyProtection="1">
      <alignment horizontal="center" vertical="center" wrapText="1"/>
    </xf>
    <xf numFmtId="0" fontId="19" fillId="91" borderId="65" xfId="61" applyFont="1" applyFill="1" applyBorder="1" applyAlignment="1" applyProtection="1">
      <alignment horizontal="center" vertical="center" wrapText="1"/>
    </xf>
    <xf numFmtId="0" fontId="19" fillId="91" borderId="49" xfId="61" applyFont="1" applyFill="1" applyBorder="1" applyAlignment="1" applyProtection="1">
      <alignment horizontal="center" vertical="center" wrapText="1"/>
    </xf>
    <xf numFmtId="44" fontId="45" fillId="29" borderId="59" xfId="0" applyNumberFormat="1" applyFont="1" applyFill="1" applyBorder="1" applyAlignment="1">
      <alignment horizontal="left" indent="13"/>
    </xf>
    <xf numFmtId="44" fontId="45" fillId="29" borderId="10" xfId="0" applyNumberFormat="1" applyFont="1" applyFill="1" applyBorder="1" applyAlignment="1">
      <alignment horizontal="left" indent="13"/>
    </xf>
    <xf numFmtId="0" fontId="42" fillId="26" borderId="18"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42" fillId="26" borderId="13" xfId="61" applyFont="1" applyFill="1" applyBorder="1" applyAlignment="1" applyProtection="1">
      <alignment horizontal="center" vertical="center"/>
    </xf>
    <xf numFmtId="0" fontId="42" fillId="26" borderId="2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6" xfId="61" applyFont="1" applyFill="1" applyBorder="1" applyAlignment="1" applyProtection="1">
      <alignment horizontal="center" vertical="center"/>
    </xf>
    <xf numFmtId="0" fontId="35" fillId="54" borderId="45" xfId="0" applyFont="1" applyFill="1" applyBorder="1" applyAlignment="1">
      <alignment horizontal="center" vertical="center" wrapText="1"/>
    </xf>
    <xf numFmtId="0" fontId="35" fillId="54" borderId="30" xfId="0" applyFont="1" applyFill="1" applyBorder="1" applyAlignment="1">
      <alignment horizontal="center" vertical="center" wrapText="1"/>
    </xf>
    <xf numFmtId="0" fontId="35" fillId="54" borderId="74" xfId="0" applyFont="1" applyFill="1" applyBorder="1" applyAlignment="1">
      <alignment horizontal="center" vertical="center" wrapText="1"/>
    </xf>
    <xf numFmtId="0" fontId="136" fillId="51" borderId="72" xfId="61" applyFont="1" applyFill="1" applyBorder="1" applyAlignment="1" applyProtection="1">
      <alignment horizontal="center" vertical="center" wrapText="1"/>
    </xf>
    <xf numFmtId="0" fontId="136" fillId="51" borderId="67" xfId="61" applyFont="1" applyFill="1" applyBorder="1" applyAlignment="1" applyProtection="1">
      <alignment horizontal="center" vertical="center" wrapText="1"/>
    </xf>
    <xf numFmtId="0" fontId="136" fillId="51" borderId="54" xfId="61" applyFont="1" applyFill="1" applyBorder="1" applyAlignment="1" applyProtection="1">
      <alignment horizontal="center" vertical="center" wrapText="1"/>
    </xf>
    <xf numFmtId="0" fontId="136" fillId="81" borderId="23" xfId="61" applyFont="1" applyFill="1" applyBorder="1" applyAlignment="1" applyProtection="1">
      <alignment horizontal="center" vertical="center" wrapText="1"/>
    </xf>
    <xf numFmtId="0" fontId="136" fillId="81" borderId="65" xfId="61" applyFont="1" applyFill="1" applyBorder="1" applyAlignment="1" applyProtection="1">
      <alignment horizontal="center" vertical="center" wrapText="1"/>
    </xf>
    <xf numFmtId="0" fontId="136" fillId="81" borderId="66" xfId="61" applyFont="1" applyFill="1" applyBorder="1" applyAlignment="1" applyProtection="1">
      <alignment horizontal="center" vertical="center" wrapText="1"/>
    </xf>
    <xf numFmtId="0" fontId="32" fillId="25" borderId="4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35" fillId="54" borderId="44" xfId="0" applyFont="1" applyFill="1" applyBorder="1" applyAlignment="1">
      <alignment horizontal="center" vertical="center" wrapText="1"/>
    </xf>
    <xf numFmtId="0" fontId="35" fillId="54" borderId="11" xfId="0" applyFont="1" applyFill="1" applyBorder="1" applyAlignment="1">
      <alignment horizontal="center" vertical="center" wrapText="1"/>
    </xf>
    <xf numFmtId="0" fontId="35" fillId="54" borderId="75" xfId="0" applyFont="1" applyFill="1" applyBorder="1" applyAlignment="1">
      <alignment horizontal="center" vertical="center" wrapText="1"/>
    </xf>
    <xf numFmtId="0" fontId="153" fillId="31" borderId="14" xfId="61" applyFont="1" applyFill="1" applyBorder="1" applyAlignment="1" applyProtection="1">
      <alignment horizontal="center" vertical="center" wrapText="1"/>
    </xf>
    <xf numFmtId="0" fontId="153" fillId="31" borderId="0" xfId="61" applyFont="1" applyFill="1" applyBorder="1" applyAlignment="1" applyProtection="1">
      <alignment horizontal="center" vertical="center" wrapText="1"/>
    </xf>
    <xf numFmtId="0" fontId="153" fillId="31" borderId="15"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75"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0" fillId="31" borderId="10" xfId="0" applyFont="1" applyFill="1" applyBorder="1" applyAlignment="1">
      <alignment horizontal="center" vertical="center"/>
    </xf>
    <xf numFmtId="0" fontId="44" fillId="0" borderId="0" xfId="61" applyFont="1" applyFill="1" applyBorder="1" applyAlignment="1" applyProtection="1">
      <alignment horizontal="center" vertical="center" wrapText="1"/>
    </xf>
    <xf numFmtId="0" fontId="44" fillId="0" borderId="0" xfId="61" applyFont="1" applyFill="1" applyBorder="1" applyAlignment="1" applyProtection="1"/>
    <xf numFmtId="0" fontId="35" fillId="54" borderId="47" xfId="0" applyFont="1" applyFill="1" applyBorder="1" applyAlignment="1">
      <alignment horizontal="center" vertical="center" wrapText="1"/>
    </xf>
    <xf numFmtId="0" fontId="35" fillId="54" borderId="62" xfId="0" applyFont="1" applyFill="1" applyBorder="1" applyAlignment="1">
      <alignment horizontal="center" vertical="center" wrapText="1"/>
    </xf>
    <xf numFmtId="0" fontId="35" fillId="54" borderId="63" xfId="0" applyFont="1" applyFill="1" applyBorder="1" applyAlignment="1">
      <alignment horizontal="center" vertical="center" wrapText="1"/>
    </xf>
    <xf numFmtId="0" fontId="18" fillId="31" borderId="51" xfId="0" applyFont="1" applyFill="1" applyBorder="1" applyAlignment="1">
      <alignment horizontal="center" vertical="center"/>
    </xf>
    <xf numFmtId="0" fontId="18" fillId="31" borderId="39" xfId="0" applyFont="1" applyFill="1" applyBorder="1" applyAlignment="1">
      <alignment horizontal="center" vertical="center"/>
    </xf>
    <xf numFmtId="0" fontId="30" fillId="31" borderId="4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1" borderId="75" xfId="0" applyFont="1" applyFill="1" applyBorder="1" applyAlignment="1">
      <alignment horizontal="center" vertical="center" wrapText="1"/>
    </xf>
    <xf numFmtId="0" fontId="30" fillId="31" borderId="25" xfId="0" applyFont="1" applyFill="1" applyBorder="1" applyAlignment="1">
      <alignment horizontal="center" vertical="center" wrapText="1"/>
    </xf>
    <xf numFmtId="0" fontId="30" fillId="31" borderId="12" xfId="0" applyFont="1" applyFill="1" applyBorder="1" applyAlignment="1">
      <alignment horizontal="center" vertical="center" wrapText="1"/>
    </xf>
    <xf numFmtId="0" fontId="30"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76" borderId="23" xfId="61" applyFont="1" applyFill="1" applyBorder="1" applyAlignment="1" applyProtection="1">
      <alignment horizontal="center" vertical="center" wrapText="1"/>
    </xf>
    <xf numFmtId="0" fontId="19" fillId="76" borderId="65" xfId="61" applyFont="1" applyFill="1" applyBorder="1" applyAlignment="1" applyProtection="1">
      <alignment horizontal="center" vertical="center" wrapText="1"/>
    </xf>
    <xf numFmtId="0" fontId="19" fillId="76" borderId="49" xfId="61" applyFont="1" applyFill="1" applyBorder="1" applyAlignment="1" applyProtection="1">
      <alignment horizontal="center" vertical="center" wrapText="1"/>
    </xf>
    <xf numFmtId="0" fontId="141" fillId="82" borderId="72" xfId="61" applyFont="1" applyFill="1" applyBorder="1" applyAlignment="1" applyProtection="1">
      <alignment horizontal="center" vertical="center" wrapText="1"/>
    </xf>
    <xf numFmtId="0" fontId="141" fillId="82" borderId="67" xfId="61" applyFont="1" applyFill="1" applyBorder="1" applyAlignment="1" applyProtection="1">
      <alignment horizontal="center" vertical="center" wrapText="1"/>
    </xf>
    <xf numFmtId="0" fontId="141" fillId="82" borderId="54" xfId="61" applyFont="1" applyFill="1" applyBorder="1" applyAlignment="1" applyProtection="1">
      <alignment horizontal="center" vertical="center" wrapText="1"/>
    </xf>
    <xf numFmtId="0" fontId="127" fillId="80" borderId="52" xfId="61" applyFont="1" applyFill="1" applyBorder="1" applyAlignment="1" applyProtection="1">
      <alignment horizontal="center" vertical="center" wrapText="1"/>
    </xf>
    <xf numFmtId="0" fontId="127" fillId="80" borderId="67" xfId="61" applyFont="1" applyFill="1" applyBorder="1" applyAlignment="1" applyProtection="1">
      <alignment horizontal="center" vertical="center" wrapText="1"/>
    </xf>
    <xf numFmtId="0" fontId="127" fillId="80" borderId="68" xfId="61" applyFont="1" applyFill="1" applyBorder="1" applyAlignment="1" applyProtection="1">
      <alignment horizontal="center" vertical="center" wrapText="1"/>
    </xf>
    <xf numFmtId="169" fontId="40" fillId="24" borderId="18" xfId="100" applyFont="1" applyFill="1" applyBorder="1" applyAlignment="1" applyProtection="1">
      <alignment horizontal="center" vertical="center" wrapText="1"/>
    </xf>
    <xf numFmtId="169" fontId="40" fillId="24" borderId="27" xfId="100" applyFont="1" applyFill="1" applyBorder="1" applyAlignment="1" applyProtection="1">
      <alignment horizontal="center" vertical="center" wrapText="1"/>
    </xf>
    <xf numFmtId="169" fontId="40" fillId="24" borderId="13" xfId="100" applyFont="1" applyFill="1" applyBorder="1" applyAlignment="1" applyProtection="1">
      <alignment horizontal="center" vertical="center" wrapText="1"/>
    </xf>
    <xf numFmtId="169" fontId="40" fillId="24" borderId="25" xfId="100" applyFont="1" applyFill="1" applyBorder="1" applyAlignment="1" applyProtection="1">
      <alignment horizontal="center" vertical="center" wrapText="1"/>
    </xf>
    <xf numFmtId="169" fontId="40" fillId="24" borderId="12" xfId="100" applyFont="1" applyFill="1" applyBorder="1" applyAlignment="1" applyProtection="1">
      <alignment horizontal="center" vertical="center" wrapText="1"/>
    </xf>
    <xf numFmtId="169" fontId="40" fillId="24" borderId="26" xfId="100" applyFont="1" applyFill="1" applyBorder="1" applyAlignment="1" applyProtection="1">
      <alignment horizontal="center" vertical="center" wrapText="1"/>
    </xf>
    <xf numFmtId="169" fontId="153" fillId="31" borderId="18" xfId="61" applyNumberFormat="1" applyFont="1" applyFill="1" applyBorder="1" applyAlignment="1" applyProtection="1">
      <alignment horizontal="center" vertical="center" wrapText="1"/>
    </xf>
    <xf numFmtId="169" fontId="153" fillId="31" borderId="27" xfId="61" applyNumberFormat="1" applyFont="1" applyFill="1" applyBorder="1" applyAlignment="1" applyProtection="1">
      <alignment horizontal="center" vertical="center" wrapText="1"/>
    </xf>
    <xf numFmtId="169" fontId="153" fillId="31" borderId="13" xfId="61" applyNumberFormat="1" applyFont="1" applyFill="1" applyBorder="1" applyAlignment="1" applyProtection="1">
      <alignment horizontal="center" vertical="center" wrapText="1"/>
    </xf>
    <xf numFmtId="169" fontId="40" fillId="31" borderId="35" xfId="100" applyFont="1" applyFill="1" applyBorder="1" applyAlignment="1" applyProtection="1">
      <alignment horizontal="center" vertical="center" wrapText="1"/>
    </xf>
    <xf numFmtId="169" fontId="40" fillId="31" borderId="10" xfId="100" applyFont="1" applyFill="1" applyBorder="1" applyAlignment="1" applyProtection="1">
      <alignment horizontal="center" vertical="center" wrapText="1"/>
    </xf>
    <xf numFmtId="169" fontId="40" fillId="31" borderId="34" xfId="100" applyFont="1" applyFill="1" applyBorder="1" applyAlignment="1" applyProtection="1">
      <alignment horizontal="center" vertical="center" wrapText="1"/>
    </xf>
    <xf numFmtId="0" fontId="153" fillId="31" borderId="44" xfId="61" applyFont="1" applyFill="1" applyBorder="1" applyAlignment="1" applyProtection="1">
      <alignment horizontal="center" vertical="center" wrapText="1"/>
    </xf>
    <xf numFmtId="0" fontId="153" fillId="31" borderId="11" xfId="61" applyFont="1" applyFill="1" applyBorder="1" applyAlignment="1" applyProtection="1">
      <alignment horizontal="center" vertical="center" wrapText="1"/>
    </xf>
    <xf numFmtId="0" fontId="153" fillId="31" borderId="75" xfId="61" applyFont="1" applyFill="1" applyBorder="1" applyAlignment="1" applyProtection="1">
      <alignment horizontal="center" vertical="center" wrapText="1"/>
    </xf>
    <xf numFmtId="0" fontId="153" fillId="31" borderId="35" xfId="61" applyFont="1" applyFill="1" applyBorder="1" applyAlignment="1" applyProtection="1">
      <alignment horizontal="center" vertical="center" wrapText="1"/>
    </xf>
    <xf numFmtId="0" fontId="153" fillId="31" borderId="10" xfId="61" applyFont="1" applyFill="1" applyBorder="1" applyAlignment="1" applyProtection="1">
      <alignment horizontal="center" vertical="center" wrapText="1"/>
    </xf>
    <xf numFmtId="0" fontId="153" fillId="31" borderId="34" xfId="61" applyFont="1" applyFill="1" applyBorder="1" applyAlignment="1" applyProtection="1">
      <alignment horizontal="center" vertical="center" wrapText="1"/>
    </xf>
    <xf numFmtId="0" fontId="43" fillId="27" borderId="45" xfId="61" applyFont="1" applyFill="1" applyBorder="1" applyAlignment="1" applyProtection="1">
      <alignment horizontal="center" vertical="center" wrapText="1"/>
    </xf>
    <xf numFmtId="0" fontId="43" fillId="27" borderId="30" xfId="61" applyFont="1" applyFill="1" applyBorder="1" applyAlignment="1" applyProtection="1">
      <alignment horizontal="center" vertical="center" wrapText="1"/>
    </xf>
    <xf numFmtId="0" fontId="43" fillId="27" borderId="74"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20" fillId="30" borderId="20" xfId="0" applyFont="1" applyFill="1" applyBorder="1" applyAlignment="1">
      <alignment horizontal="center" vertical="center"/>
    </xf>
    <xf numFmtId="0" fontId="20" fillId="30" borderId="0" xfId="0" applyFont="1" applyFill="1" applyBorder="1" applyAlignment="1">
      <alignment horizontal="center" vertical="center"/>
    </xf>
    <xf numFmtId="0" fontId="20" fillId="30" borderId="19" xfId="0" applyFont="1" applyFill="1" applyBorder="1" applyAlignment="1">
      <alignment horizontal="center" vertical="center"/>
    </xf>
    <xf numFmtId="0" fontId="33" fillId="46" borderId="44" xfId="0" applyFont="1" applyFill="1" applyBorder="1" applyAlignment="1">
      <alignment horizontal="center" vertical="center" wrapText="1"/>
    </xf>
    <xf numFmtId="0" fontId="33" fillId="46" borderId="11" xfId="0" applyFont="1" applyFill="1" applyBorder="1" applyAlignment="1">
      <alignment horizontal="center" vertical="center" wrapText="1"/>
    </xf>
    <xf numFmtId="0" fontId="33" fillId="46" borderId="75" xfId="0" applyFont="1" applyFill="1" applyBorder="1" applyAlignment="1">
      <alignment horizontal="center" vertical="center" wrapText="1"/>
    </xf>
    <xf numFmtId="0" fontId="33" fillId="46" borderId="25" xfId="0" applyFont="1" applyFill="1" applyBorder="1" applyAlignment="1">
      <alignment horizontal="center" vertical="center" wrapText="1"/>
    </xf>
    <xf numFmtId="0" fontId="33" fillId="46" borderId="12" xfId="0" applyFont="1" applyFill="1" applyBorder="1" applyAlignment="1">
      <alignment horizontal="center" vertical="center" wrapText="1"/>
    </xf>
    <xf numFmtId="0" fontId="33" fillId="46" borderId="26"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31" fillId="28" borderId="39" xfId="0" applyFont="1" applyFill="1" applyBorder="1" applyAlignment="1">
      <alignment horizontal="center" vertical="center"/>
    </xf>
    <xf numFmtId="0" fontId="40" fillId="50" borderId="14" xfId="0" applyFont="1" applyFill="1" applyBorder="1" applyAlignment="1">
      <alignment horizontal="center" vertical="center" wrapText="1"/>
    </xf>
    <xf numFmtId="0" fontId="40" fillId="50" borderId="0" xfId="0" applyFont="1" applyFill="1" applyBorder="1" applyAlignment="1">
      <alignment horizontal="center" vertical="center" wrapText="1"/>
    </xf>
    <xf numFmtId="0" fontId="40" fillId="50" borderId="15" xfId="0" applyFont="1" applyFill="1" applyBorder="1" applyAlignment="1">
      <alignment horizontal="center" vertical="center" wrapText="1"/>
    </xf>
    <xf numFmtId="0" fontId="95" fillId="57" borderId="14" xfId="0" applyFont="1" applyFill="1" applyBorder="1" applyAlignment="1">
      <alignment horizontal="center" vertical="center" wrapText="1"/>
    </xf>
    <xf numFmtId="0" fontId="95" fillId="57" borderId="0" xfId="0" applyFont="1" applyFill="1" applyBorder="1" applyAlignment="1">
      <alignment horizontal="center" vertical="center" wrapText="1"/>
    </xf>
    <xf numFmtId="0" fontId="95" fillId="57" borderId="15" xfId="0" applyFont="1" applyFill="1" applyBorder="1" applyAlignment="1">
      <alignment horizontal="center" vertical="center" wrapText="1"/>
    </xf>
    <xf numFmtId="0" fontId="95" fillId="57" borderId="25" xfId="0" applyFont="1" applyFill="1" applyBorder="1" applyAlignment="1">
      <alignment horizontal="center" vertical="center" wrapText="1"/>
    </xf>
    <xf numFmtId="0" fontId="95" fillId="57" borderId="12" xfId="0" applyFont="1" applyFill="1" applyBorder="1" applyAlignment="1">
      <alignment horizontal="center" vertical="center" wrapText="1"/>
    </xf>
    <xf numFmtId="0" fontId="95" fillId="57" borderId="26" xfId="0" applyFont="1" applyFill="1" applyBorder="1" applyAlignment="1">
      <alignment horizontal="center" vertical="center" wrapText="1"/>
    </xf>
    <xf numFmtId="0" fontId="31" fillId="69" borderId="68" xfId="0" applyFont="1" applyFill="1" applyBorder="1" applyAlignment="1">
      <alignment vertical="center"/>
    </xf>
    <xf numFmtId="0" fontId="42" fillId="36" borderId="72" xfId="61" applyFont="1" applyFill="1" applyBorder="1" applyAlignment="1" applyProtection="1">
      <alignment horizontal="center" vertical="center" wrapText="1"/>
    </xf>
    <xf numFmtId="0" fontId="42" fillId="36" borderId="67" xfId="61" applyFont="1" applyFill="1" applyBorder="1" applyAlignment="1" applyProtection="1">
      <alignment horizontal="center" vertical="center" wrapText="1"/>
    </xf>
    <xf numFmtId="0" fontId="42" fillId="36" borderId="54" xfId="61" applyFont="1" applyFill="1" applyBorder="1" applyAlignment="1" applyProtection="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94" fillId="30" borderId="34" xfId="0" applyFont="1" applyFill="1" applyBorder="1" applyAlignment="1">
      <alignment horizontal="center" vertical="center" wrapText="1"/>
    </xf>
    <xf numFmtId="0" fontId="35" fillId="54" borderId="35" xfId="0" applyFont="1" applyFill="1" applyBorder="1" applyAlignment="1">
      <alignment horizontal="center" vertical="center" wrapText="1"/>
    </xf>
    <xf numFmtId="0" fontId="35" fillId="54" borderId="10" xfId="0" applyFont="1" applyFill="1" applyBorder="1" applyAlignment="1">
      <alignment horizontal="center" vertical="center" wrapText="1"/>
    </xf>
    <xf numFmtId="0" fontId="35" fillId="54" borderId="34" xfId="0" applyFont="1" applyFill="1" applyBorder="1" applyAlignment="1">
      <alignment horizontal="center" vertical="center" wrapText="1"/>
    </xf>
    <xf numFmtId="0" fontId="143" fillId="75" borderId="53" xfId="61" applyFont="1" applyFill="1" applyBorder="1" applyAlignment="1" applyProtection="1">
      <alignment horizontal="center" vertical="center" wrapText="1"/>
    </xf>
    <xf numFmtId="0" fontId="143" fillId="75" borderId="69" xfId="61" applyFont="1" applyFill="1" applyBorder="1" applyAlignment="1" applyProtection="1">
      <alignment horizontal="center" vertical="center" wrapText="1"/>
    </xf>
    <xf numFmtId="0" fontId="143" fillId="75" borderId="70" xfId="61" applyFont="1" applyFill="1" applyBorder="1" applyAlignment="1" applyProtection="1">
      <alignment horizontal="center" vertical="center" wrapText="1"/>
    </xf>
    <xf numFmtId="0" fontId="30" fillId="33" borderId="71" xfId="61" applyFont="1" applyFill="1" applyBorder="1" applyAlignment="1" applyProtection="1">
      <alignment horizontal="center" vertical="center" wrapText="1"/>
    </xf>
    <xf numFmtId="0" fontId="30" fillId="33" borderId="66" xfId="61" applyFont="1" applyFill="1" applyBorder="1" applyAlignment="1" applyProtection="1">
      <alignment horizontal="center" vertical="center" wrapText="1"/>
    </xf>
    <xf numFmtId="0" fontId="42" fillId="36" borderId="68" xfId="61" applyFont="1" applyFill="1" applyBorder="1" applyAlignment="1" applyProtection="1">
      <alignment horizontal="center" vertical="center" wrapText="1"/>
    </xf>
    <xf numFmtId="0" fontId="32" fillId="51" borderId="48" xfId="0" applyFont="1" applyFill="1" applyBorder="1" applyAlignment="1">
      <alignment horizontal="center" vertical="center" wrapText="1"/>
    </xf>
    <xf numFmtId="0" fontId="32" fillId="51" borderId="39" xfId="0" applyFont="1" applyFill="1" applyBorder="1" applyAlignment="1">
      <alignment horizontal="center" vertical="center" wrapText="1"/>
    </xf>
    <xf numFmtId="0" fontId="32" fillId="51" borderId="46" xfId="0" applyFont="1" applyFill="1" applyBorder="1" applyAlignment="1">
      <alignment horizontal="center" vertical="center" wrapText="1"/>
    </xf>
    <xf numFmtId="169" fontId="136" fillId="46" borderId="52" xfId="61" applyNumberFormat="1" applyFont="1" applyFill="1" applyBorder="1" applyAlignment="1" applyProtection="1">
      <alignment horizontal="center" vertical="center" wrapText="1"/>
    </xf>
    <xf numFmtId="169" fontId="136" fillId="46" borderId="67" xfId="61" applyNumberFormat="1" applyFont="1" applyFill="1" applyBorder="1" applyAlignment="1" applyProtection="1">
      <alignment horizontal="center" vertical="center" wrapText="1"/>
    </xf>
    <xf numFmtId="169" fontId="136" fillId="46" borderId="68" xfId="61" applyNumberFormat="1" applyFont="1" applyFill="1" applyBorder="1" applyAlignment="1" applyProtection="1">
      <alignment horizontal="center" vertical="center" wrapText="1"/>
    </xf>
    <xf numFmtId="164" fontId="16" fillId="31" borderId="28"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8"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0" fontId="25" fillId="31" borderId="28" xfId="69"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21" fillId="26" borderId="28"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5" fillId="31" borderId="28"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8"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62" fillId="37" borderId="32" xfId="69" applyFont="1" applyFill="1" applyBorder="1" applyAlignment="1">
      <alignment horizontal="center" vertical="center"/>
    </xf>
    <xf numFmtId="0" fontId="62" fillId="37" borderId="11" xfId="69" applyFont="1" applyFill="1" applyBorder="1" applyAlignment="1">
      <alignment horizontal="center" vertical="center"/>
    </xf>
    <xf numFmtId="0" fontId="62" fillId="37" borderId="33"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3"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62" fillId="38" borderId="28" xfId="69" applyFont="1" applyFill="1" applyBorder="1" applyAlignment="1">
      <alignment horizontal="center" vertical="center"/>
    </xf>
    <xf numFmtId="0" fontId="62" fillId="38" borderId="0" xfId="69" applyFont="1" applyFill="1" applyBorder="1" applyAlignment="1">
      <alignment horizontal="center" vertical="center"/>
    </xf>
    <xf numFmtId="0" fontId="62" fillId="38" borderId="19" xfId="69" applyFont="1" applyFill="1" applyBorder="1" applyAlignment="1">
      <alignment horizontal="center" vertical="center"/>
    </xf>
    <xf numFmtId="0" fontId="62" fillId="38" borderId="29" xfId="69" applyFont="1" applyFill="1" applyBorder="1" applyAlignment="1">
      <alignment horizontal="center" vertical="center"/>
    </xf>
    <xf numFmtId="0" fontId="62" fillId="38" borderId="10" xfId="69" applyFont="1" applyFill="1" applyBorder="1" applyAlignment="1">
      <alignment horizontal="center" vertical="center"/>
    </xf>
    <xf numFmtId="0" fontId="62" fillId="38" borderId="20" xfId="69" applyFont="1" applyFill="1" applyBorder="1" applyAlignment="1">
      <alignment horizontal="center" vertical="center"/>
    </xf>
    <xf numFmtId="164" fontId="17" fillId="31" borderId="32"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3" xfId="73"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6" fillId="31" borderId="28" xfId="73" quotePrefix="1" applyNumberFormat="1" applyFont="1" applyFill="1" applyBorder="1" applyAlignment="1" applyProtection="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2"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3"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3" fillId="46" borderId="28"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58" borderId="28" xfId="73" applyNumberFormat="1" applyFont="1" applyFill="1" applyBorder="1" applyAlignment="1" applyProtection="1">
      <alignment horizontal="center" vertical="center" wrapText="1"/>
    </xf>
    <xf numFmtId="164" fontId="23" fillId="58" borderId="0" xfId="73" applyNumberFormat="1" applyFont="1" applyFill="1" applyBorder="1" applyAlignment="1" applyProtection="1">
      <alignment horizontal="center" vertical="center" wrapText="1"/>
    </xf>
    <xf numFmtId="164" fontId="23" fillId="58" borderId="19" xfId="73" applyNumberFormat="1" applyFont="1" applyFill="1" applyBorder="1" applyAlignment="1" applyProtection="1">
      <alignment horizontal="center" vertical="center" wrapText="1"/>
    </xf>
    <xf numFmtId="164" fontId="25" fillId="30" borderId="31" xfId="69" applyNumberFormat="1" applyFont="1" applyFill="1" applyBorder="1" applyAlignment="1" applyProtection="1">
      <alignment horizontal="center" vertical="center"/>
    </xf>
    <xf numFmtId="164" fontId="25" fillId="30" borderId="30"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7" fillId="33" borderId="28"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8"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29"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0" fontId="21" fillId="36" borderId="0" xfId="69" applyFont="1" applyFill="1" applyBorder="1" applyAlignment="1">
      <alignment horizontal="center" vertical="center"/>
    </xf>
    <xf numFmtId="164" fontId="21" fillId="26" borderId="0" xfId="75" applyFont="1" applyFill="1" applyBorder="1" applyAlignment="1">
      <alignment horizontal="center" vertical="center"/>
    </xf>
    <xf numFmtId="0" fontId="21" fillId="51" borderId="0" xfId="0" applyFont="1" applyFill="1" applyBorder="1" applyAlignment="1">
      <alignment horizontal="center" vertical="center"/>
    </xf>
    <xf numFmtId="0" fontId="29" fillId="30" borderId="0" xfId="0" applyFont="1" applyFill="1" applyAlignment="1">
      <alignment horizontal="left" vertical="center"/>
    </xf>
    <xf numFmtId="0" fontId="0" fillId="0" borderId="0" xfId="0" applyAlignment="1">
      <alignment horizontal="left" vertical="center"/>
    </xf>
    <xf numFmtId="0" fontId="21" fillId="26" borderId="0" xfId="0" applyFont="1" applyFill="1" applyAlignment="1">
      <alignment horizont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25" fillId="37" borderId="0" xfId="0" applyFont="1" applyFill="1" applyAlignment="1">
      <alignment horizontal="center" vertical="center"/>
    </xf>
    <xf numFmtId="0" fontId="21" fillId="45" borderId="0" xfId="77" applyFont="1" applyFill="1" applyBorder="1" applyAlignment="1">
      <alignment horizontal="center" vertical="center"/>
    </xf>
    <xf numFmtId="0" fontId="25" fillId="45" borderId="0" xfId="77" applyFont="1" applyFill="1" applyAlignment="1">
      <alignment horizontal="center" vertical="center"/>
    </xf>
    <xf numFmtId="169" fontId="129" fillId="26" borderId="0" xfId="98" applyFont="1" applyFill="1" applyAlignment="1">
      <alignment horizontal="center"/>
    </xf>
    <xf numFmtId="0" fontId="0" fillId="0" borderId="0" xfId="0" applyAlignment="1">
      <alignment horizontal="center"/>
    </xf>
    <xf numFmtId="0" fontId="21" fillId="46" borderId="0" xfId="69" applyFont="1" applyFill="1" applyBorder="1" applyAlignment="1">
      <alignment horizontal="center" vertical="center"/>
    </xf>
    <xf numFmtId="169" fontId="25" fillId="25" borderId="0" xfId="98" applyFont="1" applyFill="1" applyBorder="1" applyAlignment="1">
      <alignment horizontal="center" vertical="center"/>
    </xf>
    <xf numFmtId="169" fontId="25" fillId="37" borderId="0" xfId="98" applyFont="1" applyFill="1" applyAlignment="1">
      <alignment horizontal="center" vertical="center"/>
    </xf>
    <xf numFmtId="0" fontId="23" fillId="26" borderId="0" xfId="78" applyFont="1" applyFill="1" applyBorder="1" applyAlignment="1">
      <alignment horizontal="center" vertical="center"/>
    </xf>
    <xf numFmtId="0" fontId="21"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23" fillId="47" borderId="0" xfId="77" applyFont="1" applyFill="1" applyAlignment="1">
      <alignment horizontal="center" vertical="center"/>
    </xf>
    <xf numFmtId="164" fontId="21" fillId="26" borderId="0" xfId="107" applyFont="1" applyFill="1" applyBorder="1" applyAlignment="1">
      <alignment horizontal="center" vertical="center"/>
    </xf>
    <xf numFmtId="0" fontId="84"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0" fontId="25" fillId="37" borderId="0" xfId="69" applyFont="1" applyFill="1" applyAlignment="1">
      <alignment horizontal="center"/>
    </xf>
    <xf numFmtId="164" fontId="21" fillId="66" borderId="0" xfId="73" quotePrefix="1" applyFont="1" applyFill="1" applyBorder="1" applyAlignment="1">
      <alignment horizontal="center" vertical="center"/>
    </xf>
    <xf numFmtId="0" fontId="21" fillId="49" borderId="0" xfId="0" applyFont="1" applyFill="1" applyBorder="1" applyAlignment="1">
      <alignment horizontal="center" vertical="center"/>
    </xf>
    <xf numFmtId="0" fontId="25" fillId="49" borderId="0" xfId="0" applyFont="1" applyFill="1" applyBorder="1" applyAlignment="1">
      <alignment horizontal="center" vertical="center"/>
    </xf>
    <xf numFmtId="0" fontId="25" fillId="37" borderId="0" xfId="0" applyFont="1" applyFill="1" applyAlignment="1">
      <alignment horizontal="center"/>
    </xf>
    <xf numFmtId="164" fontId="21" fillId="66" borderId="0" xfId="73" applyFont="1" applyFill="1" applyBorder="1" applyAlignment="1">
      <alignment horizontal="center" vertical="center"/>
    </xf>
    <xf numFmtId="0" fontId="21" fillId="53"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3" fillId="86" borderId="10" xfId="69" applyFont="1" applyFill="1" applyBorder="1" applyAlignment="1">
      <alignment horizontal="center" vertical="center"/>
    </xf>
    <xf numFmtId="0" fontId="13" fillId="86" borderId="20" xfId="69" applyFont="1" applyFill="1" applyBorder="1" applyAlignment="1">
      <alignment horizontal="center" vertical="center"/>
    </xf>
    <xf numFmtId="0" fontId="21" fillId="52" borderId="0" xfId="69" applyFont="1" applyFill="1" applyBorder="1" applyAlignment="1">
      <alignment horizontal="center" vertical="center"/>
    </xf>
    <xf numFmtId="164" fontId="21" fillId="26" borderId="28" xfId="75" applyFont="1" applyFill="1" applyBorder="1" applyAlignment="1">
      <alignment horizontal="center" vertical="center"/>
    </xf>
    <xf numFmtId="164" fontId="21" fillId="26" borderId="0" xfId="74" applyFont="1" applyFill="1" applyBorder="1" applyAlignment="1">
      <alignment horizontal="center" vertical="center"/>
    </xf>
    <xf numFmtId="0" fontId="4" fillId="89" borderId="0" xfId="0" applyFont="1" applyFill="1" applyAlignment="1">
      <alignment horizontal="center" vertical="center" wrapText="1"/>
    </xf>
    <xf numFmtId="0" fontId="0" fillId="89" borderId="0" xfId="0" applyFill="1" applyAlignment="1">
      <alignment vertical="center" wrapText="1"/>
    </xf>
    <xf numFmtId="0" fontId="0" fillId="0" borderId="0" xfId="0" applyAlignment="1">
      <alignment vertical="center" wrapText="1"/>
    </xf>
    <xf numFmtId="0" fontId="21" fillId="63" borderId="0" xfId="69" applyFont="1" applyFill="1" applyBorder="1" applyAlignment="1">
      <alignment horizontal="center" vertical="center"/>
    </xf>
    <xf numFmtId="0" fontId="25" fillId="63" borderId="0" xfId="69" applyFont="1" applyFill="1" applyBorder="1" applyAlignment="1">
      <alignment horizontal="center" vertical="center"/>
    </xf>
    <xf numFmtId="0" fontId="86" fillId="41" borderId="0" xfId="69" applyFont="1" applyFill="1" applyBorder="1" applyAlignment="1">
      <alignment vertical="center"/>
    </xf>
    <xf numFmtId="0" fontId="0" fillId="0" borderId="0" xfId="0" applyAlignment="1">
      <alignment vertical="center"/>
    </xf>
    <xf numFmtId="0" fontId="129" fillId="84"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59" borderId="0" xfId="69" applyFont="1" applyFill="1" applyBorder="1" applyAlignment="1">
      <alignment horizontal="center" vertical="center"/>
    </xf>
    <xf numFmtId="0" fontId="124" fillId="79"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80"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2" fillId="0" borderId="0" xfId="0" applyFont="1" applyBorder="1" applyAlignment="1">
      <alignment horizontal="right" wrapText="1"/>
    </xf>
    <xf numFmtId="0" fontId="42" fillId="29" borderId="0" xfId="0" applyFont="1" applyFill="1" applyBorder="1" applyAlignment="1">
      <alignment horizontal="center" wrapText="1"/>
    </xf>
    <xf numFmtId="0" fontId="55"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3" fillId="27" borderId="31" xfId="0" applyFont="1" applyFill="1" applyBorder="1" applyAlignment="1">
      <alignment horizontal="left" vertical="center" wrapText="1"/>
    </xf>
    <xf numFmtId="0" fontId="53" fillId="27" borderId="30"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2" fillId="55" borderId="0" xfId="0" applyFont="1" applyFill="1" applyBorder="1" applyAlignment="1">
      <alignment horizontal="justify" wrapText="1"/>
    </xf>
    <xf numFmtId="0" fontId="7" fillId="27" borderId="21" xfId="61" applyFill="1" applyBorder="1" applyAlignment="1" applyProtection="1">
      <alignment vertical="top"/>
    </xf>
    <xf numFmtId="0" fontId="17" fillId="27" borderId="21" xfId="0" applyFont="1" applyFill="1" applyBorder="1" applyAlignment="1">
      <alignment vertical="top"/>
    </xf>
    <xf numFmtId="0" fontId="17" fillId="27" borderId="32" xfId="0" applyFont="1" applyFill="1" applyBorder="1" applyAlignment="1">
      <alignment horizontal="left" vertical="top" wrapText="1"/>
    </xf>
    <xf numFmtId="0" fontId="17" fillId="27" borderId="33" xfId="0" applyFont="1" applyFill="1" applyBorder="1"/>
    <xf numFmtId="0" fontId="17" fillId="27" borderId="28" xfId="0" applyFont="1" applyFill="1" applyBorder="1"/>
    <xf numFmtId="0" fontId="17" fillId="27" borderId="19" xfId="0" applyFont="1" applyFill="1" applyBorder="1"/>
    <xf numFmtId="0" fontId="17" fillId="27" borderId="29" xfId="0" applyFont="1" applyFill="1" applyBorder="1"/>
    <xf numFmtId="0" fontId="17" fillId="27" borderId="20" xfId="0" applyFont="1" applyFill="1" applyBorder="1"/>
    <xf numFmtId="0" fontId="59"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2" xfId="0" applyFont="1" applyFill="1" applyBorder="1" applyAlignment="1">
      <alignment horizontal="center" vertical="center" wrapText="1"/>
    </xf>
    <xf numFmtId="0" fontId="17" fillId="27" borderId="33" xfId="0" applyFont="1" applyFill="1" applyBorder="1" applyAlignment="1">
      <alignment horizontal="center" vertical="center" wrapText="1"/>
    </xf>
    <xf numFmtId="0" fontId="17" fillId="27" borderId="28"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5" borderId="0" xfId="0" applyFont="1" applyFill="1" applyBorder="1" applyAlignment="1">
      <alignment horizontal="center" vertical="center" wrapText="1"/>
    </xf>
    <xf numFmtId="164" fontId="150" fillId="26" borderId="28" xfId="107" applyFont="1" applyFill="1" applyBorder="1" applyAlignment="1">
      <alignment horizontal="left" vertical="center"/>
    </xf>
    <xf numFmtId="164" fontId="150" fillId="25" borderId="0" xfId="107" applyFont="1" applyFill="1" applyBorder="1" applyAlignment="1">
      <alignment vertical="center"/>
    </xf>
    <xf numFmtId="164" fontId="150" fillId="25" borderId="0" xfId="107" applyFont="1" applyFill="1" applyBorder="1" applyAlignment="1">
      <alignment horizontal="left" vertical="center"/>
    </xf>
    <xf numFmtId="164" fontId="150" fillId="25" borderId="0" xfId="107" applyFont="1" applyFill="1" applyBorder="1" applyAlignment="1">
      <alignment vertical="center" wrapText="1"/>
    </xf>
    <xf numFmtId="18" fontId="150" fillId="25" borderId="0" xfId="107" applyNumberFormat="1" applyFont="1" applyFill="1" applyBorder="1" applyAlignment="1">
      <alignment vertical="center"/>
    </xf>
    <xf numFmtId="0" fontId="150" fillId="25" borderId="0" xfId="69" applyFont="1" applyFill="1" applyAlignment="1">
      <alignment wrapText="1"/>
    </xf>
    <xf numFmtId="0" fontId="150" fillId="27" borderId="0" xfId="69" applyFont="1" applyFill="1" applyAlignment="1">
      <alignment wrapText="1"/>
    </xf>
    <xf numFmtId="164" fontId="151" fillId="25" borderId="0" xfId="107" applyFont="1" applyFill="1" applyBorder="1" applyAlignment="1">
      <alignment vertical="center"/>
    </xf>
    <xf numFmtId="164" fontId="151" fillId="25" borderId="0" xfId="107" applyFont="1" applyFill="1" applyBorder="1" applyAlignment="1">
      <alignment horizontal="left" vertical="center"/>
    </xf>
    <xf numFmtId="18" fontId="151" fillId="25" borderId="0" xfId="107" applyNumberFormat="1" applyFont="1" applyFill="1" applyBorder="1" applyAlignment="1">
      <alignment vertical="center"/>
    </xf>
    <xf numFmtId="164" fontId="151" fillId="27" borderId="0" xfId="107" applyFont="1" applyFill="1" applyBorder="1" applyAlignment="1">
      <alignment vertical="center"/>
    </xf>
    <xf numFmtId="164" fontId="151" fillId="27" borderId="0" xfId="107" applyFont="1" applyFill="1" applyBorder="1" applyAlignment="1">
      <alignment horizontal="left" vertical="center"/>
    </xf>
    <xf numFmtId="18" fontId="151" fillId="27" borderId="0" xfId="107" applyNumberFormat="1" applyFont="1" applyFill="1" applyBorder="1" applyAlignment="1">
      <alignment vertical="center"/>
    </xf>
    <xf numFmtId="164" fontId="150" fillId="35" borderId="0" xfId="107" applyFont="1" applyFill="1" applyBorder="1" applyAlignment="1">
      <alignment vertical="center"/>
    </xf>
    <xf numFmtId="164" fontId="150" fillId="39" borderId="0" xfId="107" applyFont="1" applyFill="1" applyBorder="1" applyAlignment="1">
      <alignment vertical="center"/>
    </xf>
    <xf numFmtId="0" fontId="139" fillId="0" borderId="0" xfId="69" applyFont="1" applyFill="1" applyBorder="1" applyAlignment="1">
      <alignment vertical="center"/>
    </xf>
  </cellXfs>
  <cellStyles count="109">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81685</xdr:colOff>
      <xdr:row>8</xdr:row>
      <xdr:rowOff>108816</xdr:rowOff>
    </xdr:from>
    <xdr:to>
      <xdr:col>11</xdr:col>
      <xdr:colOff>27999</xdr:colOff>
      <xdr:row>23</xdr:row>
      <xdr:rowOff>32616</xdr:rowOff>
    </xdr:to>
    <xdr:pic>
      <xdr:nvPicPr>
        <xdr:cNvPr id="61" name="bigimage" descr="Hyatt Grand Champions Resort Villas &amp; Spa Palm Springs Exterior"/>
        <xdr:cNvPicPr>
          <a:picLocks noChangeAspect="1" noChangeArrowheads="1"/>
        </xdr:cNvPicPr>
      </xdr:nvPicPr>
      <xdr:blipFill>
        <a:blip xmlns:r="http://schemas.openxmlformats.org/officeDocument/2006/relationships" r:embed="rId46" cstate="print">
          <a:extLst>
            <a:ext uri="{28A0092B-C50C-407E-A947-70E740481C1C}">
              <a14:useLocalDpi xmlns="" xmlns:a14="http://schemas.microsoft.com/office/drawing/2010/main" val="0"/>
            </a:ext>
          </a:extLst>
        </a:blip>
        <a:srcRect/>
        <a:stretch>
          <a:fillRect/>
        </a:stretch>
      </xdr:blipFill>
      <xdr:spPr bwMode="auto">
        <a:xfrm>
          <a:off x="1957821" y="1782907"/>
          <a:ext cx="4636655" cy="295448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76625" y="7553325"/>
          <a:ext cx="18097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96600" y="4981575"/>
          <a:ext cx="1809750" cy="16573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15675" y="1066800"/>
          <a:ext cx="1809750" cy="160020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850" y="7696200"/>
          <a:ext cx="1809750" cy="159067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25150" y="8896350"/>
          <a:ext cx="1809750" cy="1552575"/>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109903</xdr:colOff>
      <xdr:row>29</xdr:row>
      <xdr:rowOff>345830</xdr:rowOff>
    </xdr:from>
    <xdr:to>
      <xdr:col>27</xdr:col>
      <xdr:colOff>146537</xdr:colOff>
      <xdr:row>29</xdr:row>
      <xdr:rowOff>367639</xdr:rowOff>
    </xdr:to>
    <xdr:sp macro="" textlink="">
      <xdr:nvSpPr>
        <xdr:cNvPr id="5122" name="Line 35"/>
        <xdr:cNvSpPr>
          <a:spLocks noChangeShapeType="1"/>
        </xdr:cNvSpPr>
      </xdr:nvSpPr>
      <xdr:spPr bwMode="auto">
        <a:xfrm>
          <a:off x="7913076" y="13058042"/>
          <a:ext cx="28611634" cy="21809"/>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12</xdr:row>
      <xdr:rowOff>146538</xdr:rowOff>
    </xdr:from>
    <xdr:to>
      <xdr:col>7</xdr:col>
      <xdr:colOff>36635</xdr:colOff>
      <xdr:row>29</xdr:row>
      <xdr:rowOff>380999</xdr:rowOff>
    </xdr:to>
    <xdr:sp macro="" textlink="">
      <xdr:nvSpPr>
        <xdr:cNvPr id="5148" name="Line 86"/>
        <xdr:cNvSpPr>
          <a:spLocks noChangeShapeType="1"/>
        </xdr:cNvSpPr>
      </xdr:nvSpPr>
      <xdr:spPr bwMode="auto">
        <a:xfrm flipH="1">
          <a:off x="9250973" y="5385288"/>
          <a:ext cx="90854" cy="7707923"/>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9" name="Line 35"/>
        <xdr:cNvSpPr>
          <a:spLocks noChangeShapeType="1"/>
        </xdr:cNvSpPr>
      </xdr:nvSpPr>
      <xdr:spPr bwMode="auto">
        <a:xfrm rot="16200000">
          <a:off x="15683759" y="4773491"/>
          <a:ext cx="1047269" cy="103057"/>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60" name="Line 35"/>
        <xdr:cNvSpPr>
          <a:spLocks noChangeShapeType="1"/>
        </xdr:cNvSpPr>
      </xdr:nvSpPr>
      <xdr:spPr bwMode="auto">
        <a:xfrm>
          <a:off x="7803173" y="5165481"/>
          <a:ext cx="7143750" cy="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www.ieee802.org/11/Meetings/201209ChinaInterim.html"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grouper.ieee.org/groups/802/11/Photographs/officers.htm" TargetMode="External"/><Relationship Id="rId18" Type="http://schemas.openxmlformats.org/officeDocument/2006/relationships/hyperlink" Target="http://grouper.ieee.org/groups/802/11/"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mailto:jrosdahl@ieee.org" TargetMode="External"/><Relationship Id="rId7" Type="http://schemas.openxmlformats.org/officeDocument/2006/relationships/printerSettings" Target="../printerSettings/printerSettings8.bin"/><Relationship Id="rId12" Type="http://schemas.openxmlformats.org/officeDocument/2006/relationships/hyperlink" Target="http://standards.ieee.org/board/pat/index.html" TargetMode="External"/><Relationship Id="rId17" Type="http://schemas.openxmlformats.org/officeDocument/2006/relationships/hyperlink" Target="http://standards.ieee.org/board/pat/loa.pdf"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faqs/affiliationFAQ.html" TargetMode="External"/><Relationship Id="rId20" Type="http://schemas.openxmlformats.org/officeDocument/2006/relationships/hyperlink" Target="mailto:bkraemer@ieee.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standards.ieee.org/resources/antitrust-guidelines.pdf" TargetMode="External"/><Relationship Id="rId24" Type="http://schemas.openxmlformats.org/officeDocument/2006/relationships/hyperlink" Target="mailto:adrian.p.stephens@intel.com"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faq.pdf" TargetMode="External"/><Relationship Id="rId23" Type="http://schemas.openxmlformats.org/officeDocument/2006/relationships/hyperlink" Target="mailto:bkraemer@ieee.org" TargetMode="External"/><Relationship Id="rId10" Type="http://schemas.openxmlformats.org/officeDocument/2006/relationships/hyperlink" Target="http://www.ieee.org/web/membership/ethics/code_ethics.html"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standards.ieee.org/board/pat/pat-slideset.ppt" TargetMode="External"/><Relationship Id="rId22" Type="http://schemas.openxmlformats.org/officeDocument/2006/relationships/hyperlink" Target="mailto:jrosdahl@ieee.org"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index.html" TargetMode="External"/><Relationship Id="rId13" Type="http://schemas.openxmlformats.org/officeDocument/2006/relationships/hyperlink" Target="http://standards.ieee.org/board/pat/loa.pdf" TargetMode="External"/><Relationship Id="rId18" Type="http://schemas.openxmlformats.org/officeDocument/2006/relationships/hyperlink" Target="mailto:stds-802-11-tgah@listsev.ieee.org" TargetMode="External"/><Relationship Id="rId3" Type="http://schemas.openxmlformats.org/officeDocument/2006/relationships/hyperlink" Target="http://www.802wirelessworld.com/" TargetMode="External"/><Relationship Id="rId7" Type="http://schemas.openxmlformats.org/officeDocument/2006/relationships/hyperlink" Target="http://standards.ieee.org/resources/antitrust-guidelines.pdf" TargetMode="External"/><Relationship Id="rId12" Type="http://schemas.openxmlformats.org/officeDocument/2006/relationships/hyperlink" Target="http://standards.ieee.org/faqs/affiliationFAQ.html" TargetMode="External"/><Relationship Id="rId17" Type="http://schemas.openxmlformats.org/officeDocument/2006/relationships/hyperlink" Target="mailto:stds-802-11-tgaf@listsev.ieee.org" TargetMode="External"/><Relationship Id="rId2" Type="http://schemas.openxmlformats.org/officeDocument/2006/relationships/hyperlink" Target="http://www.ieee802.org/11/" TargetMode="External"/><Relationship Id="rId16" Type="http://schemas.openxmlformats.org/officeDocument/2006/relationships/hyperlink" Target="mailto:stds-802-11@listsev.ieee.org" TargetMode="External"/><Relationship Id="rId20" Type="http://schemas.openxmlformats.org/officeDocument/2006/relationships/printerSettings" Target="../printerSettings/printerSettings34.bin"/><Relationship Id="rId1" Type="http://schemas.openxmlformats.org/officeDocument/2006/relationships/hyperlink" Target="http://www.ieee802.org/11/Reflector.html" TargetMode="External"/><Relationship Id="rId6" Type="http://schemas.openxmlformats.org/officeDocument/2006/relationships/hyperlink" Target="http://www.ieee.org/web/membership/ethics/code_ethics.html" TargetMode="External"/><Relationship Id="rId11" Type="http://schemas.openxmlformats.org/officeDocument/2006/relationships/hyperlink" Target="http://standards.ieee.org/board/pat/faq.pdf" TargetMode="External"/><Relationship Id="rId5" Type="http://schemas.openxmlformats.org/officeDocument/2006/relationships/hyperlink" Target="mailto:stds-802-11-tgaj@listsev.ieee.org" TargetMode="External"/><Relationship Id="rId15" Type="http://schemas.openxmlformats.org/officeDocument/2006/relationships/hyperlink" Target="http://grouper.ieee.org/groups/802/11" TargetMode="External"/><Relationship Id="rId10" Type="http://schemas.openxmlformats.org/officeDocument/2006/relationships/hyperlink" Target="http://standards.ieee.org/board/pat/pat-slideset.ppt" TargetMode="External"/><Relationship Id="rId19" Type="http://schemas.openxmlformats.org/officeDocument/2006/relationships/hyperlink" Target="mailto:stds-802-11-tgai@listsev.ieee.org" TargetMode="External"/><Relationship Id="rId4" Type="http://schemas.openxmlformats.org/officeDocument/2006/relationships/hyperlink" Target="mailto:stds-802-11-tgac@listsev.ieee.org" TargetMode="External"/><Relationship Id="rId9" Type="http://schemas.openxmlformats.org/officeDocument/2006/relationships/hyperlink" Target="http://grouper.ieee.org/groups/802/11/Photographs/officers.htm" TargetMode="External"/><Relationship Id="rId14"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R455"/>
  <sheetViews>
    <sheetView showGridLines="0" zoomScale="66" zoomScaleNormal="66" workbookViewId="0">
      <selection activeCell="I22" sqref="I22"/>
    </sheetView>
  </sheetViews>
  <sheetFormatPr defaultRowHeight="20.100000000000001" customHeight="1"/>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c r="A1" s="870"/>
      <c r="B1" s="871" t="s">
        <v>489</v>
      </c>
      <c r="C1" s="872"/>
      <c r="D1" s="58"/>
      <c r="E1" s="1105"/>
      <c r="F1" s="1105"/>
      <c r="G1" s="1105"/>
      <c r="H1" s="1105"/>
      <c r="I1" s="1105"/>
      <c r="J1" s="1105"/>
      <c r="K1" s="1105"/>
      <c r="L1" s="1105"/>
      <c r="M1" s="1105"/>
      <c r="N1" s="1105"/>
      <c r="O1" s="1105"/>
      <c r="P1" s="1105"/>
      <c r="Q1" s="1105"/>
      <c r="R1" s="1105"/>
    </row>
    <row r="2" spans="1:18" ht="20.100000000000001" customHeight="1" thickBot="1">
      <c r="A2" s="618"/>
      <c r="B2" s="546"/>
      <c r="E2" s="1106"/>
      <c r="F2" s="1112" t="s">
        <v>199</v>
      </c>
      <c r="G2" s="1107"/>
      <c r="H2" s="1107"/>
      <c r="I2" s="1107"/>
      <c r="J2" s="1107"/>
      <c r="K2" s="1107"/>
      <c r="L2" s="1107"/>
      <c r="M2" s="1107"/>
      <c r="N2" s="1107"/>
      <c r="O2" s="1107"/>
      <c r="P2" s="1107"/>
    </row>
    <row r="3" spans="1:18" ht="20.100000000000001" customHeight="1" thickBot="1">
      <c r="A3" s="618"/>
      <c r="B3" s="372" t="s">
        <v>492</v>
      </c>
      <c r="E3" s="1106"/>
      <c r="F3" s="1098" t="s">
        <v>200</v>
      </c>
      <c r="G3" s="1107"/>
      <c r="H3" s="1107"/>
      <c r="I3" s="1107"/>
      <c r="J3" s="1107"/>
      <c r="K3" s="1107"/>
      <c r="L3" s="1107"/>
      <c r="M3" s="1107"/>
      <c r="N3" s="1107"/>
      <c r="O3" s="1107"/>
      <c r="P3" s="1107"/>
    </row>
    <row r="4" spans="1:18" ht="20.100000000000001" customHeight="1">
      <c r="A4" s="618"/>
      <c r="B4" s="1271" t="s">
        <v>740</v>
      </c>
      <c r="E4" s="1114" t="s">
        <v>201</v>
      </c>
      <c r="F4" s="1098" t="s">
        <v>522</v>
      </c>
      <c r="G4" s="1107"/>
      <c r="H4" s="1107"/>
      <c r="I4" s="1107"/>
      <c r="J4" s="1107"/>
      <c r="K4" s="1107"/>
      <c r="L4" s="1107"/>
      <c r="M4" s="1107"/>
      <c r="N4" s="1107"/>
      <c r="O4" s="1107"/>
      <c r="P4" s="1107"/>
    </row>
    <row r="5" spans="1:18" ht="20.100000000000001" customHeight="1">
      <c r="A5" s="618"/>
      <c r="B5" s="1272"/>
      <c r="E5" s="1114" t="s">
        <v>202</v>
      </c>
      <c r="F5" s="1100" t="s">
        <v>485</v>
      </c>
      <c r="G5" s="1107"/>
      <c r="H5" s="1107"/>
      <c r="I5" s="1107"/>
      <c r="J5" s="1108"/>
      <c r="K5" s="1107"/>
      <c r="L5" s="1107"/>
      <c r="M5" s="1107"/>
      <c r="N5" s="1107"/>
      <c r="O5" s="1107"/>
      <c r="P5" s="1107"/>
    </row>
    <row r="6" spans="1:18" ht="20.100000000000001" customHeight="1" thickBot="1">
      <c r="A6" s="618"/>
      <c r="B6" s="1273"/>
      <c r="E6" s="1114" t="s">
        <v>203</v>
      </c>
      <c r="F6" s="1101" t="s">
        <v>303</v>
      </c>
      <c r="G6" s="1107"/>
      <c r="H6" s="1107"/>
      <c r="I6" s="1107"/>
      <c r="J6" s="1107"/>
      <c r="K6" s="1107"/>
      <c r="L6" s="1107"/>
      <c r="M6" s="1107"/>
      <c r="N6" s="1107"/>
      <c r="O6" s="1107"/>
      <c r="P6" s="1107"/>
    </row>
    <row r="7" spans="1:18" s="41" customFormat="1" ht="20.100000000000001" customHeight="1" thickBot="1">
      <c r="A7" s="618"/>
      <c r="B7" s="54"/>
      <c r="C7" s="547"/>
      <c r="D7" s="60"/>
      <c r="E7" s="1115"/>
      <c r="F7" s="1110"/>
      <c r="G7" s="1110"/>
      <c r="H7" s="1110"/>
      <c r="I7" s="1110"/>
      <c r="J7" s="1110"/>
      <c r="K7" s="1110"/>
      <c r="L7" s="1110"/>
      <c r="M7" s="1110"/>
      <c r="N7" s="1110"/>
      <c r="O7" s="1110"/>
      <c r="P7" s="1110"/>
    </row>
    <row r="8" spans="1:18" s="42" customFormat="1" ht="20.100000000000001" customHeight="1">
      <c r="A8" s="618"/>
      <c r="B8" s="1073" t="s">
        <v>114</v>
      </c>
      <c r="C8" s="501"/>
      <c r="D8" s="59"/>
      <c r="E8" s="1116" t="s">
        <v>204</v>
      </c>
      <c r="F8" s="1102" t="s">
        <v>486</v>
      </c>
      <c r="G8" s="1103"/>
      <c r="H8" s="1103"/>
      <c r="I8" s="1103"/>
      <c r="J8" s="1103"/>
      <c r="K8" s="1111"/>
      <c r="L8" s="1111"/>
      <c r="M8" s="1111"/>
      <c r="N8" s="1111"/>
      <c r="O8" s="1111"/>
      <c r="P8" s="1111"/>
    </row>
    <row r="9" spans="1:18" ht="20.100000000000001" customHeight="1">
      <c r="A9" s="618"/>
      <c r="B9" s="685" t="s">
        <v>143</v>
      </c>
      <c r="C9" s="501"/>
      <c r="E9" s="1114" t="s">
        <v>205</v>
      </c>
      <c r="F9" s="1104" t="s">
        <v>739</v>
      </c>
      <c r="G9" s="1099"/>
      <c r="H9" s="1099"/>
      <c r="I9" s="1099"/>
      <c r="J9" s="1099"/>
      <c r="K9" s="1107"/>
      <c r="L9" s="1107"/>
      <c r="M9" s="1107"/>
      <c r="N9" s="1107"/>
      <c r="O9" s="1107"/>
      <c r="P9" s="1107"/>
    </row>
    <row r="10" spans="1:18" ht="20.100000000000001" customHeight="1">
      <c r="A10" s="618"/>
      <c r="B10" s="686"/>
      <c r="C10" s="687"/>
      <c r="E10" s="1114" t="s">
        <v>206</v>
      </c>
      <c r="F10" s="1101" t="s">
        <v>304</v>
      </c>
      <c r="G10" s="1101"/>
      <c r="H10" s="1101"/>
      <c r="I10" s="1101"/>
      <c r="J10" s="1101"/>
      <c r="K10" s="1109"/>
      <c r="L10" s="1101" t="s">
        <v>92</v>
      </c>
      <c r="M10" s="1101"/>
      <c r="N10" s="1099"/>
      <c r="O10" s="1099"/>
      <c r="P10" s="1099"/>
    </row>
    <row r="11" spans="1:18" ht="20.100000000000001" customHeight="1">
      <c r="A11" s="618"/>
      <c r="B11" s="688" t="s">
        <v>423</v>
      </c>
      <c r="C11" s="501"/>
      <c r="E11" s="1097"/>
      <c r="F11" s="1101" t="s">
        <v>207</v>
      </c>
      <c r="G11" s="1101"/>
      <c r="H11" s="1101"/>
      <c r="I11" s="1101"/>
      <c r="J11" s="1101"/>
      <c r="K11" s="1109"/>
      <c r="L11" s="1101" t="s">
        <v>93</v>
      </c>
      <c r="M11" s="1101"/>
      <c r="N11" s="1099"/>
      <c r="O11" s="1099"/>
      <c r="P11" s="1099"/>
    </row>
    <row r="12" spans="1:18" ht="20.100000000000001" customHeight="1">
      <c r="B12" s="689" t="s">
        <v>424</v>
      </c>
      <c r="E12" s="1097"/>
      <c r="F12" s="1101" t="s">
        <v>210</v>
      </c>
      <c r="G12" s="1101" t="s">
        <v>444</v>
      </c>
      <c r="H12" s="1101"/>
      <c r="I12" s="1101"/>
      <c r="J12" s="1101"/>
      <c r="K12" s="1109"/>
      <c r="L12" s="1101" t="s">
        <v>490</v>
      </c>
      <c r="M12" s="1101"/>
      <c r="N12" s="1099"/>
      <c r="O12" s="1099"/>
      <c r="P12" s="1099"/>
    </row>
    <row r="13" spans="1:18" ht="20.100000000000001" customHeight="1">
      <c r="A13" s="618"/>
      <c r="B13" s="690" t="s">
        <v>169</v>
      </c>
      <c r="C13" s="501"/>
      <c r="E13" s="1097"/>
      <c r="F13" s="1101" t="s">
        <v>211</v>
      </c>
      <c r="G13" s="1101" t="s">
        <v>305</v>
      </c>
      <c r="H13" s="1101"/>
      <c r="I13" s="1101"/>
      <c r="J13" s="1101"/>
      <c r="K13" s="1109"/>
      <c r="L13" s="1099" t="s">
        <v>491</v>
      </c>
      <c r="M13" s="1101"/>
      <c r="N13" s="1099"/>
      <c r="O13" s="1099"/>
      <c r="P13" s="1099"/>
    </row>
    <row r="14" spans="1:18" ht="20.100000000000001" customHeight="1">
      <c r="B14" s="691" t="s">
        <v>272</v>
      </c>
      <c r="C14" s="501"/>
      <c r="E14" s="1097"/>
      <c r="F14" s="1101" t="s">
        <v>212</v>
      </c>
      <c r="G14" s="1101" t="s">
        <v>305</v>
      </c>
      <c r="H14" s="1101"/>
      <c r="I14" s="1101"/>
      <c r="J14" s="1101"/>
      <c r="K14" s="1109"/>
      <c r="L14" s="1101" t="s">
        <v>94</v>
      </c>
      <c r="M14" s="1101"/>
      <c r="N14" s="1099"/>
      <c r="O14" s="1099"/>
      <c r="P14" s="1099"/>
    </row>
    <row r="15" spans="1:18" ht="20.100000000000001" customHeight="1">
      <c r="B15" s="502" t="s">
        <v>301</v>
      </c>
      <c r="C15" s="501"/>
      <c r="E15" s="1097"/>
      <c r="F15" s="1101" t="s">
        <v>273</v>
      </c>
      <c r="G15" s="1101"/>
      <c r="H15" s="1101"/>
      <c r="I15" s="1101"/>
      <c r="J15" s="1101"/>
      <c r="K15" s="1109"/>
      <c r="L15" s="1109"/>
      <c r="M15" s="1109"/>
      <c r="N15" s="1107"/>
      <c r="O15" s="1107"/>
      <c r="P15" s="1107"/>
    </row>
    <row r="16" spans="1:18" ht="20.100000000000001" customHeight="1">
      <c r="B16" s="503" t="s">
        <v>367</v>
      </c>
      <c r="C16" s="504"/>
      <c r="F16" s="1107"/>
      <c r="G16" s="1107"/>
      <c r="H16" s="1107"/>
      <c r="I16" s="1107"/>
      <c r="J16" s="1107"/>
      <c r="K16" s="1107"/>
      <c r="L16" s="1107"/>
      <c r="M16" s="1107"/>
      <c r="N16" s="1107"/>
      <c r="O16" s="1107"/>
      <c r="P16" s="1107"/>
    </row>
    <row r="17" spans="1:17" ht="20.100000000000001" customHeight="1">
      <c r="C17" s="463"/>
      <c r="E17" s="1097"/>
      <c r="F17" s="1107"/>
      <c r="G17" s="1107"/>
      <c r="H17" s="1107"/>
      <c r="I17" s="1107"/>
      <c r="J17" s="1107"/>
      <c r="K17" s="1107"/>
      <c r="L17" s="1107"/>
      <c r="M17" s="1107"/>
      <c r="N17" s="1107"/>
      <c r="O17" s="1107"/>
      <c r="P17" s="1107"/>
    </row>
    <row r="18" spans="1:17" ht="20.100000000000001" customHeight="1">
      <c r="E18" s="1113" t="s">
        <v>213</v>
      </c>
      <c r="F18" s="1278" t="s">
        <v>546</v>
      </c>
      <c r="G18" s="1279"/>
      <c r="H18" s="1279"/>
      <c r="I18" s="1279"/>
      <c r="J18" s="1279"/>
      <c r="K18" s="1279"/>
      <c r="L18" s="1279"/>
      <c r="M18" s="1279"/>
      <c r="N18" s="1279"/>
      <c r="O18" s="1279"/>
      <c r="P18" s="1279"/>
      <c r="Q18" s="1280"/>
    </row>
    <row r="19" spans="1:17" ht="20.100000000000001" customHeight="1">
      <c r="A19" s="618"/>
      <c r="B19" s="1026" t="s">
        <v>425</v>
      </c>
      <c r="C19" s="501"/>
      <c r="F19" s="1281"/>
      <c r="G19" s="1282"/>
      <c r="H19" s="1282"/>
      <c r="I19" s="1282"/>
      <c r="J19" s="1282"/>
      <c r="K19" s="1282"/>
      <c r="L19" s="1282"/>
      <c r="M19" s="1282"/>
      <c r="N19" s="1282"/>
      <c r="O19" s="1282"/>
      <c r="P19" s="1282"/>
      <c r="Q19" s="1283"/>
    </row>
    <row r="20" spans="1:17" ht="20.100000000000001" customHeight="1">
      <c r="B20" s="689" t="s">
        <v>426</v>
      </c>
    </row>
    <row r="21" spans="1:17" ht="20.100000000000001" customHeight="1">
      <c r="A21" s="618"/>
      <c r="B21" s="1074" t="s">
        <v>507</v>
      </c>
      <c r="C21" s="501"/>
    </row>
    <row r="22" spans="1:17" ht="20.100000000000001" customHeight="1">
      <c r="B22" s="1027" t="s">
        <v>316</v>
      </c>
      <c r="C22" s="501"/>
    </row>
    <row r="23" spans="1:17" ht="20.100000000000001" customHeight="1">
      <c r="B23" s="1075" t="s">
        <v>315</v>
      </c>
      <c r="C23" s="501"/>
    </row>
    <row r="24" spans="1:17" ht="20.100000000000001" customHeight="1">
      <c r="B24" s="1028" t="s">
        <v>368</v>
      </c>
      <c r="C24" s="501"/>
    </row>
    <row r="25" spans="1:17" ht="20.100000000000001" customHeight="1">
      <c r="B25" s="1076" t="s">
        <v>30</v>
      </c>
      <c r="C25" s="501"/>
    </row>
    <row r="26" spans="1:17" ht="20.100000000000001" customHeight="1">
      <c r="B26" s="1077" t="s">
        <v>24</v>
      </c>
      <c r="C26" s="501"/>
    </row>
    <row r="27" spans="1:17" ht="20.100000000000001" customHeight="1">
      <c r="B27" s="1078" t="s">
        <v>509</v>
      </c>
      <c r="C27" s="501"/>
    </row>
    <row r="28" spans="1:17" ht="20.100000000000001" customHeight="1">
      <c r="C28" s="501"/>
      <c r="E28" s="51"/>
      <c r="F28" s="1275"/>
      <c r="G28" s="1275"/>
      <c r="H28" s="1275"/>
      <c r="I28" s="1275"/>
    </row>
    <row r="29" spans="1:17" ht="20.100000000000001" customHeight="1">
      <c r="E29" s="50"/>
      <c r="F29" s="43"/>
      <c r="G29" s="43"/>
      <c r="H29" s="43"/>
      <c r="I29" s="43"/>
    </row>
    <row r="30" spans="1:17" ht="20.100000000000001" customHeight="1">
      <c r="B30" s="688" t="s">
        <v>427</v>
      </c>
      <c r="E30" s="50"/>
      <c r="F30" s="1274"/>
      <c r="G30" s="1274"/>
      <c r="H30" s="1274"/>
      <c r="I30" s="1274"/>
    </row>
    <row r="31" spans="1:17" ht="20.100000000000001" customHeight="1">
      <c r="B31" s="689" t="s">
        <v>428</v>
      </c>
      <c r="E31" s="50"/>
      <c r="F31" s="43"/>
      <c r="G31" s="43"/>
      <c r="H31" s="43"/>
      <c r="I31" s="43"/>
    </row>
    <row r="32" spans="1:17" ht="20.100000000000001" customHeight="1">
      <c r="B32" s="1081" t="s">
        <v>493</v>
      </c>
      <c r="E32" s="50"/>
      <c r="F32" s="1274"/>
      <c r="G32" s="1274"/>
      <c r="H32" s="1274"/>
      <c r="I32" s="1274"/>
    </row>
    <row r="33" spans="1:9" ht="20.100000000000001" customHeight="1">
      <c r="A33" s="618"/>
      <c r="B33" s="1082" t="s">
        <v>508</v>
      </c>
      <c r="C33" s="501"/>
      <c r="F33" s="1274"/>
      <c r="G33" s="1274"/>
      <c r="H33" s="1274"/>
      <c r="I33" s="1274"/>
    </row>
    <row r="35" spans="1:9" ht="20.100000000000001" customHeight="1">
      <c r="C35" s="501"/>
    </row>
    <row r="36" spans="1:9" ht="20.100000000000001" customHeight="1">
      <c r="B36" s="1276" t="s">
        <v>456</v>
      </c>
      <c r="C36" s="501"/>
    </row>
    <row r="37" spans="1:9" ht="20.100000000000001" customHeight="1">
      <c r="A37" s="54"/>
      <c r="B37" s="1277"/>
      <c r="C37" s="54"/>
    </row>
    <row r="38" spans="1:9" ht="20.100000000000001" customHeight="1">
      <c r="A38" s="54"/>
      <c r="B38" s="873" t="s">
        <v>452</v>
      </c>
      <c r="C38" s="54"/>
    </row>
    <row r="39" spans="1:9" ht="20.100000000000001" customHeight="1">
      <c r="A39" s="54"/>
      <c r="B39" s="1085" t="s">
        <v>384</v>
      </c>
      <c r="C39" s="54"/>
    </row>
    <row r="40" spans="1:9" ht="20.100000000000001" customHeight="1" thickBot="1">
      <c r="A40" s="54"/>
      <c r="C40" s="54"/>
    </row>
    <row r="41" spans="1:9" ht="20.100000000000001" customHeight="1">
      <c r="B41" s="603" t="s">
        <v>321</v>
      </c>
    </row>
    <row r="42" spans="1:9" ht="20.100000000000001" customHeight="1">
      <c r="B42" s="604" t="s">
        <v>279</v>
      </c>
    </row>
    <row r="43" spans="1:9" ht="20.100000000000001" customHeight="1">
      <c r="B43" s="506" t="s">
        <v>264</v>
      </c>
      <c r="C43" s="505"/>
    </row>
    <row r="44" spans="1:9" ht="20.100000000000001" customHeight="1">
      <c r="B44" s="507" t="s">
        <v>115</v>
      </c>
      <c r="C44" s="505"/>
    </row>
    <row r="45" spans="1:9" ht="20.100000000000001" customHeight="1">
      <c r="B45" s="508" t="s">
        <v>116</v>
      </c>
      <c r="C45" s="505"/>
    </row>
    <row r="46" spans="1:9" ht="20.100000000000001" customHeight="1">
      <c r="B46" s="1083" t="s">
        <v>113</v>
      </c>
      <c r="C46" s="505"/>
    </row>
    <row r="47" spans="1:9" ht="20.100000000000001" customHeight="1">
      <c r="B47" s="509" t="s">
        <v>275</v>
      </c>
      <c r="C47" s="505"/>
    </row>
    <row r="48" spans="1:9" ht="20.100000000000001" customHeight="1">
      <c r="B48" s="509" t="s">
        <v>276</v>
      </c>
      <c r="C48" s="505"/>
    </row>
    <row r="49" spans="1:3" ht="20.100000000000001" customHeight="1">
      <c r="B49" s="509" t="s">
        <v>147</v>
      </c>
      <c r="C49" s="505"/>
    </row>
    <row r="50" spans="1:3" ht="20.100000000000001" customHeight="1">
      <c r="B50" s="509" t="s">
        <v>281</v>
      </c>
      <c r="C50" s="505"/>
    </row>
    <row r="51" spans="1:3" ht="20.100000000000001" customHeight="1">
      <c r="B51" s="509" t="s">
        <v>277</v>
      </c>
      <c r="C51" s="505"/>
    </row>
    <row r="52" spans="1:3" ht="20.100000000000001" customHeight="1">
      <c r="B52" s="509" t="s">
        <v>146</v>
      </c>
      <c r="C52" s="505"/>
    </row>
    <row r="53" spans="1:3" ht="20.100000000000001" customHeight="1">
      <c r="B53" s="509" t="s">
        <v>278</v>
      </c>
      <c r="C53" s="505"/>
    </row>
    <row r="54" spans="1:3" ht="20.100000000000001" customHeight="1">
      <c r="B54" s="692" t="s">
        <v>117</v>
      </c>
      <c r="C54" s="505"/>
    </row>
    <row r="55" spans="1:3" ht="20.100000000000001" customHeight="1">
      <c r="C55" s="505"/>
    </row>
    <row r="56" spans="1:3" ht="20.100000000000001" customHeight="1">
      <c r="C56" s="505"/>
    </row>
    <row r="58" spans="1:3" ht="20.100000000000001" customHeight="1">
      <c r="A58" s="870"/>
      <c r="B58" s="871" t="str">
        <f>B1</f>
        <v>Sept 2012</v>
      </c>
      <c r="C58" s="872"/>
    </row>
    <row r="59" spans="1:3" ht="20.100000000000001" customHeight="1">
      <c r="A59" s="863"/>
      <c r="B59" s="863"/>
      <c r="C59" s="863"/>
    </row>
    <row r="60" spans="1:3" ht="20.100000000000001" customHeight="1">
      <c r="A60" s="863"/>
      <c r="B60" s="863"/>
      <c r="C60" s="863"/>
    </row>
    <row r="61" spans="1:3" ht="20.100000000000001" customHeight="1">
      <c r="A61" s="863"/>
      <c r="B61" s="863"/>
      <c r="C61" s="863"/>
    </row>
    <row r="62" spans="1:3" ht="20.100000000000001" customHeight="1">
      <c r="A62" s="863"/>
      <c r="B62" s="863"/>
      <c r="C62" s="863"/>
    </row>
    <row r="63" spans="1:3" ht="20.100000000000001" customHeight="1">
      <c r="A63" s="863"/>
      <c r="B63" s="863"/>
      <c r="C63" s="863"/>
    </row>
    <row r="64" spans="1:3" ht="20.100000000000001" customHeight="1">
      <c r="A64" s="863"/>
      <c r="B64" s="863"/>
      <c r="C64" s="863"/>
    </row>
    <row r="65" spans="1:3" ht="20.100000000000001" customHeight="1">
      <c r="A65" s="684"/>
      <c r="B65" s="684"/>
      <c r="C65" s="684"/>
    </row>
    <row r="66" spans="1:3" ht="20.100000000000001" customHeight="1">
      <c r="A66"/>
      <c r="B66"/>
      <c r="C66"/>
    </row>
    <row r="67" spans="1:3" ht="20.100000000000001" customHeight="1">
      <c r="A67"/>
      <c r="B67"/>
      <c r="C67"/>
    </row>
    <row r="68" spans="1:3" ht="20.100000000000001" customHeight="1">
      <c r="A68"/>
      <c r="B68"/>
      <c r="C68"/>
    </row>
    <row r="69" spans="1:3" ht="20.100000000000001" customHeight="1">
      <c r="A69"/>
      <c r="B69"/>
      <c r="C69"/>
    </row>
    <row r="70" spans="1:3" ht="20.100000000000001" customHeight="1">
      <c r="A70"/>
      <c r="B70"/>
      <c r="C70"/>
    </row>
    <row r="71" spans="1:3" ht="20.100000000000001" customHeight="1">
      <c r="A71"/>
      <c r="B71"/>
      <c r="C71"/>
    </row>
    <row r="72" spans="1:3" ht="20.100000000000001" customHeight="1">
      <c r="A72"/>
      <c r="B72"/>
      <c r="C72"/>
    </row>
    <row r="73" spans="1:3" ht="20.100000000000001" customHeight="1">
      <c r="A73"/>
      <c r="B73"/>
      <c r="C73"/>
    </row>
    <row r="74" spans="1:3" ht="20.100000000000001" customHeight="1">
      <c r="A74"/>
      <c r="B74"/>
      <c r="C74"/>
    </row>
    <row r="75" spans="1:3" ht="20.100000000000001" customHeight="1">
      <c r="A75"/>
      <c r="B75"/>
      <c r="C75"/>
    </row>
    <row r="76" spans="1:3" ht="20.100000000000001" customHeight="1">
      <c r="A76"/>
      <c r="B76"/>
      <c r="C76"/>
    </row>
    <row r="77" spans="1:3" ht="20.100000000000001" customHeight="1">
      <c r="A77"/>
      <c r="B77"/>
      <c r="C77"/>
    </row>
    <row r="78" spans="1:3" ht="20.100000000000001" customHeight="1">
      <c r="A78"/>
      <c r="B78"/>
      <c r="C78"/>
    </row>
    <row r="79" spans="1:3" ht="20.100000000000001" customHeight="1">
      <c r="A79"/>
      <c r="B79"/>
      <c r="C79"/>
    </row>
    <row r="80" spans="1:3" ht="20.100000000000001" customHeight="1">
      <c r="A80"/>
      <c r="B80"/>
      <c r="C80"/>
    </row>
    <row r="81" spans="1:3" ht="20.100000000000001" customHeight="1">
      <c r="A81"/>
      <c r="B81"/>
      <c r="C81"/>
    </row>
    <row r="82" spans="1:3" ht="20.100000000000001" customHeight="1">
      <c r="A82"/>
      <c r="B82"/>
      <c r="C82"/>
    </row>
    <row r="83" spans="1:3" ht="20.100000000000001" customHeight="1">
      <c r="A83"/>
      <c r="B83"/>
      <c r="C83"/>
    </row>
    <row r="84" spans="1:3" ht="20.100000000000001" customHeight="1">
      <c r="A84"/>
      <c r="B84"/>
      <c r="C84"/>
    </row>
    <row r="85" spans="1:3" ht="20.100000000000001" customHeight="1">
      <c r="A85"/>
      <c r="B85"/>
      <c r="C85"/>
    </row>
    <row r="86" spans="1:3" ht="20.100000000000001" customHeight="1">
      <c r="A86"/>
      <c r="B86"/>
      <c r="C86"/>
    </row>
    <row r="87" spans="1:3" ht="20.100000000000001" customHeight="1">
      <c r="A87"/>
      <c r="B87"/>
      <c r="C87"/>
    </row>
    <row r="88" spans="1:3" ht="20.100000000000001" customHeight="1">
      <c r="A88"/>
      <c r="B88"/>
      <c r="C88"/>
    </row>
    <row r="89" spans="1:3" ht="20.100000000000001" customHeight="1">
      <c r="A89"/>
      <c r="B89"/>
      <c r="C89"/>
    </row>
    <row r="90" spans="1:3" ht="20.100000000000001" customHeight="1">
      <c r="A90"/>
      <c r="B90"/>
      <c r="C90"/>
    </row>
    <row r="91" spans="1:3" ht="20.100000000000001" customHeight="1">
      <c r="A91"/>
      <c r="B91"/>
      <c r="C91"/>
    </row>
    <row r="92" spans="1:3" ht="20.100000000000001" customHeight="1">
      <c r="A92"/>
      <c r="B92"/>
      <c r="C92"/>
    </row>
    <row r="93" spans="1:3" ht="20.100000000000001" customHeight="1">
      <c r="A93"/>
      <c r="B93"/>
      <c r="C93"/>
    </row>
    <row r="94" spans="1:3" ht="20.100000000000001" customHeight="1">
      <c r="A94"/>
      <c r="B94"/>
      <c r="C94"/>
    </row>
    <row r="95" spans="1:3" ht="20.100000000000001" customHeight="1">
      <c r="A95"/>
      <c r="B95"/>
      <c r="C95"/>
    </row>
    <row r="96" spans="1:3" ht="20.100000000000001" customHeight="1">
      <c r="A96"/>
      <c r="B96"/>
      <c r="C96"/>
    </row>
    <row r="97" spans="1:3" ht="20.100000000000001" customHeight="1">
      <c r="A97"/>
      <c r="B97"/>
      <c r="C97"/>
    </row>
    <row r="98" spans="1:3" ht="20.100000000000001" customHeight="1">
      <c r="A98"/>
      <c r="B98"/>
      <c r="C98"/>
    </row>
    <row r="99" spans="1:3" ht="20.100000000000001" customHeight="1">
      <c r="A99"/>
      <c r="B99"/>
      <c r="C99"/>
    </row>
    <row r="100" spans="1:3" ht="20.100000000000001" customHeight="1">
      <c r="A100"/>
      <c r="B100"/>
      <c r="C100"/>
    </row>
    <row r="101" spans="1:3" ht="20.100000000000001" customHeight="1">
      <c r="A101"/>
      <c r="B101"/>
      <c r="C101"/>
    </row>
    <row r="102" spans="1:3" ht="20.100000000000001" customHeight="1">
      <c r="A102"/>
      <c r="B102"/>
      <c r="C102"/>
    </row>
    <row r="103" spans="1:3" ht="20.100000000000001" customHeight="1">
      <c r="A103"/>
      <c r="B103"/>
      <c r="C103"/>
    </row>
    <row r="104" spans="1:3" ht="20.100000000000001" customHeight="1">
      <c r="A104"/>
      <c r="B104"/>
      <c r="C104"/>
    </row>
    <row r="105" spans="1:3" ht="20.100000000000001" customHeight="1">
      <c r="A105"/>
      <c r="B105"/>
      <c r="C105"/>
    </row>
    <row r="106" spans="1:3" ht="20.100000000000001" customHeight="1">
      <c r="A106"/>
      <c r="B106"/>
      <c r="C106"/>
    </row>
    <row r="107" spans="1:3" ht="20.100000000000001" customHeight="1">
      <c r="A107"/>
      <c r="B107"/>
      <c r="C107"/>
    </row>
    <row r="108" spans="1:3" ht="20.100000000000001" customHeight="1">
      <c r="A108"/>
      <c r="B108"/>
      <c r="C108"/>
    </row>
    <row r="109" spans="1:3" ht="20.100000000000001" customHeight="1">
      <c r="A109"/>
      <c r="B109"/>
      <c r="C109"/>
    </row>
    <row r="110" spans="1:3" ht="20.100000000000001" customHeight="1">
      <c r="A110"/>
      <c r="B110"/>
      <c r="C110"/>
    </row>
    <row r="111" spans="1:3" ht="20.100000000000001" customHeight="1">
      <c r="A111"/>
      <c r="B111"/>
      <c r="C111"/>
    </row>
    <row r="112" spans="1:3" ht="20.100000000000001" customHeight="1">
      <c r="A112"/>
      <c r="B112"/>
      <c r="C112"/>
    </row>
    <row r="113" spans="1:3" ht="20.100000000000001" customHeight="1">
      <c r="A113"/>
      <c r="B113"/>
      <c r="C113"/>
    </row>
    <row r="114" spans="1:3" ht="20.100000000000001" customHeight="1">
      <c r="A114"/>
      <c r="B114"/>
      <c r="C114"/>
    </row>
    <row r="115" spans="1:3" ht="20.100000000000001" customHeight="1">
      <c r="A115"/>
      <c r="B115"/>
      <c r="C115"/>
    </row>
    <row r="116" spans="1:3" ht="20.100000000000001" customHeight="1">
      <c r="A116"/>
      <c r="B116"/>
      <c r="C116"/>
    </row>
    <row r="117" spans="1:3" ht="20.100000000000001" customHeight="1">
      <c r="A117"/>
      <c r="B117"/>
      <c r="C117"/>
    </row>
    <row r="118" spans="1:3" ht="20.100000000000001" customHeight="1">
      <c r="A118"/>
      <c r="B118"/>
      <c r="C118"/>
    </row>
    <row r="119" spans="1:3" ht="20.100000000000001" customHeight="1">
      <c r="A119"/>
      <c r="B119"/>
      <c r="C119"/>
    </row>
    <row r="120" spans="1:3" ht="20.100000000000001" customHeight="1">
      <c r="A120"/>
      <c r="B120"/>
      <c r="C120"/>
    </row>
    <row r="121" spans="1:3" ht="20.100000000000001" customHeight="1">
      <c r="A121"/>
      <c r="B121"/>
      <c r="C121"/>
    </row>
    <row r="122" spans="1:3" ht="20.100000000000001" customHeight="1">
      <c r="A122"/>
      <c r="B122"/>
      <c r="C122"/>
    </row>
    <row r="123" spans="1:3" ht="20.100000000000001" customHeight="1">
      <c r="A123"/>
      <c r="B123"/>
      <c r="C123"/>
    </row>
    <row r="124" spans="1:3" ht="20.100000000000001" customHeight="1">
      <c r="A124"/>
      <c r="B124"/>
      <c r="C124"/>
    </row>
    <row r="125" spans="1:3" ht="20.100000000000001" customHeight="1">
      <c r="A125"/>
      <c r="B125"/>
      <c r="C125"/>
    </row>
    <row r="126" spans="1:3" ht="20.100000000000001" customHeight="1">
      <c r="A126"/>
      <c r="B126"/>
      <c r="C126"/>
    </row>
    <row r="127" spans="1:3" ht="20.100000000000001" customHeight="1">
      <c r="A127"/>
      <c r="B127"/>
      <c r="C127"/>
    </row>
    <row r="128" spans="1:3" ht="20.100000000000001" customHeight="1">
      <c r="A128"/>
      <c r="B128"/>
      <c r="C128"/>
    </row>
    <row r="129" spans="1:3" ht="20.100000000000001" customHeight="1">
      <c r="A129"/>
      <c r="B129"/>
      <c r="C129"/>
    </row>
    <row r="130" spans="1:3" ht="20.100000000000001" customHeight="1">
      <c r="A130"/>
      <c r="B130"/>
      <c r="C130"/>
    </row>
    <row r="131" spans="1:3" ht="20.100000000000001" customHeight="1">
      <c r="A131"/>
      <c r="B131"/>
      <c r="C131"/>
    </row>
    <row r="132" spans="1:3" ht="20.100000000000001" customHeight="1">
      <c r="A132"/>
      <c r="B132"/>
      <c r="C132"/>
    </row>
    <row r="133" spans="1:3" ht="20.100000000000001" customHeight="1">
      <c r="A133"/>
      <c r="B133"/>
      <c r="C133"/>
    </row>
    <row r="134" spans="1:3" ht="20.100000000000001" customHeight="1">
      <c r="A134"/>
      <c r="B134"/>
      <c r="C134"/>
    </row>
    <row r="135" spans="1:3" ht="20.100000000000001" customHeight="1">
      <c r="A135"/>
      <c r="B135"/>
      <c r="C135"/>
    </row>
    <row r="136" spans="1:3" ht="20.100000000000001" customHeight="1">
      <c r="A136"/>
      <c r="B136"/>
      <c r="C136"/>
    </row>
    <row r="137" spans="1:3" ht="20.100000000000001" customHeight="1">
      <c r="A137"/>
      <c r="B137"/>
      <c r="C137"/>
    </row>
    <row r="138" spans="1:3" ht="20.100000000000001" customHeight="1">
      <c r="A138"/>
      <c r="B138"/>
      <c r="C138"/>
    </row>
    <row r="139" spans="1:3" ht="20.100000000000001" customHeight="1">
      <c r="A139"/>
      <c r="B139"/>
      <c r="C139"/>
    </row>
    <row r="140" spans="1:3" ht="20.100000000000001" customHeight="1">
      <c r="A140"/>
      <c r="B140"/>
      <c r="C140"/>
    </row>
    <row r="141" spans="1:3" ht="20.100000000000001" customHeight="1">
      <c r="A141"/>
      <c r="B141"/>
      <c r="C141"/>
    </row>
    <row r="142" spans="1:3" ht="20.100000000000001" customHeight="1">
      <c r="A142"/>
      <c r="B142"/>
      <c r="C142"/>
    </row>
    <row r="143" spans="1:3" ht="20.100000000000001" customHeight="1">
      <c r="A143"/>
      <c r="B143"/>
      <c r="C143"/>
    </row>
    <row r="144" spans="1:3" ht="20.100000000000001" customHeight="1">
      <c r="A144"/>
      <c r="B144"/>
      <c r="C144"/>
    </row>
    <row r="145" spans="1:3" ht="20.100000000000001" customHeight="1">
      <c r="A145"/>
      <c r="B145"/>
      <c r="C145"/>
    </row>
    <row r="146" spans="1:3" ht="20.100000000000001" customHeight="1">
      <c r="A146"/>
      <c r="B146"/>
      <c r="C146"/>
    </row>
    <row r="147" spans="1:3" ht="20.100000000000001" customHeight="1">
      <c r="A147"/>
      <c r="B147"/>
      <c r="C147"/>
    </row>
    <row r="148" spans="1:3" ht="20.100000000000001" customHeight="1">
      <c r="A148"/>
      <c r="B148"/>
      <c r="C148"/>
    </row>
    <row r="149" spans="1:3" ht="20.100000000000001" customHeight="1">
      <c r="A149"/>
      <c r="B149"/>
      <c r="C149"/>
    </row>
    <row r="150" spans="1:3" ht="20.100000000000001" customHeight="1">
      <c r="A150"/>
      <c r="B150"/>
      <c r="C150"/>
    </row>
    <row r="151" spans="1:3" ht="20.100000000000001" customHeight="1">
      <c r="A151"/>
      <c r="B151"/>
      <c r="C151"/>
    </row>
    <row r="152" spans="1:3" ht="20.100000000000001" customHeight="1">
      <c r="A152"/>
      <c r="B152"/>
      <c r="C152"/>
    </row>
    <row r="153" spans="1:3" ht="20.100000000000001" customHeight="1">
      <c r="A153"/>
      <c r="B153"/>
      <c r="C153"/>
    </row>
    <row r="154" spans="1:3" ht="20.100000000000001" customHeight="1">
      <c r="A154"/>
      <c r="B154"/>
      <c r="C154"/>
    </row>
    <row r="155" spans="1:3" ht="20.100000000000001" customHeight="1">
      <c r="A155"/>
      <c r="B155"/>
      <c r="C155"/>
    </row>
    <row r="156" spans="1:3" ht="20.100000000000001" customHeight="1">
      <c r="A156"/>
      <c r="B156"/>
      <c r="C156"/>
    </row>
    <row r="157" spans="1:3" ht="20.100000000000001" customHeight="1">
      <c r="A157"/>
      <c r="B157"/>
      <c r="C157"/>
    </row>
    <row r="158" spans="1:3" ht="20.100000000000001" customHeight="1">
      <c r="A158"/>
      <c r="B158"/>
      <c r="C158"/>
    </row>
    <row r="159" spans="1:3" ht="20.100000000000001" customHeight="1">
      <c r="A159"/>
      <c r="B159"/>
      <c r="C159"/>
    </row>
    <row r="160" spans="1:3" ht="20.100000000000001" customHeight="1">
      <c r="A160"/>
      <c r="B160"/>
      <c r="C160"/>
    </row>
    <row r="161" spans="1:3" ht="20.100000000000001" customHeight="1">
      <c r="A161"/>
      <c r="B161"/>
      <c r="C161"/>
    </row>
    <row r="162" spans="1:3" ht="20.100000000000001" customHeight="1">
      <c r="A162"/>
      <c r="B162"/>
      <c r="C162"/>
    </row>
    <row r="163" spans="1:3" ht="20.100000000000001" customHeight="1">
      <c r="A163"/>
      <c r="B163"/>
      <c r="C163"/>
    </row>
    <row r="164" spans="1:3" ht="20.100000000000001" customHeight="1">
      <c r="A164"/>
      <c r="B164"/>
      <c r="C164"/>
    </row>
    <row r="165" spans="1:3" ht="20.100000000000001" customHeight="1">
      <c r="A165"/>
      <c r="B165"/>
      <c r="C165"/>
    </row>
    <row r="166" spans="1:3" ht="20.100000000000001" customHeight="1">
      <c r="A166"/>
      <c r="B166"/>
      <c r="C166"/>
    </row>
    <row r="167" spans="1:3" ht="20.100000000000001" customHeight="1">
      <c r="A167"/>
      <c r="B167"/>
      <c r="C167"/>
    </row>
    <row r="168" spans="1:3" ht="20.100000000000001" customHeight="1">
      <c r="A168"/>
      <c r="B168"/>
      <c r="C168"/>
    </row>
    <row r="169" spans="1:3" ht="20.100000000000001" customHeight="1">
      <c r="A169"/>
      <c r="B169"/>
      <c r="C169"/>
    </row>
    <row r="170" spans="1:3" ht="20.100000000000001" customHeight="1">
      <c r="A170"/>
      <c r="B170"/>
      <c r="C170"/>
    </row>
    <row r="171" spans="1:3" ht="20.100000000000001" customHeight="1">
      <c r="A171"/>
      <c r="B171"/>
      <c r="C171"/>
    </row>
    <row r="172" spans="1:3" ht="20.100000000000001" customHeight="1">
      <c r="A172"/>
      <c r="B172"/>
      <c r="C172"/>
    </row>
    <row r="173" spans="1:3" ht="20.100000000000001" customHeight="1">
      <c r="A173"/>
      <c r="B173"/>
      <c r="C173"/>
    </row>
    <row r="174" spans="1:3" ht="20.100000000000001" customHeight="1">
      <c r="A174"/>
      <c r="B174"/>
      <c r="C174"/>
    </row>
    <row r="175" spans="1:3" ht="20.100000000000001" customHeight="1">
      <c r="A175"/>
      <c r="B175"/>
      <c r="C175"/>
    </row>
    <row r="176" spans="1:3" ht="20.100000000000001" customHeight="1">
      <c r="A176"/>
      <c r="B176"/>
      <c r="C176"/>
    </row>
    <row r="177" spans="1:3" ht="20.100000000000001" customHeight="1">
      <c r="A177"/>
      <c r="B177"/>
      <c r="C177"/>
    </row>
    <row r="178" spans="1:3" ht="20.100000000000001" customHeight="1">
      <c r="A178"/>
      <c r="B178"/>
      <c r="C178"/>
    </row>
    <row r="179" spans="1:3" ht="20.100000000000001" customHeight="1">
      <c r="A179"/>
      <c r="B179"/>
      <c r="C179"/>
    </row>
    <row r="180" spans="1:3" ht="20.100000000000001" customHeight="1">
      <c r="A180"/>
      <c r="B180"/>
      <c r="C180"/>
    </row>
    <row r="181" spans="1:3" ht="20.100000000000001" customHeight="1">
      <c r="A181"/>
      <c r="B181"/>
      <c r="C181"/>
    </row>
    <row r="182" spans="1:3" ht="20.100000000000001" customHeight="1">
      <c r="A182"/>
      <c r="B182"/>
      <c r="C182"/>
    </row>
    <row r="183" spans="1:3" ht="20.100000000000001" customHeight="1">
      <c r="A183"/>
      <c r="B183"/>
      <c r="C183"/>
    </row>
    <row r="184" spans="1:3" ht="20.100000000000001" customHeight="1">
      <c r="A184"/>
      <c r="B184"/>
      <c r="C184"/>
    </row>
    <row r="185" spans="1:3" ht="20.100000000000001" customHeight="1">
      <c r="A185"/>
      <c r="B185"/>
      <c r="C185"/>
    </row>
    <row r="186" spans="1:3" ht="20.100000000000001" customHeight="1">
      <c r="A186"/>
      <c r="B186"/>
      <c r="C186"/>
    </row>
    <row r="187" spans="1:3" ht="20.100000000000001" customHeight="1">
      <c r="A187"/>
      <c r="B187"/>
      <c r="C187"/>
    </row>
    <row r="188" spans="1:3" ht="20.100000000000001" customHeight="1">
      <c r="A188"/>
      <c r="B188"/>
      <c r="C188"/>
    </row>
    <row r="189" spans="1:3" ht="20.100000000000001" customHeight="1">
      <c r="A189"/>
      <c r="B189"/>
      <c r="C189"/>
    </row>
    <row r="190" spans="1:3" ht="20.100000000000001" customHeight="1">
      <c r="A190"/>
      <c r="B190"/>
      <c r="C190"/>
    </row>
    <row r="191" spans="1:3" ht="20.100000000000001" customHeight="1">
      <c r="A191"/>
      <c r="B191"/>
      <c r="C191"/>
    </row>
    <row r="192" spans="1:3" ht="20.100000000000001" customHeight="1">
      <c r="A192"/>
      <c r="B192"/>
      <c r="C192"/>
    </row>
    <row r="193" spans="1:3" ht="20.100000000000001" customHeight="1">
      <c r="A193"/>
      <c r="B193"/>
      <c r="C193"/>
    </row>
    <row r="194" spans="1:3" ht="20.100000000000001" customHeight="1">
      <c r="A194"/>
      <c r="B194"/>
      <c r="C194"/>
    </row>
    <row r="195" spans="1:3" ht="20.100000000000001" customHeight="1">
      <c r="A195"/>
      <c r="B195"/>
      <c r="C195"/>
    </row>
    <row r="196" spans="1:3" ht="20.100000000000001" customHeight="1">
      <c r="A196"/>
      <c r="B196"/>
      <c r="C196"/>
    </row>
    <row r="197" spans="1:3" ht="20.100000000000001" customHeight="1">
      <c r="A197"/>
      <c r="B197"/>
      <c r="C197"/>
    </row>
    <row r="198" spans="1:3" ht="20.100000000000001" customHeight="1">
      <c r="A198"/>
      <c r="B198"/>
      <c r="C198"/>
    </row>
    <row r="199" spans="1:3" ht="20.100000000000001" customHeight="1">
      <c r="A199"/>
      <c r="B199"/>
      <c r="C199"/>
    </row>
    <row r="200" spans="1:3" ht="20.100000000000001" customHeight="1">
      <c r="A200"/>
      <c r="B200"/>
      <c r="C200"/>
    </row>
    <row r="201" spans="1:3" ht="20.100000000000001" customHeight="1">
      <c r="A201"/>
      <c r="B201"/>
      <c r="C201"/>
    </row>
    <row r="202" spans="1:3" ht="20.100000000000001" customHeight="1">
      <c r="A202"/>
      <c r="B202"/>
      <c r="C202"/>
    </row>
    <row r="203" spans="1:3" ht="20.100000000000001" customHeight="1">
      <c r="A203"/>
      <c r="B203"/>
      <c r="C203"/>
    </row>
    <row r="204" spans="1:3" ht="20.100000000000001" customHeight="1">
      <c r="A204"/>
      <c r="B204"/>
      <c r="C204"/>
    </row>
    <row r="205" spans="1:3" ht="20.100000000000001" customHeight="1">
      <c r="A205"/>
      <c r="B205"/>
      <c r="C205"/>
    </row>
    <row r="206" spans="1:3" ht="20.100000000000001" customHeight="1">
      <c r="A206"/>
      <c r="B206"/>
      <c r="C206"/>
    </row>
    <row r="207" spans="1:3" ht="20.100000000000001" customHeight="1">
      <c r="A207"/>
      <c r="B207"/>
      <c r="C207"/>
    </row>
    <row r="208" spans="1:3" ht="20.100000000000001" customHeight="1">
      <c r="A208"/>
      <c r="B208"/>
      <c r="C208"/>
    </row>
    <row r="209" spans="1:3" ht="20.100000000000001" customHeight="1">
      <c r="A209"/>
      <c r="B209"/>
      <c r="C209"/>
    </row>
    <row r="210" spans="1:3" ht="20.100000000000001" customHeight="1">
      <c r="A210"/>
      <c r="B210"/>
      <c r="C210"/>
    </row>
    <row r="211" spans="1:3" ht="20.100000000000001" customHeight="1">
      <c r="A211"/>
      <c r="B211"/>
      <c r="C211"/>
    </row>
    <row r="212" spans="1:3" ht="20.100000000000001" customHeight="1">
      <c r="A212"/>
      <c r="B212"/>
      <c r="C212"/>
    </row>
    <row r="213" spans="1:3" ht="20.100000000000001" customHeight="1">
      <c r="A213"/>
      <c r="B213"/>
      <c r="C213"/>
    </row>
    <row r="214" spans="1:3" ht="20.100000000000001" customHeight="1">
      <c r="A214"/>
      <c r="B214"/>
      <c r="C214"/>
    </row>
    <row r="215" spans="1:3" ht="20.100000000000001" customHeight="1">
      <c r="A215"/>
      <c r="B215"/>
      <c r="C215"/>
    </row>
    <row r="216" spans="1:3" ht="20.100000000000001" customHeight="1">
      <c r="A216"/>
      <c r="B216"/>
      <c r="C216"/>
    </row>
    <row r="217" spans="1:3" ht="20.100000000000001" customHeight="1">
      <c r="A217"/>
      <c r="B217"/>
      <c r="C217"/>
    </row>
    <row r="218" spans="1:3" ht="20.100000000000001" customHeight="1">
      <c r="A218"/>
      <c r="B218"/>
      <c r="C218"/>
    </row>
    <row r="219" spans="1:3" ht="20.100000000000001" customHeight="1">
      <c r="A219"/>
      <c r="B219"/>
      <c r="C219"/>
    </row>
    <row r="220" spans="1:3" ht="20.100000000000001" customHeight="1">
      <c r="A220"/>
      <c r="B220"/>
      <c r="C220"/>
    </row>
    <row r="221" spans="1:3" ht="20.100000000000001" customHeight="1">
      <c r="A221"/>
      <c r="B221"/>
      <c r="C221"/>
    </row>
    <row r="222" spans="1:3" ht="20.100000000000001" customHeight="1">
      <c r="A222"/>
      <c r="B222"/>
      <c r="C222"/>
    </row>
    <row r="223" spans="1:3" ht="20.100000000000001" customHeight="1">
      <c r="A223"/>
      <c r="B223"/>
      <c r="C223"/>
    </row>
    <row r="224" spans="1:3" ht="20.100000000000001" customHeight="1">
      <c r="A224"/>
      <c r="B224"/>
      <c r="C224"/>
    </row>
    <row r="225" spans="1:3" ht="20.100000000000001" customHeight="1">
      <c r="A225"/>
      <c r="B225"/>
      <c r="C225"/>
    </row>
    <row r="226" spans="1:3" ht="20.100000000000001" customHeight="1">
      <c r="A226"/>
      <c r="B226"/>
      <c r="C226"/>
    </row>
    <row r="227" spans="1:3" ht="20.100000000000001" customHeight="1">
      <c r="A227"/>
      <c r="B227"/>
      <c r="C227"/>
    </row>
    <row r="228" spans="1:3" ht="20.100000000000001" customHeight="1">
      <c r="A228"/>
      <c r="B228"/>
      <c r="C228"/>
    </row>
    <row r="229" spans="1:3" ht="20.100000000000001" customHeight="1">
      <c r="A229"/>
      <c r="B229"/>
      <c r="C229"/>
    </row>
    <row r="230" spans="1:3" ht="20.100000000000001" customHeight="1">
      <c r="A230"/>
      <c r="B230"/>
      <c r="C230"/>
    </row>
    <row r="231" spans="1:3" ht="20.100000000000001" customHeight="1">
      <c r="A231"/>
      <c r="B231"/>
      <c r="C231"/>
    </row>
    <row r="232" spans="1:3" ht="20.100000000000001" customHeight="1">
      <c r="A232"/>
      <c r="B232"/>
      <c r="C232"/>
    </row>
    <row r="233" spans="1:3" ht="20.100000000000001" customHeight="1">
      <c r="A233"/>
      <c r="B233"/>
      <c r="C233"/>
    </row>
    <row r="234" spans="1:3" ht="20.100000000000001" customHeight="1">
      <c r="A234"/>
      <c r="B234"/>
      <c r="C234"/>
    </row>
    <row r="235" spans="1:3" ht="20.100000000000001" customHeight="1">
      <c r="A235"/>
      <c r="B235"/>
      <c r="C235"/>
    </row>
    <row r="236" spans="1:3" ht="20.100000000000001" customHeight="1">
      <c r="A236"/>
      <c r="B236"/>
      <c r="C236"/>
    </row>
    <row r="237" spans="1:3" ht="20.100000000000001" customHeight="1">
      <c r="A237"/>
      <c r="B237"/>
      <c r="C237"/>
    </row>
    <row r="238" spans="1:3" ht="20.100000000000001" customHeight="1">
      <c r="A238"/>
      <c r="B238"/>
      <c r="C238"/>
    </row>
    <row r="239" spans="1:3" ht="20.100000000000001" customHeight="1">
      <c r="A239"/>
      <c r="B239"/>
      <c r="C239"/>
    </row>
    <row r="240" spans="1:3" ht="20.100000000000001" customHeight="1">
      <c r="A240"/>
      <c r="B240"/>
      <c r="C240"/>
    </row>
    <row r="241" spans="1:3" ht="20.100000000000001" customHeight="1">
      <c r="A241"/>
      <c r="B241"/>
      <c r="C241"/>
    </row>
    <row r="242" spans="1:3" ht="20.100000000000001" customHeight="1">
      <c r="A242"/>
      <c r="B242"/>
      <c r="C242"/>
    </row>
    <row r="243" spans="1:3" ht="20.100000000000001" customHeight="1">
      <c r="A243"/>
      <c r="B243"/>
      <c r="C243"/>
    </row>
    <row r="244" spans="1:3" ht="20.100000000000001" customHeight="1">
      <c r="A244"/>
      <c r="B244"/>
      <c r="C244"/>
    </row>
    <row r="245" spans="1:3" ht="20.100000000000001" customHeight="1">
      <c r="A245"/>
      <c r="B245"/>
      <c r="C245"/>
    </row>
    <row r="246" spans="1:3" ht="20.100000000000001" customHeight="1">
      <c r="A246"/>
      <c r="B246"/>
      <c r="C246"/>
    </row>
    <row r="247" spans="1:3" ht="20.100000000000001" customHeight="1">
      <c r="A247"/>
      <c r="B247"/>
      <c r="C247"/>
    </row>
    <row r="248" spans="1:3" ht="20.100000000000001" customHeight="1">
      <c r="A248"/>
      <c r="B248"/>
      <c r="C248"/>
    </row>
    <row r="249" spans="1:3" ht="20.100000000000001" customHeight="1">
      <c r="A249"/>
      <c r="B249"/>
      <c r="C249"/>
    </row>
    <row r="250" spans="1:3" ht="20.100000000000001" customHeight="1">
      <c r="A250"/>
      <c r="B250"/>
      <c r="C250"/>
    </row>
    <row r="251" spans="1:3" ht="20.100000000000001" customHeight="1">
      <c r="A251"/>
      <c r="B251"/>
      <c r="C251"/>
    </row>
    <row r="252" spans="1:3" ht="20.100000000000001" customHeight="1">
      <c r="A252"/>
      <c r="B252"/>
      <c r="C252"/>
    </row>
    <row r="253" spans="1:3" ht="20.100000000000001" customHeight="1">
      <c r="A253"/>
      <c r="B253"/>
      <c r="C253"/>
    </row>
    <row r="254" spans="1:3" ht="20.100000000000001" customHeight="1">
      <c r="A254"/>
      <c r="B254"/>
      <c r="C254"/>
    </row>
    <row r="255" spans="1:3" ht="20.100000000000001" customHeight="1">
      <c r="A255"/>
      <c r="B255"/>
      <c r="C255"/>
    </row>
    <row r="256" spans="1:3" ht="20.100000000000001" customHeight="1">
      <c r="A256"/>
      <c r="B256"/>
      <c r="C256"/>
    </row>
    <row r="257" spans="1:3" ht="20.100000000000001" customHeight="1">
      <c r="A257"/>
      <c r="B257"/>
      <c r="C257"/>
    </row>
    <row r="258" spans="1:3" ht="20.100000000000001" customHeight="1">
      <c r="A258"/>
      <c r="B258"/>
      <c r="C258"/>
    </row>
    <row r="259" spans="1:3" ht="20.100000000000001" customHeight="1">
      <c r="A259"/>
      <c r="B259"/>
      <c r="C259"/>
    </row>
    <row r="260" spans="1:3" ht="20.100000000000001" customHeight="1">
      <c r="A260"/>
      <c r="B260"/>
      <c r="C260"/>
    </row>
    <row r="261" spans="1:3" ht="20.100000000000001" customHeight="1">
      <c r="A261"/>
      <c r="B261"/>
      <c r="C261"/>
    </row>
    <row r="262" spans="1:3" ht="20.100000000000001" customHeight="1">
      <c r="A262"/>
      <c r="B262"/>
      <c r="C262"/>
    </row>
    <row r="263" spans="1:3" ht="20.100000000000001" customHeight="1">
      <c r="A263"/>
      <c r="B263"/>
      <c r="C263"/>
    </row>
    <row r="264" spans="1:3" ht="20.100000000000001" customHeight="1">
      <c r="A264"/>
      <c r="B264"/>
      <c r="C264"/>
    </row>
    <row r="265" spans="1:3" ht="20.100000000000001" customHeight="1">
      <c r="A265"/>
      <c r="B265"/>
      <c r="C265"/>
    </row>
    <row r="266" spans="1:3" ht="20.100000000000001" customHeight="1">
      <c r="A266"/>
      <c r="B266"/>
      <c r="C266"/>
    </row>
    <row r="267" spans="1:3" ht="20.100000000000001" customHeight="1">
      <c r="A267"/>
      <c r="B267"/>
      <c r="C267"/>
    </row>
    <row r="268" spans="1:3" ht="20.100000000000001" customHeight="1">
      <c r="A268"/>
      <c r="B268"/>
      <c r="C268"/>
    </row>
    <row r="269" spans="1:3" ht="20.100000000000001" customHeight="1">
      <c r="A269"/>
      <c r="B269"/>
      <c r="C269"/>
    </row>
    <row r="270" spans="1:3" ht="20.100000000000001" customHeight="1">
      <c r="A270"/>
      <c r="B270"/>
      <c r="C270"/>
    </row>
    <row r="271" spans="1:3" ht="20.100000000000001" customHeight="1">
      <c r="A271"/>
      <c r="B271"/>
      <c r="C271"/>
    </row>
    <row r="272" spans="1:3" ht="20.100000000000001" customHeight="1">
      <c r="A272"/>
      <c r="B272"/>
      <c r="C272"/>
    </row>
    <row r="273" spans="1:3" ht="20.100000000000001" customHeight="1">
      <c r="A273"/>
      <c r="B273"/>
      <c r="C273"/>
    </row>
    <row r="274" spans="1:3" ht="20.100000000000001" customHeight="1">
      <c r="A274"/>
      <c r="B274"/>
      <c r="C274"/>
    </row>
    <row r="275" spans="1:3" ht="20.100000000000001" customHeight="1">
      <c r="A275"/>
      <c r="B275"/>
      <c r="C275"/>
    </row>
    <row r="276" spans="1:3" ht="20.100000000000001" customHeight="1">
      <c r="A276"/>
      <c r="B276"/>
      <c r="C276"/>
    </row>
    <row r="277" spans="1:3" ht="20.100000000000001" customHeight="1">
      <c r="A277"/>
      <c r="B277"/>
      <c r="C277"/>
    </row>
    <row r="278" spans="1:3" ht="20.100000000000001" customHeight="1">
      <c r="A278"/>
      <c r="B278"/>
      <c r="C278"/>
    </row>
    <row r="279" spans="1:3" ht="20.100000000000001" customHeight="1">
      <c r="A279"/>
      <c r="B279"/>
      <c r="C279"/>
    </row>
    <row r="280" spans="1:3" ht="20.100000000000001" customHeight="1">
      <c r="A280"/>
      <c r="B280"/>
      <c r="C280"/>
    </row>
    <row r="281" spans="1:3" ht="20.100000000000001" customHeight="1">
      <c r="A281"/>
      <c r="B281"/>
      <c r="C281"/>
    </row>
    <row r="282" spans="1:3" ht="20.100000000000001" customHeight="1">
      <c r="A282"/>
      <c r="B282"/>
      <c r="C282"/>
    </row>
    <row r="283" spans="1:3" ht="20.100000000000001" customHeight="1">
      <c r="A283"/>
      <c r="B283"/>
      <c r="C283"/>
    </row>
    <row r="284" spans="1:3" ht="20.100000000000001" customHeight="1">
      <c r="A284"/>
      <c r="B284"/>
      <c r="C284"/>
    </row>
    <row r="285" spans="1:3" ht="20.100000000000001" customHeight="1">
      <c r="A285"/>
      <c r="B285"/>
      <c r="C285"/>
    </row>
    <row r="286" spans="1:3" ht="20.100000000000001" customHeight="1">
      <c r="A286"/>
      <c r="B286"/>
      <c r="C286"/>
    </row>
    <row r="287" spans="1:3" ht="20.100000000000001" customHeight="1">
      <c r="A287"/>
      <c r="B287"/>
      <c r="C287"/>
    </row>
    <row r="288" spans="1:3" ht="20.100000000000001" customHeight="1">
      <c r="A288"/>
      <c r="B288"/>
      <c r="C288"/>
    </row>
    <row r="289" spans="1:3" ht="20.100000000000001" customHeight="1">
      <c r="A289"/>
      <c r="B289"/>
      <c r="C289"/>
    </row>
    <row r="290" spans="1:3" ht="20.100000000000001" customHeight="1">
      <c r="A290"/>
      <c r="B290"/>
      <c r="C290"/>
    </row>
    <row r="291" spans="1:3" ht="20.100000000000001" customHeight="1">
      <c r="A291"/>
      <c r="B291"/>
      <c r="C291"/>
    </row>
    <row r="292" spans="1:3" ht="20.100000000000001" customHeight="1">
      <c r="A292"/>
      <c r="B292"/>
      <c r="C292"/>
    </row>
    <row r="293" spans="1:3" ht="20.100000000000001" customHeight="1">
      <c r="A293"/>
      <c r="B293"/>
      <c r="C293"/>
    </row>
    <row r="294" spans="1:3" ht="20.100000000000001" customHeight="1">
      <c r="A294"/>
      <c r="B294"/>
      <c r="C294"/>
    </row>
    <row r="295" spans="1:3" ht="20.100000000000001" customHeight="1">
      <c r="A295"/>
      <c r="B295"/>
      <c r="C295"/>
    </row>
    <row r="296" spans="1:3" ht="20.100000000000001" customHeight="1">
      <c r="A296"/>
      <c r="B296"/>
      <c r="C296"/>
    </row>
    <row r="297" spans="1:3" ht="20.100000000000001" customHeight="1">
      <c r="A297"/>
      <c r="B297"/>
      <c r="C297"/>
    </row>
    <row r="298" spans="1:3" ht="20.100000000000001" customHeight="1">
      <c r="A298"/>
      <c r="B298"/>
      <c r="C298"/>
    </row>
    <row r="299" spans="1:3" ht="20.100000000000001" customHeight="1">
      <c r="A299"/>
      <c r="B299"/>
      <c r="C299"/>
    </row>
    <row r="300" spans="1:3" ht="20.100000000000001" customHeight="1">
      <c r="A300"/>
      <c r="B300"/>
      <c r="C300"/>
    </row>
    <row r="301" spans="1:3" ht="20.100000000000001" customHeight="1">
      <c r="A301"/>
      <c r="B301"/>
      <c r="C301"/>
    </row>
    <row r="302" spans="1:3" ht="20.100000000000001" customHeight="1">
      <c r="A302"/>
      <c r="B302"/>
      <c r="C302"/>
    </row>
    <row r="303" spans="1:3" ht="20.100000000000001" customHeight="1">
      <c r="A303"/>
      <c r="B303"/>
      <c r="C303"/>
    </row>
    <row r="304" spans="1:3" ht="20.100000000000001" customHeight="1">
      <c r="A304"/>
      <c r="B304"/>
      <c r="C304"/>
    </row>
    <row r="305" spans="1:3" ht="20.100000000000001" customHeight="1">
      <c r="A305"/>
      <c r="B305"/>
      <c r="C305"/>
    </row>
    <row r="306" spans="1:3" ht="20.100000000000001" customHeight="1">
      <c r="A306"/>
      <c r="B306"/>
      <c r="C306"/>
    </row>
    <row r="307" spans="1:3" ht="20.100000000000001" customHeight="1">
      <c r="A307"/>
      <c r="B307"/>
      <c r="C307"/>
    </row>
    <row r="308" spans="1:3" ht="20.100000000000001" customHeight="1">
      <c r="A308"/>
      <c r="B308"/>
      <c r="C308"/>
    </row>
    <row r="309" spans="1:3" ht="20.100000000000001" customHeight="1">
      <c r="A309"/>
      <c r="B309"/>
      <c r="C309"/>
    </row>
    <row r="310" spans="1:3" ht="20.100000000000001" customHeight="1">
      <c r="A310"/>
      <c r="B310"/>
      <c r="C310"/>
    </row>
    <row r="311" spans="1:3" ht="20.100000000000001" customHeight="1">
      <c r="A311"/>
      <c r="B311"/>
      <c r="C311"/>
    </row>
    <row r="312" spans="1:3" ht="20.100000000000001" customHeight="1">
      <c r="A312"/>
      <c r="B312"/>
      <c r="C312"/>
    </row>
    <row r="313" spans="1:3" ht="20.100000000000001" customHeight="1">
      <c r="A313"/>
      <c r="B313"/>
      <c r="C313"/>
    </row>
    <row r="314" spans="1:3" ht="20.100000000000001" customHeight="1">
      <c r="A314"/>
      <c r="B314"/>
      <c r="C314"/>
    </row>
    <row r="315" spans="1:3" ht="20.100000000000001" customHeight="1">
      <c r="A315"/>
      <c r="B315"/>
      <c r="C315"/>
    </row>
    <row r="316" spans="1:3" ht="20.100000000000001" customHeight="1">
      <c r="A316"/>
      <c r="B316"/>
      <c r="C316"/>
    </row>
    <row r="317" spans="1:3" ht="20.100000000000001" customHeight="1">
      <c r="A317"/>
      <c r="B317"/>
      <c r="C317"/>
    </row>
    <row r="318" spans="1:3" ht="20.100000000000001" customHeight="1">
      <c r="A318"/>
      <c r="B318"/>
      <c r="C318"/>
    </row>
    <row r="319" spans="1:3" ht="20.100000000000001" customHeight="1">
      <c r="A319"/>
      <c r="B319"/>
      <c r="C319"/>
    </row>
    <row r="320" spans="1:3" ht="20.100000000000001" customHeight="1">
      <c r="A320"/>
      <c r="B320"/>
      <c r="C320"/>
    </row>
    <row r="321" spans="1:3" ht="20.100000000000001" customHeight="1">
      <c r="A321"/>
      <c r="B321"/>
      <c r="C321"/>
    </row>
    <row r="322" spans="1:3" ht="20.100000000000001" customHeight="1">
      <c r="A322"/>
      <c r="B322"/>
      <c r="C322"/>
    </row>
    <row r="323" spans="1:3" ht="20.100000000000001" customHeight="1">
      <c r="A323"/>
      <c r="B323"/>
      <c r="C323"/>
    </row>
    <row r="324" spans="1:3" ht="20.100000000000001" customHeight="1">
      <c r="A324"/>
      <c r="B324"/>
      <c r="C324"/>
    </row>
    <row r="325" spans="1:3" ht="20.100000000000001" customHeight="1">
      <c r="A325"/>
      <c r="B325"/>
      <c r="C325"/>
    </row>
    <row r="326" spans="1:3" ht="20.100000000000001" customHeight="1">
      <c r="A326"/>
      <c r="B326"/>
      <c r="C326"/>
    </row>
    <row r="327" spans="1:3" ht="20.100000000000001" customHeight="1">
      <c r="A327"/>
      <c r="B327"/>
      <c r="C327"/>
    </row>
    <row r="328" spans="1:3" ht="20.100000000000001" customHeight="1">
      <c r="A328"/>
      <c r="B328"/>
      <c r="C328"/>
    </row>
    <row r="329" spans="1:3" ht="20.100000000000001" customHeight="1">
      <c r="A329"/>
      <c r="B329"/>
      <c r="C329"/>
    </row>
    <row r="330" spans="1:3" ht="20.100000000000001" customHeight="1">
      <c r="A330"/>
      <c r="B330"/>
      <c r="C330"/>
    </row>
    <row r="331" spans="1:3" ht="20.100000000000001" customHeight="1">
      <c r="A331"/>
      <c r="B331"/>
      <c r="C331"/>
    </row>
    <row r="332" spans="1:3" ht="20.100000000000001" customHeight="1">
      <c r="A332"/>
      <c r="B332"/>
      <c r="C332"/>
    </row>
    <row r="333" spans="1:3" ht="20.100000000000001" customHeight="1">
      <c r="A333"/>
      <c r="B333"/>
      <c r="C333"/>
    </row>
    <row r="334" spans="1:3" ht="20.100000000000001" customHeight="1">
      <c r="A334"/>
      <c r="B334"/>
      <c r="C334"/>
    </row>
    <row r="335" spans="1:3" ht="20.100000000000001" customHeight="1">
      <c r="A335"/>
      <c r="B335"/>
      <c r="C335"/>
    </row>
    <row r="336" spans="1:3" ht="20.100000000000001" customHeight="1">
      <c r="A336"/>
      <c r="B336"/>
      <c r="C336"/>
    </row>
    <row r="337" spans="1:3" ht="20.100000000000001" customHeight="1">
      <c r="A337"/>
      <c r="B337"/>
      <c r="C337"/>
    </row>
    <row r="338" spans="1:3" ht="20.100000000000001" customHeight="1">
      <c r="A338"/>
      <c r="B338"/>
      <c r="C338"/>
    </row>
    <row r="339" spans="1:3" ht="20.100000000000001" customHeight="1">
      <c r="A339"/>
      <c r="B339"/>
      <c r="C339"/>
    </row>
    <row r="340" spans="1:3" ht="20.100000000000001" customHeight="1">
      <c r="A340"/>
      <c r="B340"/>
      <c r="C340"/>
    </row>
    <row r="341" spans="1:3" ht="20.100000000000001" customHeight="1">
      <c r="A341"/>
      <c r="B341"/>
      <c r="C341"/>
    </row>
    <row r="342" spans="1:3" ht="20.100000000000001" customHeight="1">
      <c r="A342"/>
      <c r="B342"/>
      <c r="C342"/>
    </row>
    <row r="343" spans="1:3" ht="20.100000000000001" customHeight="1">
      <c r="A343"/>
      <c r="B343"/>
      <c r="C343"/>
    </row>
    <row r="344" spans="1:3" ht="20.100000000000001" customHeight="1">
      <c r="A344"/>
      <c r="B344"/>
      <c r="C344"/>
    </row>
    <row r="345" spans="1:3" ht="20.100000000000001" customHeight="1">
      <c r="A345"/>
      <c r="B345"/>
      <c r="C345"/>
    </row>
    <row r="346" spans="1:3" ht="20.100000000000001" customHeight="1">
      <c r="A346"/>
      <c r="B346"/>
      <c r="C346"/>
    </row>
    <row r="347" spans="1:3" ht="20.100000000000001" customHeight="1">
      <c r="A347"/>
      <c r="B347"/>
      <c r="C347"/>
    </row>
    <row r="348" spans="1:3" ht="20.100000000000001" customHeight="1">
      <c r="A348"/>
      <c r="B348"/>
      <c r="C348"/>
    </row>
    <row r="349" spans="1:3" ht="20.100000000000001" customHeight="1">
      <c r="A349"/>
      <c r="B349"/>
      <c r="C349"/>
    </row>
    <row r="350" spans="1:3" ht="20.100000000000001" customHeight="1">
      <c r="A350"/>
      <c r="B350"/>
      <c r="C350"/>
    </row>
    <row r="351" spans="1:3" ht="20.100000000000001" customHeight="1">
      <c r="A351"/>
      <c r="B351"/>
      <c r="C351"/>
    </row>
    <row r="352" spans="1:3" ht="20.100000000000001" customHeight="1">
      <c r="A352"/>
      <c r="B352"/>
      <c r="C352"/>
    </row>
    <row r="353" spans="1:3" ht="20.100000000000001" customHeight="1">
      <c r="A353"/>
      <c r="B353"/>
      <c r="C353"/>
    </row>
    <row r="354" spans="1:3" ht="20.100000000000001" customHeight="1">
      <c r="A354"/>
      <c r="B354"/>
      <c r="C354"/>
    </row>
    <row r="355" spans="1:3" ht="20.100000000000001" customHeight="1">
      <c r="A355"/>
      <c r="B355"/>
      <c r="C355"/>
    </row>
    <row r="356" spans="1:3" ht="20.100000000000001" customHeight="1">
      <c r="A356"/>
      <c r="B356"/>
      <c r="C356"/>
    </row>
    <row r="357" spans="1:3" ht="20.100000000000001" customHeight="1">
      <c r="A357"/>
      <c r="B357"/>
      <c r="C357"/>
    </row>
    <row r="358" spans="1:3" ht="20.100000000000001" customHeight="1">
      <c r="A358"/>
      <c r="B358"/>
      <c r="C358"/>
    </row>
    <row r="359" spans="1:3" ht="20.100000000000001" customHeight="1">
      <c r="A359"/>
      <c r="B359"/>
      <c r="C359"/>
    </row>
    <row r="360" spans="1:3" ht="20.100000000000001" customHeight="1">
      <c r="A360"/>
      <c r="B360"/>
      <c r="C360"/>
    </row>
    <row r="361" spans="1:3" ht="20.100000000000001" customHeight="1">
      <c r="A361"/>
      <c r="B361"/>
      <c r="C361"/>
    </row>
    <row r="362" spans="1:3" ht="20.100000000000001" customHeight="1">
      <c r="A362"/>
      <c r="B362"/>
      <c r="C362"/>
    </row>
    <row r="363" spans="1:3" ht="20.100000000000001" customHeight="1">
      <c r="A363"/>
      <c r="B363"/>
      <c r="C363"/>
    </row>
    <row r="364" spans="1:3" ht="20.100000000000001" customHeight="1">
      <c r="A364"/>
      <c r="B364"/>
      <c r="C364"/>
    </row>
    <row r="365" spans="1:3" ht="20.100000000000001" customHeight="1">
      <c r="A365"/>
      <c r="B365"/>
      <c r="C365"/>
    </row>
    <row r="366" spans="1:3" ht="20.100000000000001" customHeight="1">
      <c r="A366"/>
      <c r="B366"/>
      <c r="C366"/>
    </row>
    <row r="367" spans="1:3" ht="20.100000000000001" customHeight="1">
      <c r="A367"/>
      <c r="B367"/>
      <c r="C367"/>
    </row>
    <row r="368" spans="1:3" ht="20.100000000000001" customHeight="1">
      <c r="A368"/>
      <c r="B368"/>
      <c r="C368"/>
    </row>
    <row r="369" spans="1:3" ht="20.100000000000001" customHeight="1">
      <c r="A369"/>
      <c r="B369"/>
      <c r="C369"/>
    </row>
    <row r="370" spans="1:3" ht="20.100000000000001" customHeight="1">
      <c r="A370"/>
      <c r="B370"/>
      <c r="C370"/>
    </row>
    <row r="371" spans="1:3" ht="20.100000000000001" customHeight="1">
      <c r="A371"/>
      <c r="B371"/>
      <c r="C371"/>
    </row>
    <row r="372" spans="1:3" ht="20.100000000000001" customHeight="1">
      <c r="A372"/>
      <c r="B372"/>
      <c r="C372"/>
    </row>
    <row r="373" spans="1:3" ht="20.100000000000001" customHeight="1">
      <c r="A373"/>
      <c r="B373"/>
      <c r="C373"/>
    </row>
    <row r="374" spans="1:3" ht="20.100000000000001" customHeight="1">
      <c r="A374"/>
      <c r="B374"/>
      <c r="C374"/>
    </row>
    <row r="375" spans="1:3" ht="20.100000000000001" customHeight="1">
      <c r="A375"/>
      <c r="B375"/>
      <c r="C375"/>
    </row>
    <row r="376" spans="1:3" ht="20.100000000000001" customHeight="1">
      <c r="A376"/>
      <c r="B376"/>
      <c r="C376"/>
    </row>
    <row r="377" spans="1:3" ht="20.100000000000001" customHeight="1">
      <c r="A377"/>
      <c r="B377"/>
      <c r="C377"/>
    </row>
    <row r="378" spans="1:3" ht="20.100000000000001" customHeight="1">
      <c r="A378"/>
      <c r="B378"/>
      <c r="C378"/>
    </row>
    <row r="379" spans="1:3" ht="20.100000000000001" customHeight="1">
      <c r="A379"/>
      <c r="B379"/>
      <c r="C379"/>
    </row>
    <row r="380" spans="1:3" ht="20.100000000000001" customHeight="1">
      <c r="A380"/>
      <c r="B380"/>
      <c r="C380"/>
    </row>
    <row r="381" spans="1:3" ht="20.100000000000001" customHeight="1">
      <c r="A381"/>
      <c r="B381"/>
      <c r="C381"/>
    </row>
    <row r="382" spans="1:3" ht="20.100000000000001" customHeight="1">
      <c r="A382"/>
      <c r="B382"/>
      <c r="C382"/>
    </row>
    <row r="383" spans="1:3" ht="20.100000000000001" customHeight="1">
      <c r="A383"/>
      <c r="B383"/>
      <c r="C383"/>
    </row>
    <row r="384" spans="1:3" ht="20.100000000000001" customHeight="1">
      <c r="A384"/>
      <c r="B384"/>
      <c r="C384"/>
    </row>
    <row r="385" spans="1:3" ht="20.100000000000001" customHeight="1">
      <c r="A385"/>
      <c r="B385"/>
      <c r="C385"/>
    </row>
    <row r="386" spans="1:3" ht="20.100000000000001" customHeight="1">
      <c r="A386"/>
      <c r="B386"/>
      <c r="C386"/>
    </row>
    <row r="387" spans="1:3" ht="20.100000000000001" customHeight="1">
      <c r="A387"/>
      <c r="B387"/>
      <c r="C387"/>
    </row>
    <row r="388" spans="1:3" ht="20.100000000000001" customHeight="1">
      <c r="A388"/>
      <c r="B388"/>
      <c r="C388"/>
    </row>
    <row r="389" spans="1:3" ht="20.100000000000001" customHeight="1">
      <c r="A389"/>
      <c r="B389"/>
      <c r="C389"/>
    </row>
    <row r="390" spans="1:3" ht="20.100000000000001" customHeight="1">
      <c r="A390"/>
      <c r="B390"/>
      <c r="C390"/>
    </row>
    <row r="391" spans="1:3" ht="20.100000000000001" customHeight="1">
      <c r="A391"/>
      <c r="B391"/>
      <c r="C391"/>
    </row>
    <row r="392" spans="1:3" ht="20.100000000000001" customHeight="1">
      <c r="A392"/>
      <c r="B392"/>
      <c r="C392"/>
    </row>
    <row r="393" spans="1:3" ht="20.100000000000001" customHeight="1">
      <c r="A393"/>
      <c r="B393"/>
      <c r="C393"/>
    </row>
    <row r="394" spans="1:3" ht="20.100000000000001" customHeight="1">
      <c r="A394"/>
      <c r="B394"/>
      <c r="C394"/>
    </row>
    <row r="395" spans="1:3" ht="20.100000000000001" customHeight="1">
      <c r="A395"/>
      <c r="B395"/>
      <c r="C395"/>
    </row>
    <row r="396" spans="1:3" ht="20.100000000000001" customHeight="1">
      <c r="A396"/>
      <c r="B396"/>
      <c r="C396"/>
    </row>
    <row r="397" spans="1:3" ht="20.100000000000001" customHeight="1">
      <c r="A397"/>
      <c r="B397"/>
      <c r="C397"/>
    </row>
    <row r="398" spans="1:3" ht="20.100000000000001" customHeight="1">
      <c r="A398"/>
      <c r="B398"/>
      <c r="C398"/>
    </row>
    <row r="399" spans="1:3" ht="20.100000000000001" customHeight="1">
      <c r="A399"/>
      <c r="B399"/>
      <c r="C399"/>
    </row>
    <row r="400" spans="1:3" ht="20.100000000000001" customHeight="1">
      <c r="A400"/>
      <c r="B400"/>
      <c r="C400"/>
    </row>
    <row r="401" spans="1:3" ht="20.100000000000001" customHeight="1">
      <c r="A401"/>
      <c r="B401"/>
      <c r="C401"/>
    </row>
    <row r="402" spans="1:3" ht="20.100000000000001" customHeight="1">
      <c r="A402"/>
      <c r="B402"/>
      <c r="C402"/>
    </row>
    <row r="403" spans="1:3" ht="20.100000000000001" customHeight="1">
      <c r="A403"/>
      <c r="B403"/>
      <c r="C403"/>
    </row>
    <row r="404" spans="1:3" ht="20.100000000000001" customHeight="1">
      <c r="A404"/>
      <c r="B404"/>
      <c r="C404"/>
    </row>
    <row r="405" spans="1:3" ht="20.100000000000001" customHeight="1">
      <c r="A405"/>
      <c r="B405"/>
      <c r="C405"/>
    </row>
    <row r="406" spans="1:3" ht="20.100000000000001" customHeight="1">
      <c r="A406"/>
      <c r="B406"/>
      <c r="C406"/>
    </row>
    <row r="407" spans="1:3" ht="20.100000000000001" customHeight="1">
      <c r="A407"/>
      <c r="B407"/>
      <c r="C407"/>
    </row>
    <row r="408" spans="1:3" ht="20.100000000000001" customHeight="1">
      <c r="A408"/>
      <c r="B408"/>
      <c r="C408"/>
    </row>
    <row r="409" spans="1:3" ht="20.100000000000001" customHeight="1">
      <c r="A409"/>
      <c r="B409"/>
      <c r="C409"/>
    </row>
    <row r="410" spans="1:3" ht="20.100000000000001" customHeight="1">
      <c r="A410"/>
      <c r="B410"/>
      <c r="C410"/>
    </row>
    <row r="411" spans="1:3" ht="20.100000000000001" customHeight="1">
      <c r="A411"/>
      <c r="B411"/>
      <c r="C411"/>
    </row>
    <row r="412" spans="1:3" ht="20.100000000000001" customHeight="1">
      <c r="A412"/>
      <c r="B412"/>
      <c r="C412"/>
    </row>
    <row r="413" spans="1:3" ht="20.100000000000001" customHeight="1">
      <c r="A413"/>
      <c r="B413"/>
      <c r="C413"/>
    </row>
    <row r="414" spans="1:3" ht="20.100000000000001" customHeight="1">
      <c r="A414"/>
      <c r="B414"/>
      <c r="C414"/>
    </row>
    <row r="415" spans="1:3" ht="20.100000000000001" customHeight="1">
      <c r="A415"/>
      <c r="B415"/>
      <c r="C415"/>
    </row>
    <row r="416" spans="1:3" ht="20.100000000000001" customHeight="1">
      <c r="A416"/>
      <c r="B416"/>
      <c r="C416"/>
    </row>
    <row r="417" spans="1:3" ht="20.100000000000001" customHeight="1">
      <c r="A417"/>
      <c r="B417"/>
      <c r="C417"/>
    </row>
    <row r="418" spans="1:3" ht="20.100000000000001" customHeight="1">
      <c r="A418"/>
      <c r="B418"/>
      <c r="C418"/>
    </row>
    <row r="419" spans="1:3" ht="20.100000000000001" customHeight="1">
      <c r="A419"/>
      <c r="B419"/>
      <c r="C419"/>
    </row>
    <row r="420" spans="1:3" ht="20.100000000000001" customHeight="1">
      <c r="A420"/>
      <c r="B420"/>
      <c r="C420"/>
    </row>
    <row r="421" spans="1:3" ht="20.100000000000001" customHeight="1">
      <c r="A421"/>
      <c r="B421"/>
      <c r="C421"/>
    </row>
    <row r="422" spans="1:3" ht="20.100000000000001" customHeight="1">
      <c r="A422"/>
      <c r="B422"/>
      <c r="C422"/>
    </row>
    <row r="423" spans="1:3" ht="20.100000000000001" customHeight="1">
      <c r="A423"/>
      <c r="B423"/>
      <c r="C423"/>
    </row>
    <row r="424" spans="1:3" ht="20.100000000000001" customHeight="1">
      <c r="A424"/>
      <c r="B424"/>
      <c r="C424"/>
    </row>
    <row r="425" spans="1:3" ht="20.100000000000001" customHeight="1">
      <c r="A425"/>
      <c r="B425"/>
      <c r="C425"/>
    </row>
    <row r="426" spans="1:3" ht="20.100000000000001" customHeight="1">
      <c r="A426"/>
      <c r="B426"/>
      <c r="C426"/>
    </row>
    <row r="427" spans="1:3" ht="20.100000000000001" customHeight="1">
      <c r="A427"/>
      <c r="B427"/>
      <c r="C427"/>
    </row>
    <row r="428" spans="1:3" ht="20.100000000000001" customHeight="1">
      <c r="A428"/>
      <c r="B428"/>
      <c r="C428"/>
    </row>
    <row r="429" spans="1:3" ht="20.100000000000001" customHeight="1">
      <c r="A429"/>
      <c r="B429"/>
      <c r="C429"/>
    </row>
    <row r="430" spans="1:3" ht="20.100000000000001" customHeight="1">
      <c r="A430"/>
      <c r="B430"/>
      <c r="C430"/>
    </row>
    <row r="431" spans="1:3" ht="20.100000000000001" customHeight="1">
      <c r="A431"/>
      <c r="B431"/>
      <c r="C431"/>
    </row>
    <row r="432" spans="1:3" ht="20.100000000000001" customHeight="1">
      <c r="A432"/>
      <c r="B432"/>
      <c r="C432"/>
    </row>
    <row r="433" spans="1:3" ht="20.100000000000001" customHeight="1">
      <c r="A433"/>
      <c r="B433"/>
      <c r="C433"/>
    </row>
    <row r="434" spans="1:3" ht="20.100000000000001" customHeight="1">
      <c r="A434"/>
      <c r="B434"/>
      <c r="C434"/>
    </row>
    <row r="435" spans="1:3" ht="20.100000000000001" customHeight="1">
      <c r="A435"/>
      <c r="B435"/>
      <c r="C435"/>
    </row>
    <row r="436" spans="1:3" ht="20.100000000000001" customHeight="1">
      <c r="A436"/>
      <c r="B436"/>
      <c r="C436"/>
    </row>
    <row r="437" spans="1:3" ht="20.100000000000001" customHeight="1">
      <c r="A437"/>
      <c r="B437"/>
      <c r="C437"/>
    </row>
    <row r="438" spans="1:3" ht="20.100000000000001" customHeight="1">
      <c r="A438"/>
      <c r="B438"/>
      <c r="C438"/>
    </row>
    <row r="439" spans="1:3" ht="20.100000000000001" customHeight="1">
      <c r="A439"/>
      <c r="B439"/>
      <c r="C439"/>
    </row>
    <row r="440" spans="1:3" ht="20.100000000000001" customHeight="1">
      <c r="A440"/>
      <c r="B440"/>
      <c r="C440"/>
    </row>
    <row r="441" spans="1:3" ht="20.100000000000001" customHeight="1">
      <c r="A441"/>
      <c r="B441"/>
      <c r="C441"/>
    </row>
    <row r="442" spans="1:3" ht="20.100000000000001" customHeight="1">
      <c r="A442"/>
      <c r="B442"/>
      <c r="C442"/>
    </row>
    <row r="443" spans="1:3" ht="20.100000000000001" customHeight="1">
      <c r="A443"/>
      <c r="B443"/>
      <c r="C443"/>
    </row>
    <row r="444" spans="1:3" ht="20.100000000000001" customHeight="1">
      <c r="A444"/>
      <c r="B444"/>
      <c r="C444"/>
    </row>
    <row r="445" spans="1:3" ht="20.100000000000001" customHeight="1">
      <c r="A445"/>
      <c r="B445"/>
      <c r="C445"/>
    </row>
    <row r="446" spans="1:3" ht="20.100000000000001" customHeight="1">
      <c r="A446"/>
      <c r="B446"/>
      <c r="C446"/>
    </row>
    <row r="447" spans="1:3" ht="20.100000000000001" customHeight="1">
      <c r="A447"/>
      <c r="B447"/>
      <c r="C447"/>
    </row>
    <row r="448" spans="1:3" ht="20.100000000000001" customHeight="1">
      <c r="A448"/>
      <c r="B448"/>
      <c r="C448"/>
    </row>
    <row r="449" spans="1:3" ht="20.100000000000001" customHeight="1">
      <c r="A449"/>
      <c r="B449"/>
      <c r="C449"/>
    </row>
    <row r="450" spans="1:3" ht="20.100000000000001" customHeight="1">
      <c r="A450"/>
      <c r="B450"/>
      <c r="C450"/>
    </row>
    <row r="451" spans="1:3" ht="20.100000000000001" customHeight="1">
      <c r="A451"/>
      <c r="B451"/>
      <c r="C451"/>
    </row>
    <row r="452" spans="1:3" ht="20.100000000000001" customHeight="1">
      <c r="A452"/>
      <c r="B452"/>
      <c r="C452"/>
    </row>
    <row r="453" spans="1:3" ht="20.100000000000001" customHeight="1">
      <c r="A453"/>
      <c r="B453"/>
      <c r="C453"/>
    </row>
    <row r="454" spans="1:3" ht="20.100000000000001" customHeight="1">
      <c r="A454"/>
      <c r="B454"/>
      <c r="C454"/>
    </row>
    <row r="455" spans="1:3" ht="20.100000000000001" customHeight="1">
      <c r="A455"/>
      <c r="B455"/>
      <c r="C455"/>
    </row>
  </sheetData>
  <mergeCells count="6">
    <mergeCell ref="B4:B6"/>
    <mergeCell ref="F30:I30"/>
    <mergeCell ref="F28:I28"/>
    <mergeCell ref="F32:I33"/>
    <mergeCell ref="B36:B37"/>
    <mergeCell ref="F18:Q1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10"/>
  </sheetPr>
  <dimension ref="A1:N89"/>
  <sheetViews>
    <sheetView zoomScale="75" zoomScaleNormal="75" workbookViewId="0">
      <selection activeCell="E25" sqref="E25:M26"/>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3" ht="15.75">
      <c r="A1" s="870"/>
      <c r="B1" s="871" t="str">
        <f>Title!B1</f>
        <v>Sept 2012</v>
      </c>
      <c r="C1" s="872"/>
      <c r="E1" s="472"/>
      <c r="F1" s="472"/>
      <c r="G1" s="472"/>
      <c r="H1" s="472"/>
      <c r="I1" s="472"/>
      <c r="J1" s="472"/>
      <c r="K1" s="472"/>
      <c r="L1" s="472"/>
      <c r="M1" s="473"/>
    </row>
    <row r="2" spans="1:13" ht="18.75" thickBot="1">
      <c r="A2" s="618"/>
      <c r="B2" s="894"/>
      <c r="C2" s="53"/>
      <c r="E2" s="474"/>
      <c r="F2" s="1612" t="s">
        <v>420</v>
      </c>
      <c r="G2" s="1612"/>
      <c r="H2" s="1612"/>
      <c r="I2" s="1612"/>
      <c r="J2" s="1612"/>
      <c r="K2" s="1612"/>
      <c r="L2" s="1612"/>
      <c r="M2" s="1612"/>
    </row>
    <row r="3" spans="1:13" ht="18.75" thickBot="1">
      <c r="A3" s="618"/>
      <c r="B3" s="372" t="str">
        <f>Title!B3</f>
        <v>Interim</v>
      </c>
      <c r="C3" s="53"/>
      <c r="E3" s="1240"/>
      <c r="F3" s="1613"/>
      <c r="G3" s="1613"/>
      <c r="H3" s="1613"/>
      <c r="I3" s="1613"/>
      <c r="J3" s="1613"/>
      <c r="K3" s="1613"/>
      <c r="L3" s="1613"/>
      <c r="M3" s="1613"/>
    </row>
    <row r="4" spans="1:13" ht="15.75" customHeight="1">
      <c r="A4" s="618"/>
      <c r="B4" s="1271" t="str">
        <f>Title!B4</f>
        <v>R2</v>
      </c>
      <c r="C4" s="53"/>
      <c r="E4" s="1241"/>
      <c r="F4" s="1614" t="s">
        <v>80</v>
      </c>
      <c r="G4" s="1614"/>
      <c r="H4" s="1614"/>
      <c r="I4" s="1614"/>
      <c r="J4" s="1614"/>
      <c r="K4" s="1614"/>
      <c r="L4" s="1614"/>
      <c r="M4" s="1614"/>
    </row>
    <row r="5" spans="1:13" ht="15.75">
      <c r="A5" s="618"/>
      <c r="B5" s="1272"/>
      <c r="C5" s="53"/>
      <c r="E5" s="948"/>
      <c r="F5" s="941"/>
      <c r="G5" s="983" t="s">
        <v>57</v>
      </c>
      <c r="H5" s="944"/>
      <c r="I5" s="945"/>
      <c r="J5" s="945"/>
      <c r="K5" s="945"/>
      <c r="L5" s="945"/>
      <c r="M5" s="947"/>
    </row>
    <row r="6" spans="1:13" ht="16.5" thickBot="1">
      <c r="A6" s="618"/>
      <c r="B6" s="1273"/>
      <c r="C6" s="53"/>
      <c r="E6" s="948"/>
      <c r="F6" s="941"/>
      <c r="G6" s="983" t="s">
        <v>666</v>
      </c>
      <c r="H6" s="945"/>
      <c r="I6" s="945"/>
      <c r="J6" s="945"/>
      <c r="K6" s="945"/>
      <c r="L6" s="945"/>
      <c r="M6" s="947"/>
    </row>
    <row r="7" spans="1:13" ht="13.5" customHeight="1" thickBot="1">
      <c r="A7" s="618"/>
      <c r="B7" s="54"/>
      <c r="C7" s="547"/>
      <c r="E7" s="1610" t="s">
        <v>667</v>
      </c>
      <c r="F7" s="1610"/>
      <c r="G7" s="1610"/>
      <c r="H7" s="1610"/>
      <c r="I7" s="1610"/>
      <c r="J7" s="1610"/>
      <c r="K7" s="1610"/>
      <c r="L7" s="1610"/>
      <c r="M7" s="1610"/>
    </row>
    <row r="8" spans="1:13" ht="15.75" customHeight="1">
      <c r="A8" s="618"/>
      <c r="B8" s="1073" t="s">
        <v>114</v>
      </c>
      <c r="C8" s="501"/>
      <c r="E8" s="1611"/>
      <c r="F8" s="1611"/>
      <c r="G8" s="1611"/>
      <c r="H8" s="1611"/>
      <c r="I8" s="1611"/>
      <c r="J8" s="1611"/>
      <c r="K8" s="1611"/>
      <c r="L8" s="1611"/>
      <c r="M8" s="1611"/>
    </row>
    <row r="9" spans="1:13" ht="15.75" customHeight="1">
      <c r="A9" s="618"/>
      <c r="B9" s="685" t="s">
        <v>143</v>
      </c>
      <c r="C9" s="501"/>
      <c r="E9" s="942"/>
      <c r="F9" s="942"/>
      <c r="G9" s="950">
        <v>6</v>
      </c>
      <c r="H9" s="949" t="s">
        <v>0</v>
      </c>
      <c r="I9" s="950" t="s">
        <v>58</v>
      </c>
      <c r="J9" s="950" t="s">
        <v>187</v>
      </c>
      <c r="K9" s="950" t="s">
        <v>1</v>
      </c>
      <c r="L9" s="951">
        <v>1</v>
      </c>
      <c r="M9" s="952">
        <v>0.66666666666666663</v>
      </c>
    </row>
    <row r="10" spans="1:13" ht="15.75">
      <c r="A10" s="618"/>
      <c r="B10" s="686"/>
      <c r="C10" s="687"/>
      <c r="E10" s="943"/>
      <c r="F10" s="943"/>
      <c r="G10" s="962">
        <f>G9+1</f>
        <v>7</v>
      </c>
      <c r="H10" s="953" t="s">
        <v>0</v>
      </c>
      <c r="I10" s="953" t="s">
        <v>327</v>
      </c>
      <c r="J10" s="954" t="s">
        <v>187</v>
      </c>
      <c r="K10" s="954" t="s">
        <v>1</v>
      </c>
      <c r="L10" s="955">
        <v>1</v>
      </c>
      <c r="M10" s="984">
        <f t="shared" ref="M10:M17" si="0">M9+TIME(0,L9,0)</f>
        <v>0.66736111111111107</v>
      </c>
    </row>
    <row r="11" spans="1:13" ht="15.75">
      <c r="A11" s="618"/>
      <c r="B11" s="688" t="s">
        <v>423</v>
      </c>
      <c r="C11" s="501"/>
      <c r="E11" s="946"/>
      <c r="F11" s="946"/>
      <c r="G11" s="967">
        <v>3</v>
      </c>
      <c r="H11" s="957" t="s">
        <v>2</v>
      </c>
      <c r="I11" s="958" t="s">
        <v>81</v>
      </c>
      <c r="J11" s="959" t="s">
        <v>187</v>
      </c>
      <c r="K11" s="950" t="s">
        <v>4</v>
      </c>
      <c r="L11" s="960">
        <v>3</v>
      </c>
      <c r="M11" s="961">
        <f t="shared" si="0"/>
        <v>0.66805555555555551</v>
      </c>
    </row>
    <row r="12" spans="1:13" ht="15.75">
      <c r="A12" s="52"/>
      <c r="B12" s="689" t="s">
        <v>424</v>
      </c>
      <c r="C12" s="53"/>
      <c r="E12" s="943"/>
      <c r="F12" s="943"/>
      <c r="G12" s="962">
        <v>4</v>
      </c>
      <c r="H12" s="953" t="s">
        <v>0</v>
      </c>
      <c r="I12" s="963" t="s">
        <v>329</v>
      </c>
      <c r="J12" s="954" t="s">
        <v>187</v>
      </c>
      <c r="K12" s="954" t="s">
        <v>1</v>
      </c>
      <c r="L12" s="955">
        <v>3</v>
      </c>
      <c r="M12" s="956">
        <f t="shared" si="0"/>
        <v>0.67013888888888884</v>
      </c>
    </row>
    <row r="13" spans="1:13" ht="15.75">
      <c r="A13" s="618"/>
      <c r="B13" s="690" t="s">
        <v>169</v>
      </c>
      <c r="C13" s="501"/>
      <c r="E13" s="946"/>
      <c r="F13" s="946"/>
      <c r="G13" s="967">
        <v>4.0999999999999996</v>
      </c>
      <c r="H13" s="957" t="s">
        <v>0</v>
      </c>
      <c r="I13" s="964" t="s">
        <v>434</v>
      </c>
      <c r="J13" s="959" t="s">
        <v>187</v>
      </c>
      <c r="K13" s="950" t="s">
        <v>1</v>
      </c>
      <c r="L13" s="960">
        <v>2</v>
      </c>
      <c r="M13" s="961">
        <f t="shared" si="0"/>
        <v>0.67222222222222217</v>
      </c>
    </row>
    <row r="14" spans="1:13" ht="15.75">
      <c r="A14" s="52"/>
      <c r="B14" s="691" t="s">
        <v>272</v>
      </c>
      <c r="C14" s="501"/>
      <c r="E14" s="943"/>
      <c r="F14" s="943"/>
      <c r="G14" s="965">
        <v>5</v>
      </c>
      <c r="H14" s="954" t="s">
        <v>43</v>
      </c>
      <c r="I14" s="954" t="s">
        <v>462</v>
      </c>
      <c r="J14" s="954" t="s">
        <v>187</v>
      </c>
      <c r="K14" s="954" t="s">
        <v>1</v>
      </c>
      <c r="L14" s="955">
        <v>40</v>
      </c>
      <c r="M14" s="956">
        <f t="shared" si="0"/>
        <v>0.67361111111111105</v>
      </c>
    </row>
    <row r="15" spans="1:13" ht="15.75">
      <c r="A15" s="52"/>
      <c r="B15" s="502" t="s">
        <v>301</v>
      </c>
      <c r="C15" s="501"/>
      <c r="E15" s="946"/>
      <c r="F15" s="946"/>
      <c r="G15" s="966">
        <v>6</v>
      </c>
      <c r="H15" s="959" t="s">
        <v>54</v>
      </c>
      <c r="I15" s="958" t="s">
        <v>10</v>
      </c>
      <c r="J15" s="959" t="s">
        <v>187</v>
      </c>
      <c r="K15" s="959" t="s">
        <v>4</v>
      </c>
      <c r="L15" s="960">
        <v>30</v>
      </c>
      <c r="M15" s="961">
        <f t="shared" si="0"/>
        <v>0.70138888888888884</v>
      </c>
    </row>
    <row r="16" spans="1:13" ht="15.75">
      <c r="A16" s="52"/>
      <c r="B16" s="503" t="s">
        <v>367</v>
      </c>
      <c r="C16" s="504"/>
      <c r="E16" s="943"/>
      <c r="F16" s="943"/>
      <c r="G16" s="965">
        <v>7</v>
      </c>
      <c r="H16" s="954" t="s">
        <v>2</v>
      </c>
      <c r="I16" s="963" t="s">
        <v>82</v>
      </c>
      <c r="J16" s="954" t="s">
        <v>187</v>
      </c>
      <c r="K16" s="954" t="s">
        <v>4</v>
      </c>
      <c r="L16" s="955">
        <v>40</v>
      </c>
      <c r="M16" s="956">
        <f t="shared" si="0"/>
        <v>0.72222222222222221</v>
      </c>
    </row>
    <row r="17" spans="1:14" ht="12.75" customHeight="1">
      <c r="A17" s="52"/>
      <c r="B17" s="54"/>
      <c r="C17" s="463"/>
      <c r="E17" s="946"/>
      <c r="F17" s="946"/>
      <c r="G17" s="966">
        <v>8</v>
      </c>
      <c r="H17" s="967" t="s">
        <v>63</v>
      </c>
      <c r="I17" s="959" t="s">
        <v>190</v>
      </c>
      <c r="J17" s="959"/>
      <c r="K17" s="959"/>
      <c r="L17" s="960"/>
      <c r="M17" s="961">
        <f t="shared" si="0"/>
        <v>0.75</v>
      </c>
    </row>
    <row r="18" spans="1:14" ht="15.75" customHeight="1">
      <c r="A18" s="52"/>
      <c r="B18" s="54"/>
      <c r="C18" s="53"/>
      <c r="E18" s="943"/>
      <c r="F18" s="943"/>
      <c r="G18" s="965"/>
      <c r="H18" s="954"/>
      <c r="I18" s="954"/>
      <c r="J18" s="954"/>
      <c r="K18" s="954"/>
      <c r="L18" s="955"/>
      <c r="M18" s="956"/>
    </row>
    <row r="19" spans="1:14" ht="15.75">
      <c r="A19" s="618"/>
      <c r="B19" s="1026" t="s">
        <v>425</v>
      </c>
      <c r="C19" s="501"/>
      <c r="E19" s="968"/>
      <c r="F19" s="969"/>
      <c r="G19" s="970" t="s">
        <v>7</v>
      </c>
      <c r="H19" s="970"/>
      <c r="I19" s="971" t="s">
        <v>340</v>
      </c>
      <c r="J19" s="972"/>
      <c r="K19" s="972"/>
      <c r="L19" s="972"/>
      <c r="M19" s="973"/>
    </row>
    <row r="20" spans="1:14" ht="15.75">
      <c r="A20" s="52"/>
      <c r="B20" s="689" t="s">
        <v>426</v>
      </c>
      <c r="C20" s="53"/>
      <c r="E20" s="974"/>
      <c r="F20" s="975"/>
      <c r="G20" s="976"/>
      <c r="H20" s="976"/>
      <c r="I20" s="976" t="s">
        <v>341</v>
      </c>
      <c r="J20" s="977"/>
      <c r="K20" s="977"/>
      <c r="L20" s="977"/>
      <c r="M20" s="978"/>
    </row>
    <row r="21" spans="1:14" ht="15.75">
      <c r="A21" s="618"/>
      <c r="B21" s="1074" t="s">
        <v>507</v>
      </c>
      <c r="C21" s="501"/>
      <c r="E21" s="968"/>
      <c r="F21" s="979"/>
      <c r="G21" s="980"/>
      <c r="H21" s="980"/>
      <c r="I21" s="971"/>
      <c r="J21" s="972"/>
      <c r="K21" s="972"/>
      <c r="L21" s="972"/>
      <c r="M21" s="973"/>
    </row>
    <row r="22" spans="1:14" ht="15.75">
      <c r="A22" s="52"/>
      <c r="B22" s="1027" t="s">
        <v>316</v>
      </c>
      <c r="C22" s="501"/>
      <c r="E22" s="470"/>
      <c r="F22" s="470"/>
      <c r="G22" s="981"/>
      <c r="H22" s="981"/>
      <c r="I22" s="976" t="s">
        <v>324</v>
      </c>
      <c r="J22" s="977"/>
      <c r="K22" s="977"/>
      <c r="L22" s="977"/>
      <c r="M22" s="978"/>
    </row>
    <row r="23" spans="1:14" ht="15.75">
      <c r="A23" s="52"/>
      <c r="B23" s="1075" t="s">
        <v>315</v>
      </c>
      <c r="C23" s="501"/>
      <c r="E23" s="471"/>
      <c r="F23" s="471"/>
      <c r="G23" s="980"/>
      <c r="H23" s="980"/>
      <c r="I23" s="971" t="s">
        <v>325</v>
      </c>
      <c r="J23" s="972"/>
      <c r="K23" s="972"/>
      <c r="L23" s="972"/>
      <c r="M23" s="973"/>
    </row>
    <row r="24" spans="1:14" ht="18">
      <c r="A24" s="52"/>
      <c r="B24" s="1028" t="s">
        <v>368</v>
      </c>
      <c r="C24" s="501"/>
      <c r="E24" s="977"/>
      <c r="F24" s="977"/>
      <c r="G24" s="982"/>
      <c r="H24" s="977"/>
      <c r="I24" s="977"/>
      <c r="J24" s="977"/>
      <c r="K24" s="977"/>
      <c r="L24" s="977"/>
      <c r="M24" s="978"/>
    </row>
    <row r="25" spans="1:14" ht="15.75">
      <c r="A25" s="52"/>
      <c r="B25" s="1076" t="s">
        <v>30</v>
      </c>
      <c r="C25" s="501"/>
      <c r="E25" s="1615"/>
      <c r="F25" s="1615"/>
      <c r="G25" s="1615"/>
      <c r="H25" s="1615"/>
      <c r="I25" s="1615"/>
      <c r="J25" s="1615"/>
      <c r="K25" s="1615"/>
      <c r="L25" s="1615"/>
      <c r="M25" s="1615"/>
    </row>
    <row r="26" spans="1:14" ht="12.75" customHeight="1">
      <c r="A26" s="52"/>
      <c r="B26" s="1077" t="s">
        <v>24</v>
      </c>
      <c r="C26" s="501"/>
      <c r="E26" s="1615"/>
      <c r="F26" s="1615"/>
      <c r="G26" s="1615"/>
      <c r="H26" s="1615"/>
      <c r="I26" s="1615"/>
      <c r="J26" s="1615"/>
      <c r="K26" s="1615"/>
      <c r="L26" s="1615"/>
      <c r="M26" s="1615"/>
    </row>
    <row r="27" spans="1:14" ht="15.75">
      <c r="A27" s="52"/>
      <c r="B27" s="1078" t="s">
        <v>509</v>
      </c>
      <c r="C27" s="501"/>
      <c r="E27" s="863"/>
      <c r="F27" s="863"/>
      <c r="G27" s="863"/>
      <c r="H27" s="863"/>
      <c r="I27" s="863"/>
      <c r="J27" s="863"/>
      <c r="K27" s="863"/>
      <c r="L27" s="863"/>
      <c r="M27" s="863"/>
      <c r="N27" s="863"/>
    </row>
    <row r="28" spans="1:14" ht="15.75">
      <c r="A28" s="52"/>
      <c r="B28" s="54"/>
      <c r="C28" s="501"/>
      <c r="E28" s="863"/>
      <c r="F28" s="863"/>
      <c r="G28" s="863"/>
      <c r="H28" s="863"/>
      <c r="I28" s="863"/>
      <c r="J28" s="863"/>
      <c r="K28" s="863"/>
      <c r="L28" s="863"/>
      <c r="M28" s="863"/>
      <c r="N28" s="863"/>
    </row>
    <row r="29" spans="1:14">
      <c r="A29" s="52"/>
      <c r="B29" s="54"/>
      <c r="C29" s="53"/>
      <c r="E29" s="863"/>
      <c r="F29" s="863"/>
      <c r="G29" s="863"/>
      <c r="H29" s="863"/>
      <c r="I29" s="863"/>
      <c r="J29" s="863"/>
      <c r="K29" s="863"/>
      <c r="L29" s="863"/>
      <c r="M29" s="863"/>
      <c r="N29" s="863"/>
    </row>
    <row r="30" spans="1:14" ht="15.75">
      <c r="A30" s="52"/>
      <c r="B30" s="688" t="s">
        <v>427</v>
      </c>
      <c r="C30" s="53"/>
      <c r="E30" s="863"/>
      <c r="F30" s="863"/>
      <c r="G30" s="863"/>
      <c r="H30" s="863"/>
      <c r="I30" s="863"/>
      <c r="J30" s="863"/>
      <c r="K30" s="863"/>
      <c r="L30" s="863"/>
      <c r="M30" s="863"/>
      <c r="N30" s="863"/>
    </row>
    <row r="31" spans="1:14" ht="15.75">
      <c r="A31" s="52"/>
      <c r="B31" s="689" t="s">
        <v>428</v>
      </c>
      <c r="C31" s="53"/>
      <c r="E31" s="863"/>
      <c r="F31" s="863"/>
      <c r="G31" s="863"/>
      <c r="H31" s="863"/>
      <c r="I31" s="863"/>
      <c r="J31" s="863"/>
      <c r="K31" s="863"/>
      <c r="L31" s="863"/>
      <c r="M31" s="863"/>
      <c r="N31" s="863"/>
    </row>
    <row r="32" spans="1:14" ht="15.75">
      <c r="A32" s="52"/>
      <c r="B32" s="1081" t="s">
        <v>493</v>
      </c>
      <c r="C32" s="53"/>
      <c r="E32" s="863"/>
      <c r="F32" s="863"/>
      <c r="G32" s="863"/>
      <c r="H32" s="863"/>
      <c r="I32" s="863"/>
      <c r="J32" s="863"/>
      <c r="K32" s="863"/>
      <c r="L32" s="863"/>
      <c r="M32" s="863"/>
      <c r="N32" s="863"/>
    </row>
    <row r="33" spans="1:14" ht="15.75">
      <c r="A33" s="618"/>
      <c r="B33" s="1082" t="s">
        <v>508</v>
      </c>
      <c r="C33" s="501"/>
      <c r="E33" s="863"/>
      <c r="F33" s="863"/>
      <c r="G33" s="863"/>
      <c r="H33" s="863"/>
      <c r="I33" s="863"/>
      <c r="J33" s="863"/>
      <c r="K33" s="863"/>
      <c r="L33" s="863"/>
      <c r="M33" s="863"/>
      <c r="N33" s="863"/>
    </row>
    <row r="34" spans="1:14">
      <c r="A34" s="52"/>
      <c r="B34" s="54"/>
      <c r="C34" s="53"/>
      <c r="E34" s="863"/>
      <c r="F34" s="863"/>
      <c r="G34" s="863"/>
      <c r="H34" s="863"/>
      <c r="I34" s="863"/>
      <c r="J34" s="863"/>
      <c r="K34" s="863"/>
      <c r="L34" s="863"/>
      <c r="M34" s="863"/>
      <c r="N34" s="863"/>
    </row>
    <row r="35" spans="1:14" ht="15.75">
      <c r="A35" s="52"/>
      <c r="B35" s="54"/>
      <c r="C35" s="501"/>
      <c r="E35" s="863"/>
      <c r="F35" s="863"/>
      <c r="G35" s="863"/>
      <c r="H35" s="863"/>
      <c r="I35" s="863"/>
      <c r="J35" s="863"/>
      <c r="K35" s="863"/>
      <c r="L35" s="863"/>
      <c r="M35" s="863"/>
      <c r="N35" s="863"/>
    </row>
    <row r="36" spans="1:14" ht="14.25" customHeight="1">
      <c r="A36" s="52"/>
      <c r="B36" s="1276" t="s">
        <v>456</v>
      </c>
      <c r="C36" s="501"/>
      <c r="E36" s="863"/>
      <c r="F36" s="863"/>
      <c r="G36" s="863"/>
      <c r="H36" s="863"/>
      <c r="I36" s="863"/>
      <c r="J36" s="863"/>
      <c r="K36" s="863"/>
      <c r="L36" s="863"/>
      <c r="M36" s="863"/>
      <c r="N36" s="863"/>
    </row>
    <row r="37" spans="1:14" ht="12.75" customHeight="1">
      <c r="A37" s="54"/>
      <c r="B37" s="1277"/>
      <c r="C37" s="54"/>
      <c r="E37" s="863"/>
      <c r="F37" s="863"/>
      <c r="G37" s="863"/>
      <c r="H37" s="863"/>
      <c r="I37" s="863"/>
      <c r="J37" s="863"/>
      <c r="K37" s="863"/>
      <c r="L37" s="863"/>
      <c r="M37" s="863"/>
      <c r="N37" s="863"/>
    </row>
    <row r="38" spans="1:14" ht="12.75" customHeight="1">
      <c r="A38" s="54"/>
      <c r="B38" s="873" t="s">
        <v>452</v>
      </c>
      <c r="C38" s="54"/>
      <c r="E38" s="863"/>
      <c r="F38" s="863"/>
      <c r="G38" s="863"/>
      <c r="H38" s="863"/>
      <c r="I38" s="863"/>
      <c r="J38" s="863"/>
      <c r="K38" s="863"/>
      <c r="L38" s="863"/>
      <c r="M38" s="863"/>
      <c r="N38" s="863"/>
    </row>
    <row r="39" spans="1:14" ht="21" customHeight="1">
      <c r="A39" s="54"/>
      <c r="B39" s="1085" t="s">
        <v>384</v>
      </c>
      <c r="C39" s="54"/>
      <c r="E39" s="863"/>
      <c r="F39" s="863"/>
      <c r="G39" s="863"/>
      <c r="H39" s="863"/>
      <c r="I39" s="863"/>
      <c r="J39" s="863"/>
      <c r="K39" s="863"/>
      <c r="L39" s="863"/>
      <c r="M39" s="863"/>
      <c r="N39" s="863"/>
    </row>
    <row r="40" spans="1:14" ht="13.5" thickBot="1">
      <c r="A40" s="54"/>
      <c r="B40" s="54"/>
      <c r="C40" s="54"/>
      <c r="E40" s="863"/>
      <c r="F40" s="863"/>
      <c r="G40" s="863"/>
      <c r="H40" s="863"/>
      <c r="I40" s="863"/>
      <c r="J40" s="863"/>
      <c r="K40" s="863"/>
      <c r="L40" s="863"/>
      <c r="M40" s="863"/>
      <c r="N40" s="863"/>
    </row>
    <row r="41" spans="1:14" ht="15">
      <c r="A41" s="52"/>
      <c r="B41" s="603" t="s">
        <v>321</v>
      </c>
      <c r="C41" s="53"/>
    </row>
    <row r="42" spans="1:14" ht="15">
      <c r="A42" s="52"/>
      <c r="B42" s="604" t="s">
        <v>279</v>
      </c>
      <c r="C42" s="53"/>
    </row>
    <row r="43" spans="1:14" ht="14.25">
      <c r="A43" s="52"/>
      <c r="B43" s="506" t="s">
        <v>264</v>
      </c>
      <c r="C43" s="505"/>
    </row>
    <row r="44" spans="1:14" ht="14.25">
      <c r="A44" s="52"/>
      <c r="B44" s="507" t="s">
        <v>115</v>
      </c>
      <c r="C44" s="505"/>
    </row>
    <row r="45" spans="1:14" ht="14.25">
      <c r="A45" s="52"/>
      <c r="B45" s="508" t="s">
        <v>116</v>
      </c>
      <c r="C45" s="505"/>
    </row>
    <row r="46" spans="1:14" ht="15.75">
      <c r="A46" s="52"/>
      <c r="B46" s="1083" t="s">
        <v>113</v>
      </c>
      <c r="C46" s="505"/>
    </row>
    <row r="47" spans="1:14" ht="14.25">
      <c r="A47" s="52"/>
      <c r="B47" s="509" t="s">
        <v>275</v>
      </c>
      <c r="C47" s="505"/>
    </row>
    <row r="48" spans="1:14"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7">
    <mergeCell ref="B36:B37"/>
    <mergeCell ref="E7:M8"/>
    <mergeCell ref="F2:M2"/>
    <mergeCell ref="B4:B6"/>
    <mergeCell ref="F3:M3"/>
    <mergeCell ref="F4:M4"/>
    <mergeCell ref="E25:M2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60"/>
  </sheetPr>
  <dimension ref="A1:Q91"/>
  <sheetViews>
    <sheetView zoomScale="75" zoomScaleNormal="75" workbookViewId="0">
      <selection activeCell="E7" sqref="E7:M7"/>
    </sheetView>
  </sheetViews>
  <sheetFormatPr defaultRowHeight="15.75"/>
  <cols>
    <col min="1" max="1" width="1.42578125" customWidth="1"/>
    <col min="2" max="2" width="12.42578125" customWidth="1"/>
    <col min="3" max="3" width="1.42578125" customWidth="1"/>
    <col min="5" max="5" width="1.42578125" style="455" customWidth="1"/>
    <col min="6" max="6" width="3.7109375" style="455" customWidth="1"/>
    <col min="7" max="7" width="5.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s>
  <sheetData>
    <row r="1" spans="1:13">
      <c r="A1" s="870"/>
      <c r="B1" s="871" t="str">
        <f>Title!B1</f>
        <v>Sept 2012</v>
      </c>
      <c r="C1" s="872"/>
      <c r="E1" s="496"/>
      <c r="F1" s="496"/>
      <c r="G1" s="496"/>
      <c r="H1" s="496"/>
      <c r="I1" s="496"/>
      <c r="J1" s="496"/>
      <c r="K1" s="496"/>
      <c r="L1" s="496"/>
      <c r="M1" s="497"/>
    </row>
    <row r="2" spans="1:13" ht="18.75" thickBot="1">
      <c r="A2" s="618"/>
      <c r="B2" s="894"/>
      <c r="C2" s="53"/>
      <c r="E2" s="498"/>
      <c r="F2" s="1616" t="s">
        <v>501</v>
      </c>
      <c r="G2" s="1616"/>
      <c r="H2" s="1616"/>
      <c r="I2" s="1616"/>
      <c r="J2" s="1616"/>
      <c r="K2" s="1616"/>
      <c r="L2" s="1616"/>
      <c r="M2" s="1616"/>
    </row>
    <row r="3" spans="1:13" ht="18.75" thickBot="1">
      <c r="A3" s="618"/>
      <c r="B3" s="372" t="str">
        <f>Title!B3</f>
        <v>Interim</v>
      </c>
      <c r="C3" s="53"/>
      <c r="E3" s="499"/>
      <c r="F3" s="1617" t="s">
        <v>453</v>
      </c>
      <c r="G3" s="1617"/>
      <c r="H3" s="1617"/>
      <c r="I3" s="1617"/>
      <c r="J3" s="1617"/>
      <c r="K3" s="1617"/>
      <c r="L3" s="1617"/>
      <c r="M3" s="1617"/>
    </row>
    <row r="4" spans="1:13">
      <c r="A4" s="618"/>
      <c r="B4" s="1271" t="str">
        <f>Title!B4</f>
        <v>R2</v>
      </c>
      <c r="C4" s="53"/>
      <c r="E4" s="500"/>
      <c r="F4" s="1618" t="s">
        <v>454</v>
      </c>
      <c r="G4" s="1618"/>
      <c r="H4" s="1618"/>
      <c r="I4" s="1618"/>
      <c r="J4" s="1618"/>
      <c r="K4" s="1618"/>
      <c r="L4" s="1618"/>
      <c r="M4" s="1618"/>
    </row>
    <row r="5" spans="1:13">
      <c r="A5" s="618"/>
      <c r="B5" s="1272"/>
      <c r="C5" s="53"/>
      <c r="E5" s="678"/>
      <c r="F5" s="679" t="s">
        <v>188</v>
      </c>
      <c r="G5" s="869" t="s">
        <v>455</v>
      </c>
      <c r="H5" s="680"/>
      <c r="I5" s="681"/>
      <c r="J5" s="682"/>
      <c r="K5" s="682"/>
      <c r="L5" s="682"/>
      <c r="M5" s="682"/>
    </row>
    <row r="6" spans="1:13" s="863" customFormat="1" ht="16.5" thickBot="1">
      <c r="A6" s="618"/>
      <c r="B6" s="1273"/>
      <c r="C6" s="53"/>
      <c r="E6" s="678"/>
      <c r="F6" s="679"/>
      <c r="G6" s="869"/>
      <c r="H6" s="680"/>
      <c r="I6" s="681"/>
      <c r="J6" s="682"/>
      <c r="K6" s="682"/>
      <c r="L6" s="682"/>
      <c r="M6" s="682"/>
    </row>
    <row r="7" spans="1:13" s="863" customFormat="1" ht="21" thickBot="1">
      <c r="A7" s="618"/>
      <c r="B7" s="54"/>
      <c r="C7" s="547"/>
      <c r="E7" s="422"/>
      <c r="F7" s="422"/>
      <c r="G7" s="422"/>
      <c r="H7" s="422"/>
      <c r="I7" s="422"/>
      <c r="J7" s="422"/>
      <c r="K7" s="423"/>
      <c r="L7" s="422"/>
      <c r="M7" s="424"/>
    </row>
    <row r="8" spans="1:13" ht="18">
      <c r="A8" s="618"/>
      <c r="B8" s="1073" t="s">
        <v>114</v>
      </c>
      <c r="C8" s="501"/>
      <c r="E8" s="1538" t="s">
        <v>671</v>
      </c>
      <c r="F8" s="1539"/>
      <c r="G8" s="1539"/>
      <c r="H8" s="1539"/>
      <c r="I8" s="1539"/>
      <c r="J8" s="1539"/>
      <c r="K8" s="1539"/>
      <c r="L8" s="510"/>
      <c r="M8" s="510"/>
    </row>
    <row r="9" spans="1:13" ht="18">
      <c r="A9" s="618"/>
      <c r="B9" s="685" t="s">
        <v>143</v>
      </c>
      <c r="C9" s="501"/>
      <c r="E9" s="98"/>
      <c r="F9" s="21"/>
      <c r="G9" s="392"/>
      <c r="H9" s="392"/>
      <c r="I9" s="392"/>
      <c r="J9" s="392"/>
      <c r="K9" s="392"/>
      <c r="L9" s="392"/>
      <c r="M9" s="393"/>
    </row>
    <row r="10" spans="1:13" ht="18">
      <c r="A10" s="618"/>
      <c r="B10" s="686"/>
      <c r="C10" s="687"/>
      <c r="G10" s="456"/>
      <c r="I10" s="455" t="s">
        <v>672</v>
      </c>
    </row>
    <row r="11" spans="1:13" ht="18">
      <c r="A11" s="618"/>
      <c r="B11" s="688" t="s">
        <v>423</v>
      </c>
      <c r="C11" s="501"/>
      <c r="G11" s="456"/>
    </row>
    <row r="12" spans="1:13">
      <c r="A12" s="52"/>
      <c r="B12" s="689" t="s">
        <v>424</v>
      </c>
      <c r="C12" s="53"/>
      <c r="F12" s="430"/>
      <c r="G12" s="402"/>
      <c r="H12" s="402"/>
      <c r="I12" s="402" t="s">
        <v>338</v>
      </c>
      <c r="J12" s="425"/>
      <c r="K12" s="425"/>
      <c r="L12" s="425"/>
      <c r="M12" s="427"/>
    </row>
    <row r="13" spans="1:13">
      <c r="A13" s="618"/>
      <c r="B13" s="690" t="s">
        <v>169</v>
      </c>
      <c r="C13" s="501"/>
      <c r="F13" s="431"/>
      <c r="G13" s="19"/>
      <c r="H13" s="19"/>
      <c r="I13" s="394" t="s">
        <v>339</v>
      </c>
      <c r="J13" s="428"/>
      <c r="K13" s="428"/>
      <c r="L13" s="428"/>
      <c r="M13" s="429"/>
    </row>
    <row r="14" spans="1:13">
      <c r="A14" s="52"/>
      <c r="B14" s="691" t="s">
        <v>272</v>
      </c>
      <c r="C14" s="501"/>
      <c r="F14" s="432"/>
      <c r="G14" s="2"/>
      <c r="H14" s="2"/>
      <c r="I14" s="433"/>
      <c r="J14" s="425"/>
      <c r="K14" s="425"/>
      <c r="L14" s="425"/>
      <c r="M14" s="427"/>
    </row>
    <row r="15" spans="1:13">
      <c r="A15" s="52"/>
      <c r="B15" s="502" t="s">
        <v>301</v>
      </c>
      <c r="C15" s="501"/>
      <c r="F15" s="395"/>
      <c r="G15" s="396" t="s">
        <v>186</v>
      </c>
      <c r="H15" s="396"/>
      <c r="I15" s="383" t="s">
        <v>340</v>
      </c>
      <c r="J15" s="428"/>
      <c r="K15" s="428"/>
      <c r="L15" s="428"/>
      <c r="M15" s="429"/>
    </row>
    <row r="16" spans="1:13">
      <c r="A16" s="52"/>
      <c r="B16" s="503" t="s">
        <v>367</v>
      </c>
      <c r="C16" s="504"/>
      <c r="F16" s="434"/>
      <c r="G16" s="24"/>
      <c r="H16" s="24"/>
      <c r="I16" s="24" t="s">
        <v>341</v>
      </c>
      <c r="J16" s="425"/>
      <c r="K16" s="425"/>
      <c r="L16" s="425"/>
      <c r="M16" s="427"/>
    </row>
    <row r="17" spans="1:17">
      <c r="A17" s="52"/>
      <c r="B17" s="54"/>
      <c r="C17" s="463"/>
      <c r="F17" s="397"/>
      <c r="G17" s="382"/>
      <c r="H17" s="383"/>
      <c r="I17" s="383"/>
      <c r="J17" s="428"/>
      <c r="K17" s="428"/>
      <c r="L17" s="428"/>
      <c r="M17" s="429"/>
    </row>
    <row r="18" spans="1:17">
      <c r="A18" s="52"/>
      <c r="B18" s="54"/>
      <c r="C18" s="53"/>
      <c r="F18" s="379"/>
      <c r="G18" s="380"/>
      <c r="H18" s="24"/>
      <c r="I18" s="24" t="s">
        <v>324</v>
      </c>
      <c r="J18" s="425"/>
      <c r="K18" s="425"/>
      <c r="L18" s="425"/>
      <c r="M18" s="427"/>
    </row>
    <row r="19" spans="1:17">
      <c r="A19" s="618"/>
      <c r="B19" s="1026" t="s">
        <v>425</v>
      </c>
      <c r="C19" s="501"/>
      <c r="F19" s="381"/>
      <c r="G19" s="382"/>
      <c r="H19" s="383"/>
      <c r="I19" s="383" t="s">
        <v>325</v>
      </c>
      <c r="J19" s="428"/>
      <c r="K19" s="428"/>
      <c r="L19" s="428"/>
      <c r="M19" s="429"/>
    </row>
    <row r="20" spans="1:17" ht="18">
      <c r="A20" s="52"/>
      <c r="B20" s="689" t="s">
        <v>426</v>
      </c>
      <c r="C20" s="53"/>
      <c r="F20" s="425"/>
      <c r="G20" s="426"/>
      <c r="H20" s="425"/>
      <c r="I20" s="425"/>
      <c r="J20" s="425"/>
      <c r="K20" s="425"/>
      <c r="L20" s="425"/>
      <c r="M20" s="427"/>
      <c r="Q20" s="677"/>
    </row>
    <row r="21" spans="1:17">
      <c r="A21" s="618"/>
      <c r="B21" s="1074" t="s">
        <v>507</v>
      </c>
      <c r="C21" s="501"/>
      <c r="F21" s="435"/>
      <c r="G21" s="436"/>
      <c r="H21" s="437"/>
      <c r="I21" s="438"/>
      <c r="J21" s="437"/>
      <c r="K21" s="437"/>
      <c r="L21" s="439"/>
      <c r="M21" s="440"/>
    </row>
    <row r="22" spans="1:17" ht="18">
      <c r="A22" s="52"/>
      <c r="B22" s="1027" t="s">
        <v>316</v>
      </c>
      <c r="C22" s="501"/>
      <c r="F22" s="510"/>
      <c r="G22" s="511"/>
      <c r="H22" s="511"/>
      <c r="I22" s="511"/>
      <c r="J22" s="511"/>
      <c r="K22" s="511"/>
      <c r="L22" s="511"/>
      <c r="M22" s="511"/>
    </row>
    <row r="23" spans="1:17">
      <c r="A23" s="52"/>
      <c r="B23" s="1075" t="s">
        <v>315</v>
      </c>
      <c r="C23" s="501"/>
      <c r="F23"/>
      <c r="G23"/>
      <c r="H23" s="606"/>
      <c r="I23"/>
      <c r="J23"/>
      <c r="K23"/>
      <c r="L23"/>
      <c r="M23"/>
    </row>
    <row r="24" spans="1:17">
      <c r="A24" s="52"/>
      <c r="B24" s="1028" t="s">
        <v>368</v>
      </c>
      <c r="C24" s="501"/>
    </row>
    <row r="25" spans="1:17">
      <c r="A25" s="52"/>
      <c r="B25" s="1076" t="s">
        <v>30</v>
      </c>
      <c r="C25" s="501"/>
    </row>
    <row r="26" spans="1:17">
      <c r="A26" s="52"/>
      <c r="B26" s="1077" t="s">
        <v>24</v>
      </c>
      <c r="C26" s="501"/>
    </row>
    <row r="27" spans="1:17">
      <c r="A27" s="52"/>
      <c r="B27" s="1078" t="s">
        <v>509</v>
      </c>
      <c r="C27" s="501"/>
    </row>
    <row r="28" spans="1:17">
      <c r="A28" s="52"/>
      <c r="B28" s="54"/>
      <c r="C28" s="501"/>
    </row>
    <row r="29" spans="1:17">
      <c r="A29" s="52"/>
      <c r="B29" s="54"/>
      <c r="C29" s="53"/>
    </row>
    <row r="30" spans="1:17">
      <c r="A30" s="52"/>
      <c r="B30" s="688" t="s">
        <v>427</v>
      </c>
      <c r="C30" s="53"/>
    </row>
    <row r="31" spans="1:17">
      <c r="A31" s="52"/>
      <c r="B31" s="689" t="s">
        <v>428</v>
      </c>
      <c r="C31" s="53"/>
    </row>
    <row r="32" spans="1:17">
      <c r="A32" s="52"/>
      <c r="B32" s="1081" t="s">
        <v>493</v>
      </c>
      <c r="C32" s="53"/>
    </row>
    <row r="33" spans="1:3">
      <c r="A33" s="618"/>
      <c r="B33" s="1082" t="s">
        <v>508</v>
      </c>
      <c r="C33" s="501"/>
    </row>
    <row r="34" spans="1:3">
      <c r="A34" s="52"/>
      <c r="B34" s="54"/>
      <c r="C34" s="53"/>
    </row>
    <row r="35" spans="1:3">
      <c r="A35" s="52"/>
      <c r="B35" s="54"/>
      <c r="C35" s="501"/>
    </row>
    <row r="36" spans="1:3">
      <c r="A36" s="52"/>
      <c r="B36" s="1276" t="s">
        <v>456</v>
      </c>
      <c r="C36" s="501"/>
    </row>
    <row r="37" spans="1:3">
      <c r="A37" s="54"/>
      <c r="B37" s="1277"/>
      <c r="C37" s="54"/>
    </row>
    <row r="38" spans="1:3" ht="18">
      <c r="A38" s="54"/>
      <c r="B38" s="873" t="s">
        <v>452</v>
      </c>
      <c r="C38" s="54"/>
    </row>
    <row r="39" spans="1:3">
      <c r="A39" s="54"/>
      <c r="B39" s="1085" t="s">
        <v>384</v>
      </c>
      <c r="C39" s="54"/>
    </row>
    <row r="40" spans="1:3" ht="16.5" thickBot="1">
      <c r="A40" s="54"/>
      <c r="B40" s="54"/>
      <c r="C40" s="54"/>
    </row>
    <row r="41" spans="1:3">
      <c r="A41" s="52"/>
      <c r="B41" s="603" t="s">
        <v>321</v>
      </c>
      <c r="C41" s="53"/>
    </row>
    <row r="42" spans="1:3">
      <c r="A42" s="52"/>
      <c r="B42" s="604" t="s">
        <v>279</v>
      </c>
      <c r="C42" s="53"/>
    </row>
    <row r="43" spans="1:3">
      <c r="A43" s="52"/>
      <c r="B43" s="506" t="s">
        <v>264</v>
      </c>
      <c r="C43" s="505"/>
    </row>
    <row r="44" spans="1:3">
      <c r="A44" s="52"/>
      <c r="B44" s="507" t="s">
        <v>115</v>
      </c>
      <c r="C44" s="505"/>
    </row>
    <row r="45" spans="1:3">
      <c r="A45" s="52"/>
      <c r="B45" s="508" t="s">
        <v>116</v>
      </c>
      <c r="C45" s="505"/>
    </row>
    <row r="46" spans="1:3">
      <c r="A46" s="52"/>
      <c r="B46" s="1083" t="s">
        <v>113</v>
      </c>
      <c r="C46" s="505"/>
    </row>
    <row r="47" spans="1:3">
      <c r="A47" s="52"/>
      <c r="B47" s="509" t="s">
        <v>275</v>
      </c>
      <c r="C47" s="505"/>
    </row>
    <row r="48" spans="1:3">
      <c r="A48" s="52"/>
      <c r="B48" s="509" t="s">
        <v>276</v>
      </c>
      <c r="C48" s="505"/>
    </row>
    <row r="49" spans="1:3">
      <c r="A49" s="52"/>
      <c r="B49" s="509" t="s">
        <v>147</v>
      </c>
      <c r="C49" s="505"/>
    </row>
    <row r="50" spans="1:3">
      <c r="A50" s="52"/>
      <c r="B50" s="509" t="s">
        <v>281</v>
      </c>
      <c r="C50" s="505"/>
    </row>
    <row r="51" spans="1:3">
      <c r="A51" s="52"/>
      <c r="B51" s="509" t="s">
        <v>277</v>
      </c>
      <c r="C51" s="505"/>
    </row>
    <row r="52" spans="1:3">
      <c r="A52" s="52"/>
      <c r="B52" s="509" t="s">
        <v>146</v>
      </c>
      <c r="C52" s="505"/>
    </row>
    <row r="53" spans="1:3">
      <c r="A53" s="52"/>
      <c r="B53" s="509" t="s">
        <v>278</v>
      </c>
      <c r="C53" s="505"/>
    </row>
    <row r="54" spans="1:3">
      <c r="A54" s="52"/>
      <c r="B54" s="692" t="s">
        <v>117</v>
      </c>
      <c r="C54" s="505"/>
    </row>
    <row r="55" spans="1:3">
      <c r="A55" s="52"/>
      <c r="B55" s="54"/>
      <c r="C55" s="505"/>
    </row>
    <row r="56" spans="1:3">
      <c r="A56" s="52"/>
      <c r="B56" s="54"/>
      <c r="C56" s="505"/>
    </row>
    <row r="57" spans="1:3">
      <c r="A57" s="52"/>
      <c r="B57" s="54"/>
      <c r="C57" s="53"/>
    </row>
    <row r="58" spans="1:3">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row r="90" spans="1:3">
      <c r="A90" s="684"/>
      <c r="B90" s="684"/>
      <c r="C90" s="684"/>
    </row>
    <row r="91" spans="1:3">
      <c r="A91" s="684"/>
      <c r="B91" s="684"/>
      <c r="C91" s="684"/>
    </row>
  </sheetData>
  <mergeCells count="6">
    <mergeCell ref="B36:B37"/>
    <mergeCell ref="E8:K8"/>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dimension ref="A1:M100"/>
  <sheetViews>
    <sheetView zoomScaleNormal="100" workbookViewId="0">
      <selection activeCell="E1" sqref="E1:M58"/>
    </sheetView>
  </sheetViews>
  <sheetFormatPr defaultRowHeight="12.75"/>
  <cols>
    <col min="1" max="1" width="1.42578125" style="1050" customWidth="1"/>
    <col min="2" max="2" width="13.5703125" style="1050" customWidth="1"/>
    <col min="3" max="3" width="1.42578125" style="1050" customWidth="1"/>
    <col min="4" max="4" width="4.42578125" style="1050" customWidth="1"/>
    <col min="5" max="5" width="2.5703125" style="1050" customWidth="1"/>
    <col min="6" max="6" width="3.5703125" style="1050" customWidth="1"/>
    <col min="7" max="7" width="4.85546875" style="1050" customWidth="1"/>
    <col min="8" max="8" width="6.5703125" style="1050" customWidth="1"/>
    <col min="9" max="9" width="64.28515625" style="1050" customWidth="1"/>
    <col min="10" max="10" width="4.28515625" style="1050" customWidth="1"/>
    <col min="11" max="11" width="14" style="1050" customWidth="1"/>
    <col min="12" max="12" width="5" style="1050" customWidth="1"/>
    <col min="13" max="13" width="14.28515625" style="1050" customWidth="1"/>
    <col min="14" max="16384" width="9.140625" style="1050"/>
  </cols>
  <sheetData>
    <row r="1" spans="1:13" ht="15.75">
      <c r="A1" s="870"/>
      <c r="B1" s="871" t="str">
        <f>Title!B1</f>
        <v>Sept 2012</v>
      </c>
      <c r="C1" s="872"/>
      <c r="E1" s="1125"/>
      <c r="F1" s="1125"/>
      <c r="G1" s="1125"/>
      <c r="H1" s="1126"/>
      <c r="I1" s="1127"/>
      <c r="J1" s="1127"/>
      <c r="K1" s="1127"/>
      <c r="L1" s="1128"/>
      <c r="M1" s="1129"/>
    </row>
    <row r="2" spans="1:13" ht="18.75" thickBot="1">
      <c r="A2" s="618"/>
      <c r="B2" s="894"/>
      <c r="C2" s="53"/>
      <c r="E2" s="1128"/>
      <c r="F2" s="1620" t="s">
        <v>734</v>
      </c>
      <c r="G2" s="1620"/>
      <c r="H2" s="1620"/>
      <c r="I2" s="1620"/>
      <c r="J2" s="1620"/>
      <c r="K2" s="1620"/>
      <c r="L2" s="1620"/>
      <c r="M2" s="1620"/>
    </row>
    <row r="3" spans="1:13" ht="18.75" customHeight="1" thickBot="1">
      <c r="A3" s="618"/>
      <c r="B3" s="372" t="str">
        <f>Title!B3</f>
        <v>Interim</v>
      </c>
      <c r="C3" s="53"/>
      <c r="E3" s="386"/>
      <c r="F3" s="1621" t="s">
        <v>735</v>
      </c>
      <c r="G3" s="1597"/>
      <c r="H3" s="1597"/>
      <c r="I3" s="1597"/>
      <c r="J3" s="1597"/>
      <c r="K3" s="1597"/>
      <c r="L3" s="1597"/>
      <c r="M3" s="1597"/>
    </row>
    <row r="4" spans="1:13" ht="15.75">
      <c r="A4" s="618"/>
      <c r="B4" s="1271" t="str">
        <f>Title!B4</f>
        <v>R2</v>
      </c>
      <c r="C4" s="53"/>
      <c r="E4" s="1130"/>
      <c r="F4" s="1622" t="s">
        <v>681</v>
      </c>
      <c r="G4" s="1622"/>
      <c r="H4" s="1622"/>
      <c r="I4" s="1622"/>
      <c r="J4" s="1622"/>
      <c r="K4" s="1622"/>
      <c r="L4" s="1622"/>
      <c r="M4" s="1622"/>
    </row>
    <row r="5" spans="1:13" ht="15.75">
      <c r="A5" s="618"/>
      <c r="B5" s="1272"/>
      <c r="C5" s="53"/>
      <c r="E5" s="1130"/>
      <c r="F5" s="1622" t="s">
        <v>552</v>
      </c>
      <c r="G5" s="1622"/>
      <c r="H5" s="1622"/>
      <c r="I5" s="1622"/>
      <c r="J5" s="1622"/>
      <c r="K5" s="1622"/>
      <c r="L5" s="1622"/>
      <c r="M5" s="1622"/>
    </row>
    <row r="6" spans="1:13" ht="16.5" thickBot="1">
      <c r="A6" s="618"/>
      <c r="B6" s="1273"/>
      <c r="C6" s="53"/>
      <c r="E6" s="1130"/>
      <c r="F6" s="1622" t="s">
        <v>553</v>
      </c>
      <c r="G6" s="1622"/>
      <c r="H6" s="1622"/>
      <c r="I6" s="1622"/>
      <c r="J6" s="1622"/>
      <c r="K6" s="1622"/>
      <c r="L6" s="1622"/>
      <c r="M6" s="1622"/>
    </row>
    <row r="7" spans="1:13" ht="16.5" thickBot="1">
      <c r="A7" s="618"/>
      <c r="B7" s="54"/>
      <c r="C7" s="547"/>
      <c r="E7" s="1130"/>
      <c r="F7" s="1622" t="s">
        <v>554</v>
      </c>
      <c r="G7" s="1622"/>
      <c r="H7" s="1622"/>
      <c r="I7" s="1622"/>
      <c r="J7" s="1622"/>
      <c r="K7" s="1622"/>
      <c r="L7" s="1622"/>
      <c r="M7" s="1622"/>
    </row>
    <row r="8" spans="1:13" ht="18">
      <c r="A8" s="618"/>
      <c r="B8" s="1073" t="s">
        <v>114</v>
      </c>
      <c r="C8" s="501"/>
      <c r="E8" s="1131"/>
      <c r="F8" s="1132" t="s">
        <v>6</v>
      </c>
      <c r="G8" s="1133" t="str">
        <f ca="1">CONCATENATE("Number of sessions: ",COUNTIF(F13:M184,"*MC AGENDA*"))</f>
        <v>Number of sessions: 3</v>
      </c>
      <c r="H8" s="1134"/>
      <c r="I8" s="1135"/>
      <c r="J8" s="1136"/>
      <c r="K8" s="1136"/>
      <c r="L8" s="1136"/>
      <c r="M8" s="1136"/>
    </row>
    <row r="9" spans="1:13" ht="15.75">
      <c r="A9" s="618"/>
      <c r="B9" s="685" t="s">
        <v>143</v>
      </c>
      <c r="C9" s="501"/>
      <c r="E9" s="1131"/>
      <c r="F9" s="1132" t="s">
        <v>6</v>
      </c>
      <c r="G9" s="1137" t="s">
        <v>555</v>
      </c>
      <c r="H9" s="1134"/>
      <c r="I9" s="1135"/>
      <c r="J9" s="1136"/>
      <c r="K9" s="1136"/>
      <c r="L9" s="1136"/>
      <c r="M9" s="1136"/>
    </row>
    <row r="10" spans="1:13" ht="15.75">
      <c r="A10" s="618"/>
      <c r="B10" s="686"/>
      <c r="C10" s="687"/>
      <c r="E10" s="1131"/>
      <c r="F10" s="1132" t="s">
        <v>6</v>
      </c>
      <c r="G10" s="1137" t="s">
        <v>556</v>
      </c>
      <c r="H10" s="1134"/>
      <c r="I10" s="1135"/>
      <c r="J10" s="1136"/>
      <c r="K10" s="1136"/>
      <c r="L10" s="1136"/>
      <c r="M10" s="1136"/>
    </row>
    <row r="11" spans="1:13" ht="15.75">
      <c r="A11" s="618"/>
      <c r="B11" s="688" t="s">
        <v>423</v>
      </c>
      <c r="C11" s="501"/>
      <c r="E11" s="1138"/>
      <c r="F11" s="1132" t="s">
        <v>6</v>
      </c>
      <c r="G11" s="1137" t="s">
        <v>557</v>
      </c>
      <c r="H11" s="1134"/>
      <c r="I11" s="1135"/>
      <c r="J11" s="1136"/>
      <c r="K11" s="1135"/>
      <c r="L11" s="1135"/>
      <c r="M11" s="1135"/>
    </row>
    <row r="12" spans="1:13" ht="15.75">
      <c r="A12" s="52"/>
      <c r="B12" s="689" t="s">
        <v>424</v>
      </c>
      <c r="C12" s="53"/>
      <c r="E12" s="1138"/>
      <c r="F12" s="1132" t="s">
        <v>6</v>
      </c>
      <c r="G12" s="1137" t="s">
        <v>558</v>
      </c>
      <c r="H12" s="1134"/>
      <c r="I12" s="1135"/>
      <c r="J12" s="1136"/>
      <c r="K12" s="1135"/>
      <c r="L12" s="1135"/>
      <c r="M12" s="1135"/>
    </row>
    <row r="13" spans="1:13" ht="15.75">
      <c r="A13" s="618"/>
      <c r="B13" s="690" t="s">
        <v>169</v>
      </c>
      <c r="C13" s="501"/>
      <c r="E13" s="1139"/>
      <c r="F13" s="1140"/>
      <c r="G13" s="1141"/>
      <c r="H13" s="1142"/>
      <c r="I13" s="1140"/>
      <c r="J13" s="1140"/>
      <c r="K13" s="1140"/>
      <c r="L13" s="1140"/>
      <c r="M13" s="1140"/>
    </row>
    <row r="14" spans="1:13" ht="18">
      <c r="A14" s="52"/>
      <c r="B14" s="691" t="s">
        <v>272</v>
      </c>
      <c r="C14" s="501"/>
      <c r="E14" s="1678"/>
      <c r="F14" s="1619" t="s">
        <v>736</v>
      </c>
      <c r="G14" s="1619"/>
      <c r="H14" s="1619"/>
      <c r="I14" s="1619"/>
      <c r="J14" s="1619"/>
      <c r="K14" s="1619"/>
      <c r="L14" s="1619"/>
      <c r="M14" s="1619"/>
    </row>
    <row r="15" spans="1:13" ht="15.75">
      <c r="A15" s="52"/>
      <c r="B15" s="502" t="s">
        <v>301</v>
      </c>
      <c r="C15" s="501"/>
      <c r="E15" s="1679"/>
      <c r="F15" s="1679"/>
      <c r="G15" s="1680"/>
      <c r="H15" s="1680"/>
      <c r="I15" s="1679"/>
      <c r="J15" s="1679"/>
      <c r="K15" s="1681"/>
      <c r="L15" s="1143"/>
      <c r="M15" s="1682"/>
    </row>
    <row r="16" spans="1:13" ht="15.75">
      <c r="A16" s="52"/>
      <c r="B16" s="503" t="s">
        <v>367</v>
      </c>
      <c r="C16" s="504"/>
      <c r="E16" s="1144"/>
      <c r="F16" s="1145"/>
      <c r="G16" s="1146">
        <v>1</v>
      </c>
      <c r="H16" s="1146" t="s">
        <v>43</v>
      </c>
      <c r="I16" s="1145" t="s">
        <v>120</v>
      </c>
      <c r="J16" s="1145" t="s">
        <v>187</v>
      </c>
      <c r="K16" s="1145" t="s">
        <v>1</v>
      </c>
      <c r="L16" s="1147">
        <v>1</v>
      </c>
      <c r="M16" s="1148">
        <f>TIME(MID(F14,SEARCH(":",F14)-2,2),MID(F14,SEARCH(":",F14)+1,2),0)</f>
        <v>0.5625</v>
      </c>
    </row>
    <row r="17" spans="1:13" ht="15.75">
      <c r="A17" s="52"/>
      <c r="B17" s="54"/>
      <c r="C17" s="463"/>
      <c r="E17" s="1149"/>
      <c r="F17" s="1683"/>
      <c r="G17" s="1150">
        <f t="shared" ref="G17:G24" si="0">G16+1</f>
        <v>2</v>
      </c>
      <c r="H17" s="1150" t="s">
        <v>43</v>
      </c>
      <c r="I17" s="1151" t="s">
        <v>330</v>
      </c>
      <c r="J17" s="1151" t="s">
        <v>187</v>
      </c>
      <c r="K17" s="1151" t="s">
        <v>1</v>
      </c>
      <c r="L17" s="1152">
        <v>9</v>
      </c>
      <c r="M17" s="1153">
        <f t="shared" ref="M17:M24" si="1">M16+TIME(0,L16,0)</f>
        <v>0.56319444444444444</v>
      </c>
    </row>
    <row r="18" spans="1:13" ht="15.75">
      <c r="A18" s="52"/>
      <c r="B18" s="54"/>
      <c r="C18" s="53"/>
      <c r="E18" s="1144"/>
      <c r="F18" s="1684"/>
      <c r="G18" s="1146">
        <f t="shared" si="0"/>
        <v>3</v>
      </c>
      <c r="H18" s="1146" t="s">
        <v>2</v>
      </c>
      <c r="I18" s="1145" t="s">
        <v>559</v>
      </c>
      <c r="J18" s="1145" t="s">
        <v>187</v>
      </c>
      <c r="K18" s="1145" t="s">
        <v>1</v>
      </c>
      <c r="L18" s="1147">
        <v>10</v>
      </c>
      <c r="M18" s="1148">
        <f t="shared" si="1"/>
        <v>0.56944444444444442</v>
      </c>
    </row>
    <row r="19" spans="1:13" ht="15.75">
      <c r="A19" s="618"/>
      <c r="B19" s="1026" t="s">
        <v>425</v>
      </c>
      <c r="C19" s="501"/>
      <c r="E19" s="1149"/>
      <c r="F19" s="1151"/>
      <c r="G19" s="1150">
        <f t="shared" si="0"/>
        <v>4</v>
      </c>
      <c r="H19" s="1150" t="s">
        <v>2</v>
      </c>
      <c r="I19" s="1151" t="s">
        <v>682</v>
      </c>
      <c r="J19" s="1151" t="s">
        <v>187</v>
      </c>
      <c r="K19" s="1151" t="s">
        <v>4</v>
      </c>
      <c r="L19" s="1152">
        <v>30</v>
      </c>
      <c r="M19" s="1153">
        <f t="shared" si="1"/>
        <v>0.57638888888888884</v>
      </c>
    </row>
    <row r="20" spans="1:13" ht="15.75">
      <c r="A20" s="52"/>
      <c r="B20" s="689" t="s">
        <v>426</v>
      </c>
      <c r="C20" s="53"/>
      <c r="E20" s="1144"/>
      <c r="F20" s="1684"/>
      <c r="G20" s="1146">
        <f t="shared" si="0"/>
        <v>5</v>
      </c>
      <c r="H20" s="1146" t="s">
        <v>2</v>
      </c>
      <c r="I20" s="1145" t="s">
        <v>560</v>
      </c>
      <c r="J20" s="1145" t="s">
        <v>187</v>
      </c>
      <c r="K20" s="1145" t="s">
        <v>4</v>
      </c>
      <c r="L20" s="1147">
        <v>20</v>
      </c>
      <c r="M20" s="1148">
        <f t="shared" si="1"/>
        <v>0.59722222222222221</v>
      </c>
    </row>
    <row r="21" spans="1:13" ht="15.75">
      <c r="A21" s="618"/>
      <c r="B21" s="1074" t="s">
        <v>507</v>
      </c>
      <c r="C21" s="501"/>
      <c r="E21" s="1149"/>
      <c r="F21" s="1151"/>
      <c r="G21" s="1150">
        <f t="shared" si="0"/>
        <v>6</v>
      </c>
      <c r="H21" s="1150" t="s">
        <v>43</v>
      </c>
      <c r="I21" s="1151" t="s">
        <v>561</v>
      </c>
      <c r="J21" s="1151" t="s">
        <v>187</v>
      </c>
      <c r="K21" s="1151" t="s">
        <v>1</v>
      </c>
      <c r="L21" s="1152">
        <v>20</v>
      </c>
      <c r="M21" s="1153">
        <f t="shared" si="1"/>
        <v>0.61111111111111105</v>
      </c>
    </row>
    <row r="22" spans="1:13" ht="15.75">
      <c r="A22" s="52"/>
      <c r="B22" s="1027" t="s">
        <v>316</v>
      </c>
      <c r="C22" s="501"/>
      <c r="E22" s="1154"/>
      <c r="F22" s="1145"/>
      <c r="G22" s="1146">
        <f t="shared" si="0"/>
        <v>7</v>
      </c>
      <c r="H22" s="1146" t="s">
        <v>54</v>
      </c>
      <c r="I22" s="1145" t="s">
        <v>562</v>
      </c>
      <c r="J22" s="651" t="s">
        <v>187</v>
      </c>
      <c r="K22" s="1145" t="s">
        <v>520</v>
      </c>
      <c r="L22" s="1155">
        <v>10</v>
      </c>
      <c r="M22" s="1148">
        <f t="shared" si="1"/>
        <v>0.62499999999999989</v>
      </c>
    </row>
    <row r="23" spans="1:13" ht="15.75">
      <c r="A23" s="52"/>
      <c r="B23" s="1075" t="s">
        <v>315</v>
      </c>
      <c r="C23" s="501"/>
      <c r="E23" s="1156"/>
      <c r="F23" s="1151"/>
      <c r="G23" s="1150">
        <f t="shared" si="0"/>
        <v>8</v>
      </c>
      <c r="H23" s="1150" t="s">
        <v>54</v>
      </c>
      <c r="I23" s="1151" t="s">
        <v>563</v>
      </c>
      <c r="J23" s="1151" t="s">
        <v>187</v>
      </c>
      <c r="K23" s="1151" t="s">
        <v>4</v>
      </c>
      <c r="L23" s="1157">
        <v>20</v>
      </c>
      <c r="M23" s="1153">
        <f t="shared" si="1"/>
        <v>0.63194444444444431</v>
      </c>
    </row>
    <row r="24" spans="1:13" ht="15.75">
      <c r="A24" s="52"/>
      <c r="B24" s="1028" t="s">
        <v>368</v>
      </c>
      <c r="C24" s="501"/>
      <c r="E24" s="1154"/>
      <c r="F24" s="1145"/>
      <c r="G24" s="1146">
        <f t="shared" si="0"/>
        <v>9</v>
      </c>
      <c r="H24" s="1146" t="s">
        <v>2</v>
      </c>
      <c r="I24" s="1145" t="s">
        <v>335</v>
      </c>
      <c r="J24" s="651"/>
      <c r="K24" s="1145"/>
      <c r="L24" s="1155"/>
      <c r="M24" s="1158">
        <f t="shared" si="1"/>
        <v>0.64583333333333315</v>
      </c>
    </row>
    <row r="25" spans="1:13" ht="15.75">
      <c r="A25" s="52"/>
      <c r="B25" s="1076" t="s">
        <v>30</v>
      </c>
      <c r="C25" s="501"/>
      <c r="E25" s="896"/>
      <c r="F25" s="1159"/>
      <c r="G25" s="1160"/>
      <c r="H25" s="1161"/>
      <c r="I25" s="1162"/>
      <c r="J25" s="1160"/>
      <c r="K25" s="1160"/>
      <c r="L25" s="1157"/>
      <c r="M25" s="1163"/>
    </row>
    <row r="26" spans="1:13" ht="15.75">
      <c r="A26" s="52"/>
      <c r="B26" s="1077" t="s">
        <v>24</v>
      </c>
      <c r="C26" s="501"/>
      <c r="E26" s="1139"/>
      <c r="F26" s="1140"/>
      <c r="G26" s="1141"/>
      <c r="H26" s="1142"/>
      <c r="I26" s="1140"/>
      <c r="J26" s="1140"/>
      <c r="K26" s="1140"/>
      <c r="L26" s="1140"/>
      <c r="M26" s="1140"/>
    </row>
    <row r="27" spans="1:13" ht="15.75">
      <c r="A27" s="52"/>
      <c r="B27" s="1078" t="s">
        <v>509</v>
      </c>
      <c r="C27" s="501"/>
      <c r="E27" s="1139"/>
      <c r="F27" s="1140"/>
      <c r="G27" s="1141"/>
      <c r="H27" s="1142"/>
      <c r="I27" s="1140"/>
      <c r="J27" s="1140"/>
      <c r="K27" s="1140"/>
      <c r="L27" s="1140"/>
      <c r="M27" s="1140"/>
    </row>
    <row r="28" spans="1:13" ht="18">
      <c r="A28" s="52"/>
      <c r="B28" s="54"/>
      <c r="C28" s="501"/>
      <c r="E28" s="1678"/>
      <c r="F28" s="1619" t="s">
        <v>737</v>
      </c>
      <c r="G28" s="1619"/>
      <c r="H28" s="1619"/>
      <c r="I28" s="1619"/>
      <c r="J28" s="1619"/>
      <c r="K28" s="1619"/>
      <c r="L28" s="1619"/>
      <c r="M28" s="1619"/>
    </row>
    <row r="29" spans="1:13">
      <c r="A29" s="52"/>
      <c r="B29" s="54"/>
      <c r="C29" s="53"/>
      <c r="E29" s="1679"/>
      <c r="F29" s="1679"/>
      <c r="G29" s="1680"/>
      <c r="H29" s="1680"/>
      <c r="I29" s="1679"/>
      <c r="J29" s="1679"/>
      <c r="K29" s="1681"/>
      <c r="L29" s="1143"/>
      <c r="M29" s="1682"/>
    </row>
    <row r="30" spans="1:13" ht="15.75">
      <c r="A30" s="52"/>
      <c r="B30" s="688" t="s">
        <v>427</v>
      </c>
      <c r="C30" s="53"/>
      <c r="E30" s="1144"/>
      <c r="F30" s="1145"/>
      <c r="G30" s="1146">
        <f ca="1">MAX(G9:INDIRECT(ADDRESS(ROW()-1,1)))+1</f>
        <v>10</v>
      </c>
      <c r="H30" s="1146" t="s">
        <v>43</v>
      </c>
      <c r="I30" s="1145" t="s">
        <v>120</v>
      </c>
      <c r="J30" s="1145" t="s">
        <v>187</v>
      </c>
      <c r="K30" s="1145" t="s">
        <v>1</v>
      </c>
      <c r="L30" s="1147">
        <v>5</v>
      </c>
      <c r="M30" s="1148">
        <f>TIME(MID(F28,SEARCH(":",F28)-2,2),MID(F28,SEARCH(":",F28)+1,2),0)</f>
        <v>0.5625</v>
      </c>
    </row>
    <row r="31" spans="1:13" ht="15.75">
      <c r="A31" s="52"/>
      <c r="B31" s="689" t="s">
        <v>428</v>
      </c>
      <c r="C31" s="53"/>
      <c r="E31" s="1149"/>
      <c r="F31" s="1683"/>
      <c r="G31" s="1150">
        <f ca="1">G30+1</f>
        <v>11</v>
      </c>
      <c r="H31" s="1150" t="s">
        <v>54</v>
      </c>
      <c r="I31" s="1151" t="s">
        <v>563</v>
      </c>
      <c r="J31" s="1151" t="s">
        <v>187</v>
      </c>
      <c r="K31" s="1151" t="s">
        <v>4</v>
      </c>
      <c r="L31" s="1152">
        <v>75</v>
      </c>
      <c r="M31" s="1153">
        <f>M30+TIME(0,L30,0)</f>
        <v>0.56597222222222221</v>
      </c>
    </row>
    <row r="32" spans="1:13" ht="15.75">
      <c r="A32" s="52"/>
      <c r="B32" s="1081" t="s">
        <v>493</v>
      </c>
      <c r="C32" s="53"/>
      <c r="E32" s="1144"/>
      <c r="F32" s="1684"/>
      <c r="G32" s="1146">
        <f ca="1">G31+1</f>
        <v>12</v>
      </c>
      <c r="H32" s="1146" t="s">
        <v>54</v>
      </c>
      <c r="I32" s="1145" t="s">
        <v>564</v>
      </c>
      <c r="J32" s="1145" t="s">
        <v>187</v>
      </c>
      <c r="K32" s="1145" t="s">
        <v>4</v>
      </c>
      <c r="L32" s="1147">
        <v>40</v>
      </c>
      <c r="M32" s="1148">
        <f>M31+TIME(0,L31,0)</f>
        <v>0.61805555555555558</v>
      </c>
    </row>
    <row r="33" spans="1:13" ht="15.75">
      <c r="A33" s="618"/>
      <c r="B33" s="1082" t="s">
        <v>508</v>
      </c>
      <c r="C33" s="501"/>
      <c r="E33" s="1149"/>
      <c r="F33" s="1151"/>
      <c r="G33" s="1150">
        <f ca="1">G32+1</f>
        <v>13</v>
      </c>
      <c r="H33" s="1150" t="s">
        <v>2</v>
      </c>
      <c r="I33" s="1151" t="s">
        <v>335</v>
      </c>
      <c r="J33" s="1151"/>
      <c r="K33" s="1151"/>
      <c r="L33" s="1152"/>
      <c r="M33" s="1153">
        <f>M32+TIME(0,L32,0)</f>
        <v>0.64583333333333337</v>
      </c>
    </row>
    <row r="34" spans="1:13" ht="15.75">
      <c r="A34" s="52"/>
      <c r="B34" s="54"/>
      <c r="C34" s="53"/>
      <c r="E34" s="794"/>
      <c r="F34" s="1164"/>
      <c r="G34" s="1165"/>
      <c r="H34" s="1166"/>
      <c r="I34" s="1167"/>
      <c r="J34" s="1165"/>
      <c r="K34" s="1165"/>
      <c r="L34" s="1155"/>
      <c r="M34" s="1158"/>
    </row>
    <row r="35" spans="1:13" ht="15.75">
      <c r="A35" s="52"/>
      <c r="B35" s="54"/>
      <c r="C35" s="501"/>
      <c r="E35" s="1139"/>
      <c r="F35" s="1140"/>
      <c r="G35" s="1141"/>
      <c r="H35" s="1142"/>
      <c r="I35" s="1140"/>
      <c r="J35" s="1140"/>
      <c r="K35" s="1140"/>
      <c r="L35" s="1140"/>
      <c r="M35" s="1140"/>
    </row>
    <row r="36" spans="1:13" ht="18">
      <c r="A36" s="52"/>
      <c r="B36" s="1276" t="s">
        <v>456</v>
      </c>
      <c r="C36" s="501"/>
      <c r="E36" s="1678"/>
      <c r="F36" s="1619" t="s">
        <v>738</v>
      </c>
      <c r="G36" s="1619"/>
      <c r="H36" s="1619"/>
      <c r="I36" s="1619"/>
      <c r="J36" s="1619"/>
      <c r="K36" s="1619"/>
      <c r="L36" s="1619"/>
      <c r="M36" s="1619"/>
    </row>
    <row r="37" spans="1:13">
      <c r="A37" s="54"/>
      <c r="B37" s="1277"/>
      <c r="C37" s="54"/>
      <c r="E37" s="1679"/>
      <c r="F37" s="1679"/>
      <c r="G37" s="1680"/>
      <c r="H37" s="1680"/>
      <c r="I37" s="1679"/>
      <c r="J37" s="1679"/>
      <c r="K37" s="1681"/>
      <c r="L37" s="1143"/>
      <c r="M37" s="1682"/>
    </row>
    <row r="38" spans="1:13" ht="18">
      <c r="A38" s="54"/>
      <c r="B38" s="873" t="s">
        <v>452</v>
      </c>
      <c r="C38" s="54"/>
      <c r="E38" s="1144"/>
      <c r="F38" s="1145"/>
      <c r="G38" s="1168">
        <f ca="1">G33+1</f>
        <v>14</v>
      </c>
      <c r="H38" s="1146" t="s">
        <v>43</v>
      </c>
      <c r="I38" s="1145" t="s">
        <v>120</v>
      </c>
      <c r="J38" s="1145" t="s">
        <v>187</v>
      </c>
      <c r="K38" s="1145" t="s">
        <v>1</v>
      </c>
      <c r="L38" s="1147">
        <v>5</v>
      </c>
      <c r="M38" s="1148">
        <f>TIME(MID(F36,SEARCH(":",F36)-2,2),MID(F36,SEARCH(":",F36)+1,2),0)</f>
        <v>0.5625</v>
      </c>
    </row>
    <row r="39" spans="1:13" ht="15.75">
      <c r="A39" s="54"/>
      <c r="B39" s="1085" t="s">
        <v>384</v>
      </c>
      <c r="C39" s="54"/>
      <c r="E39" s="1149"/>
      <c r="F39" s="1683"/>
      <c r="G39" s="1150">
        <f t="shared" ref="G39:G44" ca="1" si="2">G38+1</f>
        <v>15</v>
      </c>
      <c r="H39" s="1150" t="s">
        <v>54</v>
      </c>
      <c r="I39" s="1151" t="s">
        <v>563</v>
      </c>
      <c r="J39" s="1151" t="s">
        <v>187</v>
      </c>
      <c r="K39" s="1151" t="s">
        <v>4</v>
      </c>
      <c r="L39" s="1152">
        <v>30</v>
      </c>
      <c r="M39" s="1153">
        <f t="shared" ref="M39:M44" si="3">M38+TIME(0,L38,0)</f>
        <v>0.56597222222222221</v>
      </c>
    </row>
    <row r="40" spans="1:13" ht="16.5" thickBot="1">
      <c r="A40" s="54"/>
      <c r="B40" s="54"/>
      <c r="C40" s="54"/>
      <c r="E40" s="1144"/>
      <c r="F40" s="1684"/>
      <c r="G40" s="1146">
        <f t="shared" ca="1" si="2"/>
        <v>16</v>
      </c>
      <c r="H40" s="1146" t="s">
        <v>54</v>
      </c>
      <c r="I40" s="1145" t="s">
        <v>564</v>
      </c>
      <c r="J40" s="1145" t="s">
        <v>187</v>
      </c>
      <c r="K40" s="1145" t="s">
        <v>4</v>
      </c>
      <c r="L40" s="1147">
        <v>30</v>
      </c>
      <c r="M40" s="1148">
        <f t="shared" si="3"/>
        <v>0.58680555555555558</v>
      </c>
    </row>
    <row r="41" spans="1:13" ht="15.75">
      <c r="A41" s="52"/>
      <c r="B41" s="603" t="s">
        <v>321</v>
      </c>
      <c r="C41" s="53"/>
      <c r="E41" s="1149"/>
      <c r="F41" s="1151"/>
      <c r="G41" s="1169">
        <f t="shared" ca="1" si="2"/>
        <v>17</v>
      </c>
      <c r="H41" s="1150" t="s">
        <v>54</v>
      </c>
      <c r="I41" s="1151" t="s">
        <v>565</v>
      </c>
      <c r="J41" s="1151" t="s">
        <v>187</v>
      </c>
      <c r="K41" s="1151" t="s">
        <v>683</v>
      </c>
      <c r="L41" s="1152">
        <v>40</v>
      </c>
      <c r="M41" s="1170">
        <f t="shared" si="3"/>
        <v>0.60763888888888895</v>
      </c>
    </row>
    <row r="42" spans="1:13" ht="15.75">
      <c r="A42" s="52"/>
      <c r="B42" s="604" t="s">
        <v>279</v>
      </c>
      <c r="C42" s="53"/>
      <c r="E42" s="1144"/>
      <c r="F42" s="1684"/>
      <c r="G42" s="1146">
        <f t="shared" ca="1" si="2"/>
        <v>18</v>
      </c>
      <c r="H42" s="1146" t="s">
        <v>54</v>
      </c>
      <c r="I42" s="1145" t="s">
        <v>566</v>
      </c>
      <c r="J42" s="1145" t="s">
        <v>187</v>
      </c>
      <c r="K42" s="1145" t="s">
        <v>1</v>
      </c>
      <c r="L42" s="1147">
        <v>10</v>
      </c>
      <c r="M42" s="1148">
        <f t="shared" si="3"/>
        <v>0.63541666666666674</v>
      </c>
    </row>
    <row r="43" spans="1:13" ht="15.75">
      <c r="A43" s="52"/>
      <c r="B43" s="506" t="s">
        <v>264</v>
      </c>
      <c r="C43" s="505"/>
      <c r="E43" s="896"/>
      <c r="F43" s="1151"/>
      <c r="G43" s="1169">
        <f t="shared" ca="1" si="2"/>
        <v>19</v>
      </c>
      <c r="H43" s="1150" t="s">
        <v>336</v>
      </c>
      <c r="I43" s="1171" t="s">
        <v>567</v>
      </c>
      <c r="J43" s="1151" t="s">
        <v>187</v>
      </c>
      <c r="K43" s="1151" t="s">
        <v>1</v>
      </c>
      <c r="L43" s="1152">
        <v>5</v>
      </c>
      <c r="M43" s="1170">
        <f t="shared" si="3"/>
        <v>0.64236111111111116</v>
      </c>
    </row>
    <row r="44" spans="1:13" ht="15.75">
      <c r="A44" s="52"/>
      <c r="B44" s="507" t="s">
        <v>115</v>
      </c>
      <c r="C44" s="505"/>
      <c r="E44" s="794"/>
      <c r="F44" s="1145"/>
      <c r="G44" s="1146">
        <f t="shared" ca="1" si="2"/>
        <v>20</v>
      </c>
      <c r="H44" s="1146" t="s">
        <v>2</v>
      </c>
      <c r="I44" s="1145" t="s">
        <v>190</v>
      </c>
      <c r="J44" s="651" t="s">
        <v>187</v>
      </c>
      <c r="K44" s="1145" t="s">
        <v>4</v>
      </c>
      <c r="L44" s="1155"/>
      <c r="M44" s="1148">
        <f t="shared" si="3"/>
        <v>0.64583333333333337</v>
      </c>
    </row>
    <row r="45" spans="1:13" ht="14.25">
      <c r="A45" s="52"/>
      <c r="B45" s="508" t="s">
        <v>116</v>
      </c>
      <c r="C45" s="505"/>
      <c r="E45" s="1679"/>
      <c r="F45" s="1159"/>
      <c r="G45" s="1160"/>
      <c r="H45" s="1161"/>
      <c r="I45" s="1162"/>
      <c r="J45" s="1160"/>
      <c r="K45" s="1160"/>
      <c r="L45" s="1157"/>
      <c r="M45" s="1163"/>
    </row>
    <row r="46" spans="1:13" ht="15.75">
      <c r="A46" s="52"/>
      <c r="B46" s="1083" t="s">
        <v>113</v>
      </c>
      <c r="C46" s="505"/>
      <c r="E46" s="1144"/>
      <c r="F46" s="1164"/>
      <c r="G46" s="1165"/>
      <c r="H46" s="1166"/>
      <c r="I46" s="1167" t="s">
        <v>337</v>
      </c>
      <c r="J46" s="1165"/>
      <c r="K46" s="1165"/>
      <c r="L46" s="1155"/>
      <c r="M46" s="1158"/>
    </row>
    <row r="47" spans="1:13" ht="15.75">
      <c r="A47" s="52"/>
      <c r="B47" s="509" t="s">
        <v>275</v>
      </c>
      <c r="C47" s="505"/>
      <c r="E47" s="1149"/>
      <c r="F47" s="1685"/>
      <c r="G47" s="1686"/>
      <c r="H47" s="1686"/>
      <c r="I47" s="1172"/>
      <c r="J47" s="1172"/>
      <c r="K47" s="1685"/>
      <c r="L47" s="1173"/>
      <c r="M47" s="1687"/>
    </row>
    <row r="48" spans="1:13" ht="15.75">
      <c r="A48" s="52"/>
      <c r="B48" s="509" t="s">
        <v>276</v>
      </c>
      <c r="C48" s="505"/>
      <c r="E48" s="1144"/>
      <c r="F48" s="1688"/>
      <c r="G48" s="1689"/>
      <c r="H48" s="1689"/>
      <c r="I48" s="1174" t="s">
        <v>338</v>
      </c>
      <c r="J48" s="1174"/>
      <c r="K48" s="1688"/>
      <c r="L48" s="1175"/>
      <c r="M48" s="1690"/>
    </row>
    <row r="49" spans="1:13" ht="15.75">
      <c r="A49" s="52"/>
      <c r="B49" s="509" t="s">
        <v>147</v>
      </c>
      <c r="C49" s="505"/>
      <c r="E49" s="896"/>
      <c r="F49" s="1176"/>
      <c r="G49" s="1177"/>
      <c r="H49" s="1177"/>
      <c r="I49" s="1177" t="s">
        <v>339</v>
      </c>
      <c r="J49" s="1178"/>
      <c r="K49" s="1178"/>
      <c r="L49" s="1178"/>
      <c r="M49" s="1179"/>
    </row>
    <row r="50" spans="1:13" ht="15.75">
      <c r="A50" s="52"/>
      <c r="B50" s="509" t="s">
        <v>281</v>
      </c>
      <c r="C50" s="505"/>
      <c r="E50" s="1144"/>
      <c r="F50" s="927"/>
      <c r="G50" s="1180"/>
      <c r="H50" s="1180"/>
      <c r="I50" s="1181"/>
      <c r="J50" s="1182"/>
      <c r="K50" s="1182"/>
      <c r="L50" s="1182"/>
      <c r="M50" s="1183"/>
    </row>
    <row r="51" spans="1:13" ht="15.75">
      <c r="A51" s="52"/>
      <c r="B51" s="509" t="s">
        <v>277</v>
      </c>
      <c r="C51" s="505"/>
      <c r="E51" s="1149"/>
      <c r="F51" s="928"/>
      <c r="G51" s="1184"/>
      <c r="H51" s="1184"/>
      <c r="I51" s="1185" t="s">
        <v>340</v>
      </c>
      <c r="J51" s="1186"/>
      <c r="K51" s="1186"/>
      <c r="L51" s="1186"/>
      <c r="M51" s="1187"/>
    </row>
    <row r="52" spans="1:13" ht="15.75">
      <c r="A52" s="52"/>
      <c r="B52" s="509" t="s">
        <v>146</v>
      </c>
      <c r="C52" s="505"/>
      <c r="E52" s="1144"/>
      <c r="F52" s="1188"/>
      <c r="G52" s="1189" t="s">
        <v>7</v>
      </c>
      <c r="H52" s="1189"/>
      <c r="I52" s="1190" t="s">
        <v>341</v>
      </c>
      <c r="J52" s="1189"/>
      <c r="K52" s="1189"/>
      <c r="L52" s="1191"/>
      <c r="M52" s="1192"/>
    </row>
    <row r="53" spans="1:13" ht="15.75">
      <c r="A53" s="52"/>
      <c r="B53" s="509" t="s">
        <v>278</v>
      </c>
      <c r="C53" s="505"/>
      <c r="E53" s="896"/>
      <c r="F53" s="1193"/>
      <c r="G53" s="1194"/>
      <c r="H53" s="1194"/>
      <c r="I53" s="1194"/>
      <c r="J53" s="1184"/>
      <c r="K53" s="1185"/>
      <c r="L53" s="1195"/>
      <c r="M53" s="1196"/>
    </row>
    <row r="54" spans="1:13" ht="15.75">
      <c r="A54" s="52"/>
      <c r="B54" s="692" t="s">
        <v>117</v>
      </c>
      <c r="C54" s="505"/>
      <c r="E54" s="794"/>
      <c r="F54" s="1197"/>
      <c r="G54" s="1691"/>
      <c r="H54" s="1691"/>
      <c r="I54" s="1190" t="s">
        <v>324</v>
      </c>
      <c r="J54" s="1189"/>
      <c r="K54" s="1190"/>
      <c r="L54" s="1198"/>
      <c r="M54" s="1192"/>
    </row>
    <row r="55" spans="1:13" ht="15.75">
      <c r="A55" s="52"/>
      <c r="B55" s="54"/>
      <c r="C55" s="505"/>
      <c r="E55" s="792"/>
      <c r="F55" s="792"/>
      <c r="G55" s="1692"/>
      <c r="H55" s="1692"/>
      <c r="I55" s="1199" t="s">
        <v>325</v>
      </c>
      <c r="J55" s="1199"/>
      <c r="K55" s="1199"/>
      <c r="L55" s="792"/>
      <c r="M55" s="652"/>
    </row>
    <row r="56" spans="1:13" ht="15.75">
      <c r="A56" s="52"/>
      <c r="B56" s="54"/>
      <c r="C56" s="505"/>
      <c r="E56" s="1144"/>
      <c r="F56" s="898"/>
      <c r="G56" s="1691"/>
      <c r="H56" s="1691"/>
      <c r="I56" s="1190"/>
      <c r="J56" s="1691"/>
      <c r="K56" s="1190"/>
      <c r="L56" s="898"/>
      <c r="M56" s="1200"/>
    </row>
    <row r="57" spans="1:13" ht="15.75">
      <c r="A57" s="52"/>
      <c r="B57" s="54"/>
      <c r="C57" s="53"/>
      <c r="E57" s="1139"/>
      <c r="F57" s="1140"/>
      <c r="G57" s="1141"/>
      <c r="H57" s="1142"/>
      <c r="I57" s="1140"/>
      <c r="J57" s="1140"/>
      <c r="K57" s="1140"/>
      <c r="L57" s="1140"/>
      <c r="M57" s="1140"/>
    </row>
    <row r="58" spans="1:13" ht="18">
      <c r="A58" s="870"/>
      <c r="B58" s="871" t="str">
        <f>B1</f>
        <v>Sept 2012</v>
      </c>
      <c r="C58" s="872"/>
      <c r="E58" s="1678"/>
      <c r="F58" s="1619"/>
      <c r="G58" s="1619"/>
      <c r="H58" s="1619"/>
      <c r="I58" s="1619"/>
      <c r="J58" s="1619"/>
      <c r="K58" s="1619"/>
      <c r="L58" s="1619"/>
      <c r="M58" s="1619"/>
    </row>
    <row r="59" spans="1:13">
      <c r="A59" s="1052"/>
      <c r="B59" s="1052"/>
      <c r="C59" s="1052"/>
      <c r="E59" s="1117"/>
      <c r="F59" s="1117"/>
      <c r="G59" s="1117"/>
      <c r="H59" s="1117"/>
      <c r="I59" s="1117"/>
      <c r="J59" s="1117"/>
      <c r="K59" s="1117"/>
      <c r="L59" s="1117"/>
      <c r="M59" s="1117"/>
    </row>
    <row r="60" spans="1:13">
      <c r="A60" s="1052"/>
      <c r="B60" s="1052"/>
      <c r="C60" s="1052"/>
      <c r="E60" s="1117"/>
      <c r="F60" s="1117"/>
      <c r="G60" s="1117"/>
      <c r="H60" s="1117"/>
      <c r="I60" s="1117"/>
      <c r="J60" s="1117"/>
      <c r="K60" s="1117"/>
      <c r="L60" s="1117"/>
      <c r="M60" s="1117"/>
    </row>
    <row r="61" spans="1:13">
      <c r="A61" s="1052"/>
      <c r="B61" s="1052"/>
      <c r="C61" s="1052"/>
      <c r="E61" s="1117"/>
      <c r="F61" s="1117"/>
      <c r="G61" s="1117"/>
      <c r="H61" s="1117"/>
      <c r="I61" s="1117"/>
      <c r="J61" s="1117"/>
      <c r="K61" s="1117"/>
      <c r="L61" s="1117"/>
      <c r="M61" s="1117"/>
    </row>
    <row r="62" spans="1:13">
      <c r="A62" s="1052"/>
      <c r="B62" s="1052"/>
      <c r="C62" s="1052"/>
      <c r="E62" s="1117"/>
      <c r="F62" s="1117"/>
      <c r="G62" s="1117"/>
      <c r="H62" s="1117"/>
      <c r="I62" s="1117"/>
      <c r="J62" s="1117"/>
      <c r="K62" s="1117"/>
      <c r="L62" s="1117"/>
      <c r="M62" s="1117"/>
    </row>
    <row r="63" spans="1:13">
      <c r="A63" s="1052"/>
      <c r="B63" s="1052"/>
      <c r="C63" s="1052"/>
      <c r="E63" s="1117"/>
      <c r="F63" s="1117"/>
      <c r="G63" s="1117"/>
      <c r="H63" s="1117"/>
      <c r="I63" s="1117"/>
      <c r="J63" s="1117"/>
      <c r="K63" s="1117"/>
      <c r="L63" s="1117"/>
      <c r="M63" s="1117"/>
    </row>
    <row r="64" spans="1:13">
      <c r="A64" s="1052"/>
      <c r="B64" s="1052"/>
      <c r="C64" s="1052"/>
      <c r="E64" s="1117"/>
      <c r="F64" s="1117"/>
      <c r="G64" s="1117"/>
      <c r="H64" s="1117"/>
      <c r="I64" s="1117"/>
      <c r="J64" s="1117"/>
      <c r="K64" s="1117"/>
      <c r="L64" s="1117"/>
      <c r="M64" s="1117"/>
    </row>
    <row r="65" spans="1:13">
      <c r="A65" s="1052"/>
      <c r="B65" s="1052"/>
      <c r="C65" s="1052"/>
      <c r="E65" s="1117"/>
      <c r="F65" s="1117"/>
      <c r="G65" s="1117"/>
      <c r="H65" s="1117"/>
      <c r="I65" s="1117"/>
      <c r="J65" s="1117"/>
      <c r="K65" s="1117"/>
      <c r="L65" s="1117"/>
      <c r="M65" s="1117"/>
    </row>
    <row r="66" spans="1:13">
      <c r="A66" s="1052"/>
      <c r="B66" s="1052"/>
      <c r="C66" s="1052"/>
      <c r="E66" s="1117"/>
      <c r="F66" s="1117"/>
      <c r="G66" s="1117"/>
      <c r="H66" s="1117"/>
      <c r="I66" s="1117"/>
      <c r="J66" s="1117"/>
      <c r="K66" s="1117"/>
      <c r="L66" s="1117"/>
      <c r="M66" s="1117"/>
    </row>
    <row r="67" spans="1:13">
      <c r="A67" s="1052"/>
      <c r="B67" s="1052"/>
      <c r="C67" s="1052"/>
      <c r="E67" s="1117"/>
      <c r="F67" s="1117"/>
      <c r="G67" s="1117"/>
      <c r="H67" s="1117"/>
      <c r="I67" s="1117"/>
      <c r="J67" s="1117"/>
      <c r="K67" s="1117"/>
      <c r="L67" s="1117"/>
      <c r="M67" s="1117"/>
    </row>
    <row r="68" spans="1:13">
      <c r="A68" s="1052"/>
      <c r="B68" s="1052"/>
      <c r="C68" s="1052"/>
      <c r="E68" s="1117"/>
      <c r="F68" s="1117"/>
      <c r="G68" s="1117"/>
      <c r="H68" s="1117"/>
      <c r="I68" s="1117"/>
      <c r="J68" s="1117"/>
      <c r="K68" s="1117"/>
      <c r="L68" s="1117"/>
      <c r="M68" s="1117"/>
    </row>
    <row r="69" spans="1:13">
      <c r="A69" s="1052"/>
      <c r="B69" s="1052"/>
      <c r="C69" s="1052"/>
      <c r="E69" s="1117"/>
      <c r="F69" s="1117"/>
      <c r="G69" s="1117"/>
      <c r="H69" s="1117"/>
      <c r="I69" s="1117"/>
      <c r="J69" s="1117"/>
      <c r="K69" s="1117"/>
      <c r="L69" s="1117"/>
      <c r="M69" s="1117"/>
    </row>
    <row r="70" spans="1:13">
      <c r="A70" s="1052"/>
      <c r="B70" s="1052"/>
      <c r="C70" s="1052"/>
      <c r="E70" s="1117"/>
      <c r="F70" s="1117"/>
      <c r="G70" s="1117"/>
      <c r="H70" s="1117"/>
      <c r="I70" s="1117"/>
      <c r="J70" s="1117"/>
      <c r="K70" s="1117"/>
      <c r="L70" s="1117"/>
      <c r="M70" s="1117"/>
    </row>
    <row r="71" spans="1:13">
      <c r="E71" s="1117"/>
      <c r="F71" s="1117"/>
      <c r="G71" s="1117"/>
      <c r="H71" s="1117"/>
      <c r="I71" s="1117"/>
      <c r="J71" s="1117"/>
      <c r="K71" s="1117"/>
      <c r="L71" s="1117"/>
      <c r="M71" s="1117"/>
    </row>
    <row r="72" spans="1:13">
      <c r="E72" s="1117"/>
      <c r="F72" s="1117"/>
      <c r="G72" s="1117"/>
      <c r="H72" s="1117"/>
      <c r="I72" s="1117"/>
      <c r="J72" s="1117"/>
      <c r="K72" s="1117"/>
      <c r="L72" s="1117"/>
      <c r="M72" s="1117"/>
    </row>
    <row r="73" spans="1:13">
      <c r="E73" s="1117"/>
      <c r="F73" s="1117"/>
      <c r="G73" s="1117"/>
      <c r="H73" s="1117"/>
      <c r="I73" s="1117"/>
      <c r="J73" s="1117"/>
      <c r="K73" s="1117"/>
      <c r="L73" s="1117"/>
      <c r="M73" s="1117"/>
    </row>
    <row r="74" spans="1:13">
      <c r="E74" s="1117"/>
      <c r="F74" s="1117"/>
      <c r="G74" s="1117"/>
      <c r="H74" s="1117"/>
      <c r="I74" s="1117"/>
      <c r="J74" s="1117"/>
      <c r="K74" s="1117"/>
      <c r="L74" s="1117"/>
      <c r="M74" s="1117"/>
    </row>
    <row r="75" spans="1:13">
      <c r="E75" s="1117"/>
      <c r="F75" s="1117"/>
      <c r="G75" s="1117"/>
      <c r="H75" s="1117"/>
      <c r="I75" s="1117"/>
      <c r="J75" s="1117"/>
      <c r="K75" s="1117"/>
      <c r="L75" s="1117"/>
      <c r="M75" s="1117"/>
    </row>
    <row r="76" spans="1:13">
      <c r="E76" s="1117"/>
      <c r="F76" s="1117"/>
      <c r="G76" s="1117"/>
      <c r="H76" s="1117"/>
      <c r="I76" s="1117"/>
      <c r="J76" s="1117"/>
      <c r="K76" s="1117"/>
      <c r="L76" s="1117"/>
      <c r="M76" s="1117"/>
    </row>
    <row r="77" spans="1:13">
      <c r="E77" s="1117"/>
      <c r="F77" s="1117"/>
      <c r="G77" s="1117"/>
      <c r="H77" s="1117"/>
      <c r="I77" s="1117"/>
      <c r="J77" s="1117"/>
      <c r="K77" s="1117"/>
      <c r="L77" s="1117"/>
      <c r="M77" s="1117"/>
    </row>
    <row r="78" spans="1:13">
      <c r="E78" s="1117"/>
      <c r="F78" s="1117"/>
      <c r="G78" s="1117"/>
      <c r="H78" s="1117"/>
      <c r="I78" s="1117"/>
      <c r="J78" s="1117"/>
      <c r="K78" s="1117"/>
      <c r="L78" s="1117"/>
      <c r="M78" s="1117"/>
    </row>
    <row r="79" spans="1:13">
      <c r="E79" s="1117"/>
      <c r="F79" s="1117"/>
      <c r="G79" s="1117"/>
      <c r="H79" s="1117"/>
      <c r="I79" s="1117"/>
      <c r="J79" s="1117"/>
      <c r="K79" s="1117"/>
      <c r="L79" s="1117"/>
      <c r="M79" s="1117"/>
    </row>
    <row r="80" spans="1:13">
      <c r="E80" s="1117"/>
      <c r="F80" s="1117"/>
      <c r="G80" s="1117"/>
      <c r="H80" s="1117"/>
      <c r="I80" s="1117"/>
      <c r="J80" s="1117"/>
      <c r="K80" s="1117"/>
      <c r="L80" s="1117"/>
      <c r="M80" s="1117"/>
    </row>
    <row r="81" spans="5:13">
      <c r="E81" s="1117"/>
      <c r="F81" s="1117"/>
      <c r="G81" s="1117"/>
      <c r="H81" s="1117"/>
      <c r="I81" s="1117"/>
      <c r="J81" s="1117"/>
      <c r="K81" s="1117"/>
      <c r="L81" s="1117"/>
      <c r="M81" s="1117"/>
    </row>
    <row r="82" spans="5:13">
      <c r="E82" s="1117"/>
      <c r="F82" s="1117"/>
      <c r="G82" s="1117"/>
      <c r="H82" s="1117"/>
      <c r="I82" s="1117"/>
      <c r="J82" s="1117"/>
      <c r="K82" s="1117"/>
      <c r="L82" s="1117"/>
      <c r="M82" s="1117"/>
    </row>
    <row r="83" spans="5:13">
      <c r="E83" s="1117"/>
      <c r="F83" s="1117"/>
      <c r="G83" s="1117"/>
      <c r="H83" s="1117"/>
      <c r="I83" s="1117"/>
      <c r="J83" s="1117"/>
      <c r="K83" s="1117"/>
      <c r="L83" s="1117"/>
      <c r="M83" s="1117"/>
    </row>
    <row r="84" spans="5:13">
      <c r="E84" s="1117"/>
      <c r="F84" s="1117"/>
      <c r="G84" s="1117"/>
      <c r="H84" s="1117"/>
      <c r="I84" s="1117"/>
      <c r="J84" s="1117"/>
      <c r="K84" s="1117"/>
      <c r="L84" s="1117"/>
      <c r="M84" s="1117"/>
    </row>
    <row r="85" spans="5:13">
      <c r="E85" s="1117"/>
      <c r="F85" s="1117"/>
      <c r="G85" s="1117"/>
      <c r="H85" s="1117"/>
      <c r="I85" s="1117"/>
      <c r="J85" s="1117"/>
      <c r="K85" s="1117"/>
      <c r="L85" s="1117"/>
      <c r="M85" s="1117"/>
    </row>
    <row r="86" spans="5:13">
      <c r="E86" s="1117"/>
      <c r="F86" s="1117"/>
      <c r="G86" s="1117"/>
      <c r="H86" s="1117"/>
      <c r="I86" s="1117"/>
      <c r="J86" s="1117"/>
      <c r="K86" s="1117"/>
      <c r="L86" s="1117"/>
      <c r="M86" s="1117"/>
    </row>
    <row r="87" spans="5:13">
      <c r="E87" s="1117"/>
      <c r="F87" s="1117"/>
      <c r="G87" s="1117"/>
      <c r="H87" s="1117"/>
      <c r="I87" s="1117"/>
      <c r="J87" s="1117"/>
      <c r="K87" s="1117"/>
      <c r="L87" s="1117"/>
      <c r="M87" s="1117"/>
    </row>
    <row r="88" spans="5:13">
      <c r="E88" s="1117"/>
      <c r="F88" s="1117"/>
      <c r="G88" s="1117"/>
      <c r="H88" s="1117"/>
      <c r="I88" s="1117"/>
      <c r="J88" s="1117"/>
      <c r="K88" s="1117"/>
      <c r="L88" s="1117"/>
      <c r="M88" s="1117"/>
    </row>
    <row r="89" spans="5:13">
      <c r="E89" s="1117"/>
      <c r="F89" s="1117"/>
      <c r="G89" s="1117"/>
      <c r="H89" s="1117"/>
      <c r="I89" s="1117"/>
      <c r="J89" s="1117"/>
      <c r="K89" s="1117"/>
      <c r="L89" s="1117"/>
      <c r="M89" s="1117"/>
    </row>
    <row r="90" spans="5:13">
      <c r="E90" s="1117"/>
      <c r="F90" s="1117"/>
      <c r="G90" s="1117"/>
      <c r="H90" s="1117"/>
      <c r="I90" s="1117"/>
      <c r="J90" s="1117"/>
      <c r="K90" s="1117"/>
      <c r="L90" s="1117"/>
      <c r="M90" s="1117"/>
    </row>
    <row r="91" spans="5:13">
      <c r="E91" s="1117"/>
      <c r="F91" s="1117"/>
      <c r="G91" s="1117"/>
      <c r="H91" s="1117"/>
      <c r="I91" s="1117"/>
      <c r="J91" s="1117"/>
      <c r="K91" s="1117"/>
      <c r="L91" s="1117"/>
      <c r="M91" s="1117"/>
    </row>
    <row r="92" spans="5:13">
      <c r="E92" s="1117"/>
      <c r="F92" s="1117"/>
      <c r="G92" s="1117"/>
      <c r="H92" s="1117"/>
      <c r="I92" s="1117"/>
      <c r="J92" s="1117"/>
      <c r="K92" s="1117"/>
      <c r="L92" s="1117"/>
      <c r="M92" s="1117"/>
    </row>
    <row r="93" spans="5:13">
      <c r="E93" s="1117"/>
      <c r="F93" s="1117"/>
      <c r="G93" s="1117"/>
      <c r="H93" s="1117"/>
      <c r="I93" s="1117"/>
      <c r="J93" s="1117"/>
      <c r="K93" s="1117"/>
      <c r="L93" s="1117"/>
      <c r="M93" s="1117"/>
    </row>
    <row r="94" spans="5:13">
      <c r="E94" s="1117"/>
      <c r="F94" s="1117"/>
      <c r="G94" s="1117"/>
      <c r="H94" s="1117"/>
      <c r="I94" s="1117"/>
      <c r="J94" s="1117"/>
      <c r="K94" s="1117"/>
      <c r="L94" s="1117"/>
      <c r="M94" s="1117"/>
    </row>
    <row r="95" spans="5:13">
      <c r="E95" s="1117"/>
      <c r="F95" s="1117"/>
      <c r="G95" s="1117"/>
      <c r="H95" s="1117"/>
      <c r="I95" s="1117"/>
      <c r="J95" s="1117"/>
      <c r="K95" s="1117"/>
      <c r="L95" s="1117"/>
      <c r="M95" s="1117"/>
    </row>
    <row r="96" spans="5:13">
      <c r="E96" s="1117"/>
      <c r="F96" s="1117"/>
      <c r="G96" s="1117"/>
      <c r="H96" s="1117"/>
      <c r="I96" s="1117"/>
      <c r="J96" s="1117"/>
      <c r="K96" s="1117"/>
      <c r="L96" s="1117"/>
      <c r="M96" s="1117"/>
    </row>
    <row r="97" spans="5:13">
      <c r="E97" s="1117"/>
      <c r="F97" s="1117"/>
      <c r="G97" s="1117"/>
      <c r="H97" s="1117"/>
      <c r="I97" s="1117"/>
      <c r="J97" s="1117"/>
      <c r="K97" s="1117"/>
      <c r="L97" s="1117"/>
      <c r="M97" s="1117"/>
    </row>
    <row r="98" spans="5:13">
      <c r="E98" s="1117"/>
      <c r="F98" s="1117"/>
      <c r="G98" s="1117"/>
      <c r="H98" s="1117"/>
      <c r="I98" s="1117"/>
      <c r="J98" s="1117"/>
      <c r="K98" s="1117"/>
      <c r="L98" s="1117"/>
      <c r="M98" s="1117"/>
    </row>
    <row r="99" spans="5:13">
      <c r="E99" s="1117"/>
      <c r="F99" s="1117"/>
      <c r="G99" s="1117"/>
      <c r="H99" s="1117"/>
      <c r="I99" s="1117"/>
      <c r="J99" s="1117"/>
      <c r="K99" s="1117"/>
      <c r="L99" s="1117"/>
      <c r="M99" s="1117"/>
    </row>
    <row r="100" spans="5:13">
      <c r="E100" s="1117"/>
      <c r="F100" s="1117"/>
      <c r="G100" s="1117"/>
      <c r="H100" s="1117"/>
      <c r="I100" s="1117"/>
      <c r="J100" s="1117"/>
      <c r="K100" s="1117"/>
      <c r="L100" s="1117"/>
      <c r="M100" s="1117"/>
    </row>
  </sheetData>
  <mergeCells count="12">
    <mergeCell ref="F58:M58"/>
    <mergeCell ref="B36:B37"/>
    <mergeCell ref="B4:B6"/>
    <mergeCell ref="F2:M2"/>
    <mergeCell ref="F3:M3"/>
    <mergeCell ref="F4:M4"/>
    <mergeCell ref="F5:M5"/>
    <mergeCell ref="F6:M6"/>
    <mergeCell ref="F7:M7"/>
    <mergeCell ref="F14:M14"/>
    <mergeCell ref="F28:M28"/>
    <mergeCell ref="F36:M3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sheetPr enableFormatConditionsCalculation="0">
    <tabColor indexed="11"/>
  </sheetPr>
  <dimension ref="A1:M89"/>
  <sheetViews>
    <sheetView zoomScaleNormal="100" workbookViewId="0">
      <selection activeCell="E1" sqref="E1:M52"/>
    </sheetView>
  </sheetViews>
  <sheetFormatPr defaultRowHeight="15.75"/>
  <cols>
    <col min="1" max="1" width="1.42578125" customWidth="1"/>
    <col min="2" max="2" width="12.42578125" customWidth="1"/>
    <col min="3" max="3" width="1.42578125" customWidth="1"/>
    <col min="4" max="4" width="2.140625" customWidth="1"/>
    <col min="5" max="5" width="1.42578125" style="443" customWidth="1"/>
    <col min="6" max="6" width="3.7109375" style="443" customWidth="1"/>
    <col min="7" max="7" width="6" style="443" customWidth="1"/>
    <col min="8" max="8" width="2.42578125" style="443" customWidth="1"/>
    <col min="9" max="9" width="94.7109375" style="443" customWidth="1"/>
    <col min="10" max="10" width="3.140625" style="443" customWidth="1"/>
    <col min="11" max="11" width="18.42578125" style="443" customWidth="1"/>
    <col min="12" max="12" width="12.85546875" style="443" customWidth="1"/>
    <col min="13" max="13" width="12.5703125" style="443" customWidth="1"/>
  </cols>
  <sheetData>
    <row r="1" spans="1:13">
      <c r="A1" s="870"/>
      <c r="B1" s="871" t="str">
        <f>Title!B1</f>
        <v>Sept 2012</v>
      </c>
      <c r="C1" s="872"/>
      <c r="E1" s="525"/>
      <c r="F1" s="525"/>
      <c r="G1" s="525"/>
      <c r="H1" s="525"/>
      <c r="I1" s="525"/>
      <c r="J1" s="525"/>
      <c r="K1" s="525"/>
      <c r="L1" s="525"/>
      <c r="M1" s="526"/>
    </row>
    <row r="2" spans="1:13" ht="18.75" thickBot="1">
      <c r="A2" s="618"/>
      <c r="B2" s="894"/>
      <c r="C2" s="53"/>
      <c r="E2" s="527"/>
      <c r="F2" s="1624" t="s">
        <v>353</v>
      </c>
      <c r="G2" s="1624"/>
      <c r="H2" s="1624"/>
      <c r="I2" s="1624"/>
      <c r="J2" s="1624"/>
      <c r="K2" s="1624"/>
      <c r="L2" s="1624"/>
      <c r="M2" s="1624"/>
    </row>
    <row r="3" spans="1:13" ht="18.75" thickBot="1">
      <c r="A3" s="618"/>
      <c r="B3" s="372" t="str">
        <f>Title!B3</f>
        <v>Interim</v>
      </c>
      <c r="C3" s="53"/>
      <c r="E3" s="528"/>
      <c r="F3" s="1625" t="s">
        <v>78</v>
      </c>
      <c r="G3" s="1625"/>
      <c r="H3" s="1625"/>
      <c r="I3" s="1625"/>
      <c r="J3" s="1625"/>
      <c r="K3" s="1625"/>
      <c r="L3" s="1625"/>
      <c r="M3" s="1625"/>
    </row>
    <row r="4" spans="1:13">
      <c r="A4" s="618"/>
      <c r="B4" s="1271" t="str">
        <f>Title!B4</f>
        <v>R2</v>
      </c>
      <c r="C4" s="53"/>
      <c r="E4" s="1252"/>
      <c r="F4" s="1626" t="s">
        <v>354</v>
      </c>
      <c r="G4" s="1626"/>
      <c r="H4" s="1626"/>
      <c r="I4" s="1626"/>
      <c r="J4" s="1626"/>
      <c r="K4" s="1626"/>
      <c r="L4" s="1626"/>
      <c r="M4" s="1626"/>
    </row>
    <row r="5" spans="1:13">
      <c r="A5" s="618"/>
      <c r="B5" s="1272"/>
      <c r="C5" s="53"/>
      <c r="E5" s="495"/>
      <c r="F5" s="378" t="s">
        <v>6</v>
      </c>
      <c r="G5" s="939" t="s">
        <v>694</v>
      </c>
      <c r="H5" s="939"/>
      <c r="I5" s="939"/>
      <c r="J5" s="939"/>
      <c r="K5" s="939"/>
      <c r="L5" s="939"/>
      <c r="M5" s="939"/>
    </row>
    <row r="6" spans="1:13" ht="16.5" thickBot="1">
      <c r="A6" s="618"/>
      <c r="B6" s="1273"/>
      <c r="C6" s="53"/>
      <c r="E6" s="495"/>
      <c r="F6" s="378" t="s">
        <v>6</v>
      </c>
      <c r="G6" s="1253" t="s">
        <v>463</v>
      </c>
      <c r="H6" s="1254"/>
      <c r="I6" s="1254"/>
      <c r="J6" s="939"/>
      <c r="K6" s="939"/>
      <c r="L6" s="939"/>
      <c r="M6" s="939"/>
    </row>
    <row r="7" spans="1:13" ht="16.5" thickBot="1">
      <c r="A7" s="618"/>
      <c r="B7" s="54"/>
      <c r="C7" s="547"/>
      <c r="E7" s="495"/>
      <c r="F7" s="378" t="s">
        <v>6</v>
      </c>
      <c r="G7" s="939" t="s">
        <v>464</v>
      </c>
      <c r="H7" s="939"/>
      <c r="I7" s="939"/>
      <c r="J7" s="939"/>
      <c r="K7" s="939"/>
      <c r="L7" s="939"/>
      <c r="M7" s="939"/>
    </row>
    <row r="8" spans="1:13" ht="18">
      <c r="A8" s="618"/>
      <c r="B8" s="1073" t="s">
        <v>114</v>
      </c>
      <c r="C8" s="501"/>
      <c r="E8" s="495"/>
      <c r="F8" s="378" t="s">
        <v>6</v>
      </c>
      <c r="G8" s="939" t="s">
        <v>61</v>
      </c>
      <c r="H8" s="939"/>
      <c r="I8" s="939"/>
      <c r="J8" s="939"/>
      <c r="K8" s="939"/>
      <c r="L8" s="939"/>
      <c r="M8" s="939"/>
    </row>
    <row r="9" spans="1:13">
      <c r="A9" s="618"/>
      <c r="B9" s="685" t="s">
        <v>143</v>
      </c>
      <c r="C9" s="501"/>
      <c r="E9" s="495"/>
      <c r="F9" s="378" t="s">
        <v>6</v>
      </c>
      <c r="G9" s="939"/>
      <c r="H9" s="939"/>
      <c r="I9" s="939"/>
      <c r="J9" s="939"/>
      <c r="K9" s="939"/>
      <c r="L9" s="939"/>
      <c r="M9" s="939"/>
    </row>
    <row r="10" spans="1:13" ht="20.25">
      <c r="A10" s="618"/>
      <c r="B10" s="686"/>
      <c r="C10" s="687"/>
      <c r="E10" s="653"/>
      <c r="F10" s="653"/>
      <c r="G10" s="653"/>
      <c r="H10" s="653"/>
      <c r="I10" s="653"/>
      <c r="J10" s="653"/>
      <c r="K10" s="938"/>
      <c r="L10" s="653"/>
      <c r="M10" s="653"/>
    </row>
    <row r="11" spans="1:13" ht="18">
      <c r="A11" s="618"/>
      <c r="B11" s="688" t="s">
        <v>423</v>
      </c>
      <c r="C11" s="501"/>
      <c r="E11" s="886"/>
      <c r="F11" s="1627" t="s">
        <v>695</v>
      </c>
      <c r="G11" s="1627"/>
      <c r="H11" s="1627"/>
      <c r="I11" s="1627"/>
      <c r="J11" s="1627"/>
      <c r="K11" s="1627"/>
      <c r="L11" s="1627"/>
      <c r="M11" s="1627"/>
    </row>
    <row r="12" spans="1:13">
      <c r="A12" s="52"/>
      <c r="B12" s="689" t="s">
        <v>424</v>
      </c>
      <c r="C12" s="53"/>
      <c r="E12" s="617"/>
      <c r="F12" s="442"/>
      <c r="G12" s="152">
        <v>1</v>
      </c>
      <c r="H12" s="403"/>
      <c r="I12" s="403" t="s">
        <v>466</v>
      </c>
      <c r="J12" s="622" t="s">
        <v>187</v>
      </c>
      <c r="K12" s="9" t="s">
        <v>79</v>
      </c>
      <c r="L12" s="623">
        <v>0</v>
      </c>
      <c r="M12" s="624">
        <f>TIME(10+0,30,0)</f>
        <v>0.4375</v>
      </c>
    </row>
    <row r="13" spans="1:13" ht="25.5">
      <c r="A13" s="618"/>
      <c r="B13" s="690" t="s">
        <v>169</v>
      </c>
      <c r="C13" s="501"/>
      <c r="E13" s="660"/>
      <c r="F13" s="1255"/>
      <c r="G13" s="889">
        <f>G12+1</f>
        <v>2</v>
      </c>
      <c r="H13" s="889"/>
      <c r="I13" s="937" t="s">
        <v>467</v>
      </c>
      <c r="J13" s="655" t="s">
        <v>187</v>
      </c>
      <c r="K13" s="889" t="s">
        <v>79</v>
      </c>
      <c r="L13" s="656">
        <v>15</v>
      </c>
      <c r="M13" s="657">
        <f>M12+TIME(0,L12,0)</f>
        <v>0.4375</v>
      </c>
    </row>
    <row r="14" spans="1:13">
      <c r="A14" s="52"/>
      <c r="B14" s="691" t="s">
        <v>272</v>
      </c>
      <c r="C14" s="501"/>
      <c r="E14" s="617"/>
      <c r="F14" s="1256"/>
      <c r="G14" s="9">
        <f>G13+1</f>
        <v>3</v>
      </c>
      <c r="H14" s="9"/>
      <c r="I14" s="1257" t="s">
        <v>696</v>
      </c>
      <c r="J14" s="622" t="s">
        <v>187</v>
      </c>
      <c r="K14" s="9" t="s">
        <v>79</v>
      </c>
      <c r="L14" s="623">
        <v>10</v>
      </c>
      <c r="M14" s="624">
        <f>M13+TIME(0,L13,0)</f>
        <v>0.44791666666666669</v>
      </c>
    </row>
    <row r="15" spans="1:13">
      <c r="A15" s="52"/>
      <c r="B15" s="502" t="s">
        <v>301</v>
      </c>
      <c r="C15" s="501"/>
      <c r="E15" s="830"/>
      <c r="F15" s="1258"/>
      <c r="G15" s="755">
        <v>4</v>
      </c>
      <c r="H15" s="755"/>
      <c r="I15" s="1259" t="s">
        <v>401</v>
      </c>
      <c r="J15" s="724" t="s">
        <v>6</v>
      </c>
      <c r="K15" s="755" t="s">
        <v>79</v>
      </c>
      <c r="L15" s="725">
        <v>10</v>
      </c>
      <c r="M15" s="800">
        <f>M14+TIME(0,L14,0)</f>
        <v>0.4548611111111111</v>
      </c>
    </row>
    <row r="16" spans="1:13">
      <c r="A16" s="52"/>
      <c r="B16" s="503" t="s">
        <v>367</v>
      </c>
      <c r="C16" s="504"/>
      <c r="E16" s="829"/>
      <c r="F16" s="801"/>
      <c r="G16" s="802">
        <v>5</v>
      </c>
      <c r="H16" s="803"/>
      <c r="I16" s="803" t="s">
        <v>402</v>
      </c>
      <c r="J16" s="804" t="s">
        <v>187</v>
      </c>
      <c r="K16" s="802" t="s">
        <v>4</v>
      </c>
      <c r="L16" s="805">
        <v>85</v>
      </c>
      <c r="M16" s="806">
        <f>M15+TIME(0,L15,0)</f>
        <v>0.46180555555555552</v>
      </c>
    </row>
    <row r="17" spans="1:13">
      <c r="A17" s="52"/>
      <c r="B17" s="54"/>
      <c r="C17" s="463"/>
      <c r="E17" s="830"/>
      <c r="F17" s="753"/>
      <c r="G17" s="755">
        <v>6</v>
      </c>
      <c r="H17" s="754"/>
      <c r="I17" s="754" t="s">
        <v>14</v>
      </c>
      <c r="J17" s="724" t="s">
        <v>6</v>
      </c>
      <c r="K17" s="755" t="s">
        <v>79</v>
      </c>
      <c r="L17" s="725">
        <v>0</v>
      </c>
      <c r="M17" s="800">
        <f>M16+TIME(0,L16,0)</f>
        <v>0.52083333333333326</v>
      </c>
    </row>
    <row r="18" spans="1:13">
      <c r="A18" s="52"/>
      <c r="B18" s="54"/>
      <c r="C18" s="53"/>
      <c r="E18" s="826"/>
      <c r="F18" s="936"/>
      <c r="G18" s="935"/>
      <c r="H18" s="940"/>
      <c r="I18" s="940"/>
      <c r="J18" s="985"/>
      <c r="K18" s="935"/>
      <c r="L18" s="986"/>
      <c r="M18" s="987"/>
    </row>
    <row r="19" spans="1:13" ht="18">
      <c r="A19" s="618"/>
      <c r="B19" s="1026" t="s">
        <v>425</v>
      </c>
      <c r="C19" s="501"/>
      <c r="E19" s="826"/>
      <c r="F19" s="1627" t="s">
        <v>697</v>
      </c>
      <c r="G19" s="1627"/>
      <c r="H19" s="1627"/>
      <c r="I19" s="1627"/>
      <c r="J19" s="1627"/>
      <c r="K19" s="1627"/>
      <c r="L19" s="1627"/>
      <c r="M19" s="1627"/>
    </row>
    <row r="20" spans="1:13">
      <c r="A20" s="52"/>
      <c r="B20" s="689" t="s">
        <v>426</v>
      </c>
      <c r="C20" s="53"/>
      <c r="E20" s="829"/>
      <c r="F20" s="801"/>
      <c r="G20" s="802">
        <v>7</v>
      </c>
      <c r="H20" s="803"/>
      <c r="I20" s="803" t="s">
        <v>120</v>
      </c>
      <c r="J20" s="804" t="s">
        <v>6</v>
      </c>
      <c r="K20" s="802" t="s">
        <v>79</v>
      </c>
      <c r="L20" s="805">
        <v>0</v>
      </c>
      <c r="M20" s="806">
        <f>TIME(1+12,30,0)</f>
        <v>0.5625</v>
      </c>
    </row>
    <row r="21" spans="1:13">
      <c r="A21" s="618"/>
      <c r="B21" s="1074" t="s">
        <v>507</v>
      </c>
      <c r="C21" s="501"/>
      <c r="E21" s="830"/>
      <c r="F21" s="753"/>
      <c r="G21" s="755">
        <v>8</v>
      </c>
      <c r="H21" s="754"/>
      <c r="I21" s="754" t="s">
        <v>563</v>
      </c>
      <c r="J21" s="724" t="s">
        <v>6</v>
      </c>
      <c r="K21" s="755" t="s">
        <v>4</v>
      </c>
      <c r="L21" s="725">
        <v>120</v>
      </c>
      <c r="M21" s="800">
        <f>M20+TIME(0,L20,0)</f>
        <v>0.5625</v>
      </c>
    </row>
    <row r="22" spans="1:13">
      <c r="A22" s="52"/>
      <c r="B22" s="1027" t="s">
        <v>316</v>
      </c>
      <c r="C22" s="501"/>
      <c r="E22" s="829"/>
      <c r="F22" s="801"/>
      <c r="G22" s="802">
        <v>9</v>
      </c>
      <c r="H22" s="803"/>
      <c r="I22" s="803" t="s">
        <v>335</v>
      </c>
      <c r="J22" s="804" t="s">
        <v>6</v>
      </c>
      <c r="K22" s="802" t="s">
        <v>79</v>
      </c>
      <c r="L22" s="805">
        <v>0</v>
      </c>
      <c r="M22" s="806">
        <f>M21+TIME(0,L21,0)</f>
        <v>0.64583333333333337</v>
      </c>
    </row>
    <row r="23" spans="1:13">
      <c r="A23" s="52"/>
      <c r="B23" s="1075" t="s">
        <v>315</v>
      </c>
      <c r="C23" s="501"/>
      <c r="E23" s="826"/>
      <c r="F23" s="936"/>
      <c r="G23" s="935"/>
      <c r="H23" s="940"/>
      <c r="I23" s="940"/>
      <c r="J23" s="985"/>
      <c r="K23" s="935"/>
      <c r="L23" s="986"/>
      <c r="M23" s="987"/>
    </row>
    <row r="24" spans="1:13" ht="18">
      <c r="A24" s="52"/>
      <c r="B24" s="1028" t="s">
        <v>368</v>
      </c>
      <c r="C24" s="501"/>
      <c r="E24" s="826"/>
      <c r="F24" s="1627" t="s">
        <v>698</v>
      </c>
      <c r="G24" s="1627"/>
      <c r="H24" s="1627"/>
      <c r="I24" s="1627"/>
      <c r="J24" s="1627"/>
      <c r="K24" s="1627"/>
      <c r="L24" s="1627"/>
      <c r="M24" s="1627"/>
    </row>
    <row r="25" spans="1:13">
      <c r="A25" s="52"/>
      <c r="B25" s="1076" t="s">
        <v>30</v>
      </c>
      <c r="C25" s="501"/>
      <c r="E25" s="829"/>
      <c r="F25" s="801"/>
      <c r="G25" s="802">
        <v>10</v>
      </c>
      <c r="H25" s="803"/>
      <c r="I25" s="803" t="s">
        <v>120</v>
      </c>
      <c r="J25" s="804"/>
      <c r="K25" s="802" t="s">
        <v>15</v>
      </c>
      <c r="L25" s="805">
        <v>0</v>
      </c>
      <c r="M25" s="806">
        <f>TIME(4+12,0,0)</f>
        <v>0.66666666666666663</v>
      </c>
    </row>
    <row r="26" spans="1:13">
      <c r="A26" s="52"/>
      <c r="B26" s="1077" t="s">
        <v>24</v>
      </c>
      <c r="C26" s="501"/>
      <c r="E26" s="830"/>
      <c r="F26" s="753"/>
      <c r="G26" s="755">
        <v>11</v>
      </c>
      <c r="H26" s="754"/>
      <c r="I26" s="754" t="s">
        <v>465</v>
      </c>
      <c r="J26" s="724"/>
      <c r="K26" s="755" t="s">
        <v>15</v>
      </c>
      <c r="L26" s="725">
        <v>15</v>
      </c>
      <c r="M26" s="800">
        <f>M25+TIME(0,L25,0)</f>
        <v>0.66666666666666663</v>
      </c>
    </row>
    <row r="27" spans="1:13">
      <c r="A27" s="52"/>
      <c r="B27" s="1078" t="s">
        <v>509</v>
      </c>
      <c r="C27" s="501"/>
      <c r="E27" s="829"/>
      <c r="F27" s="801"/>
      <c r="G27" s="802">
        <v>12</v>
      </c>
      <c r="H27" s="803"/>
      <c r="I27" s="803" t="s">
        <v>435</v>
      </c>
      <c r="J27" s="804"/>
      <c r="K27" s="802" t="s">
        <v>4</v>
      </c>
      <c r="L27" s="805">
        <v>105</v>
      </c>
      <c r="M27" s="806">
        <f>M26+TIME(0,L26,0)</f>
        <v>0.67708333333333326</v>
      </c>
    </row>
    <row r="28" spans="1:13">
      <c r="A28" s="52"/>
      <c r="B28" s="54"/>
      <c r="C28" s="501"/>
      <c r="E28" s="830"/>
      <c r="F28" s="753"/>
      <c r="G28" s="755">
        <v>13</v>
      </c>
      <c r="H28" s="754"/>
      <c r="I28" s="754" t="s">
        <v>335</v>
      </c>
      <c r="J28" s="724"/>
      <c r="K28" s="755" t="s">
        <v>15</v>
      </c>
      <c r="L28" s="725">
        <v>0</v>
      </c>
      <c r="M28" s="800">
        <f>M27+TIME(0,L27,0)</f>
        <v>0.74999999999999989</v>
      </c>
    </row>
    <row r="29" spans="1:13">
      <c r="A29" s="52"/>
      <c r="B29" s="54"/>
      <c r="C29" s="53"/>
      <c r="E29" s="829"/>
      <c r="F29" s="801"/>
      <c r="G29" s="802"/>
      <c r="H29" s="803"/>
      <c r="I29" s="803"/>
      <c r="J29" s="804"/>
      <c r="K29" s="802"/>
      <c r="L29" s="805"/>
      <c r="M29" s="806"/>
    </row>
    <row r="30" spans="1:13">
      <c r="A30" s="52"/>
      <c r="B30" s="688" t="s">
        <v>427</v>
      </c>
      <c r="C30" s="53"/>
      <c r="E30" s="826"/>
      <c r="F30" s="936"/>
      <c r="G30" s="935"/>
      <c r="H30" s="940"/>
      <c r="I30" s="940"/>
      <c r="J30" s="985"/>
      <c r="K30" s="935"/>
      <c r="L30" s="986"/>
      <c r="M30" s="987"/>
    </row>
    <row r="31" spans="1:13" ht="18">
      <c r="A31" s="52"/>
      <c r="B31" s="689" t="s">
        <v>428</v>
      </c>
      <c r="C31" s="53"/>
      <c r="E31" s="886"/>
      <c r="F31" s="1627" t="s">
        <v>699</v>
      </c>
      <c r="G31" s="1627"/>
      <c r="H31" s="1627"/>
      <c r="I31" s="1627"/>
      <c r="J31" s="1627"/>
      <c r="K31" s="1627"/>
      <c r="L31" s="1627"/>
      <c r="M31" s="1627"/>
    </row>
    <row r="32" spans="1:13">
      <c r="A32" s="52"/>
      <c r="B32" s="1081" t="s">
        <v>493</v>
      </c>
      <c r="C32" s="53"/>
      <c r="E32" s="829"/>
      <c r="F32" s="801"/>
      <c r="G32" s="802">
        <v>14</v>
      </c>
      <c r="H32" s="803"/>
      <c r="I32" s="803" t="s">
        <v>120</v>
      </c>
      <c r="J32" s="804" t="s">
        <v>6</v>
      </c>
      <c r="K32" s="802" t="s">
        <v>15</v>
      </c>
      <c r="L32" s="805">
        <v>0</v>
      </c>
      <c r="M32" s="806">
        <f>TIME(8+0,0,0)</f>
        <v>0.33333333333333331</v>
      </c>
    </row>
    <row r="33" spans="1:13">
      <c r="A33" s="618"/>
      <c r="B33" s="1082" t="s">
        <v>508</v>
      </c>
      <c r="C33" s="501"/>
      <c r="E33" s="988"/>
      <c r="F33" s="989"/>
      <c r="G33" s="876">
        <v>15</v>
      </c>
      <c r="H33" s="877"/>
      <c r="I33" s="877" t="s">
        <v>468</v>
      </c>
      <c r="J33" s="882" t="s">
        <v>6</v>
      </c>
      <c r="K33" s="876" t="s">
        <v>15</v>
      </c>
      <c r="L33" s="990">
        <v>0</v>
      </c>
      <c r="M33" s="991">
        <f>M32+TIME(0,L32,0)</f>
        <v>0.33333333333333331</v>
      </c>
    </row>
    <row r="34" spans="1:13">
      <c r="A34" s="52"/>
      <c r="B34" s="54"/>
      <c r="C34" s="53"/>
      <c r="E34" s="829"/>
      <c r="F34" s="801"/>
      <c r="G34" s="802">
        <v>16</v>
      </c>
      <c r="H34" s="803"/>
      <c r="I34" s="803" t="s">
        <v>435</v>
      </c>
      <c r="J34" s="804" t="s">
        <v>6</v>
      </c>
      <c r="K34" s="802" t="s">
        <v>4</v>
      </c>
      <c r="L34" s="805">
        <v>120</v>
      </c>
      <c r="M34" s="806">
        <f>M33+TIME(0,L33,0)</f>
        <v>0.33333333333333331</v>
      </c>
    </row>
    <row r="35" spans="1:13">
      <c r="A35" s="52"/>
      <c r="B35" s="54"/>
      <c r="C35" s="501"/>
      <c r="E35" s="988"/>
      <c r="F35" s="989"/>
      <c r="G35" s="876">
        <v>17</v>
      </c>
      <c r="H35" s="877"/>
      <c r="I35" s="877" t="s">
        <v>335</v>
      </c>
      <c r="J35" s="882" t="s">
        <v>6</v>
      </c>
      <c r="K35" s="876" t="s">
        <v>15</v>
      </c>
      <c r="L35" s="990">
        <v>0</v>
      </c>
      <c r="M35" s="991">
        <f>M34+TIME(0,L34,0)</f>
        <v>0.41666666666666663</v>
      </c>
    </row>
    <row r="36" spans="1:13" ht="20.25">
      <c r="A36" s="52"/>
      <c r="B36" s="1276" t="s">
        <v>456</v>
      </c>
      <c r="C36" s="501"/>
      <c r="E36" s="826"/>
      <c r="F36" s="757"/>
      <c r="G36" s="757"/>
      <c r="H36" s="757"/>
      <c r="I36" s="757"/>
      <c r="J36" s="757"/>
      <c r="K36" s="756"/>
      <c r="L36" s="757"/>
      <c r="M36" s="757"/>
    </row>
    <row r="37" spans="1:13" ht="18">
      <c r="A37" s="54"/>
      <c r="B37" s="1277"/>
      <c r="C37" s="54"/>
      <c r="E37" s="826"/>
      <c r="F37" s="1627" t="s">
        <v>700</v>
      </c>
      <c r="G37" s="1627"/>
      <c r="H37" s="1627"/>
      <c r="I37" s="1627"/>
      <c r="J37" s="1627"/>
      <c r="K37" s="1627"/>
      <c r="L37" s="1627"/>
      <c r="M37" s="1627"/>
    </row>
    <row r="38" spans="1:13" ht="18">
      <c r="A38" s="54"/>
      <c r="B38" s="873" t="s">
        <v>452</v>
      </c>
      <c r="C38" s="54"/>
      <c r="E38" s="617"/>
      <c r="F38" s="442"/>
      <c r="G38" s="152">
        <v>18</v>
      </c>
      <c r="H38" s="403"/>
      <c r="I38" s="403" t="s">
        <v>120</v>
      </c>
      <c r="J38" s="622" t="s">
        <v>187</v>
      </c>
      <c r="K38" s="9" t="s">
        <v>15</v>
      </c>
      <c r="L38" s="623">
        <v>0</v>
      </c>
      <c r="M38" s="624">
        <f>TIME(10+0,30,0)</f>
        <v>0.4375</v>
      </c>
    </row>
    <row r="39" spans="1:13" ht="20.25">
      <c r="A39" s="54"/>
      <c r="B39" s="1085" t="s">
        <v>384</v>
      </c>
      <c r="C39" s="54"/>
      <c r="E39" s="827"/>
      <c r="F39" s="753"/>
      <c r="G39" s="755">
        <v>19</v>
      </c>
      <c r="H39" s="754"/>
      <c r="I39" s="754" t="s">
        <v>469</v>
      </c>
      <c r="J39" s="724" t="s">
        <v>6</v>
      </c>
      <c r="K39" s="755" t="s">
        <v>15</v>
      </c>
      <c r="L39" s="725">
        <v>0</v>
      </c>
      <c r="M39" s="800">
        <f>M38+TIME(0,L38,0)</f>
        <v>0.4375</v>
      </c>
    </row>
    <row r="40" spans="1:13" ht="18.75" thickBot="1">
      <c r="A40" s="54"/>
      <c r="B40" s="54"/>
      <c r="C40" s="54"/>
      <c r="E40" s="828"/>
      <c r="F40" s="801"/>
      <c r="G40" s="802">
        <v>20</v>
      </c>
      <c r="H40" s="803"/>
      <c r="I40" s="803" t="s">
        <v>435</v>
      </c>
      <c r="J40" s="804" t="s">
        <v>6</v>
      </c>
      <c r="K40" s="802" t="s">
        <v>4</v>
      </c>
      <c r="L40" s="805">
        <v>120</v>
      </c>
      <c r="M40" s="806">
        <f>M39+TIME(0,L39,0)</f>
        <v>0.4375</v>
      </c>
    </row>
    <row r="41" spans="1:13">
      <c r="A41" s="52"/>
      <c r="B41" s="603" t="s">
        <v>321</v>
      </c>
      <c r="C41" s="53"/>
      <c r="E41" s="660"/>
      <c r="F41" s="1260"/>
      <c r="G41" s="889">
        <v>21</v>
      </c>
      <c r="H41" s="889"/>
      <c r="I41" s="625" t="s">
        <v>14</v>
      </c>
      <c r="J41" s="626" t="s">
        <v>6</v>
      </c>
      <c r="K41" s="889" t="s">
        <v>15</v>
      </c>
      <c r="L41" s="656">
        <v>0</v>
      </c>
      <c r="M41" s="657">
        <f>M40+TIME(0,L40,0)</f>
        <v>0.52083333333333337</v>
      </c>
    </row>
    <row r="42" spans="1:13" ht="20.25">
      <c r="A42" s="52"/>
      <c r="B42" s="604" t="s">
        <v>279</v>
      </c>
      <c r="C42" s="53"/>
      <c r="E42" s="826"/>
      <c r="F42" s="757"/>
      <c r="G42" s="757"/>
      <c r="H42" s="757"/>
      <c r="I42" s="757"/>
      <c r="J42" s="757"/>
      <c r="K42" s="756"/>
      <c r="L42" s="757"/>
      <c r="M42" s="757"/>
    </row>
    <row r="43" spans="1:13" ht="18">
      <c r="A43" s="52"/>
      <c r="B43" s="506" t="s">
        <v>264</v>
      </c>
      <c r="C43" s="505"/>
      <c r="E43" s="826"/>
      <c r="F43" s="1627" t="s">
        <v>701</v>
      </c>
      <c r="G43" s="1627"/>
      <c r="H43" s="1627"/>
      <c r="I43" s="1627"/>
      <c r="J43" s="1627"/>
      <c r="K43" s="1627"/>
      <c r="L43" s="1627"/>
      <c r="M43" s="1627"/>
    </row>
    <row r="44" spans="1:13">
      <c r="A44" s="52"/>
      <c r="B44" s="507" t="s">
        <v>115</v>
      </c>
      <c r="C44" s="505"/>
      <c r="E44" s="829"/>
      <c r="F44" s="801"/>
      <c r="G44" s="807">
        <v>22</v>
      </c>
      <c r="H44" s="803"/>
      <c r="I44" s="803" t="s">
        <v>120</v>
      </c>
      <c r="J44" s="804" t="s">
        <v>187</v>
      </c>
      <c r="K44" s="802" t="s">
        <v>79</v>
      </c>
      <c r="L44" s="805">
        <v>0</v>
      </c>
      <c r="M44" s="806">
        <f>TIME(4+12,0,0)</f>
        <v>0.66666666666666663</v>
      </c>
    </row>
    <row r="45" spans="1:13">
      <c r="A45" s="52"/>
      <c r="B45" s="508" t="s">
        <v>116</v>
      </c>
      <c r="C45" s="505"/>
      <c r="E45" s="830"/>
      <c r="F45" s="753"/>
      <c r="G45" s="808">
        <v>23</v>
      </c>
      <c r="H45" s="753"/>
      <c r="I45" s="754" t="s">
        <v>702</v>
      </c>
      <c r="J45" s="809" t="s">
        <v>6</v>
      </c>
      <c r="K45" s="753" t="s">
        <v>4</v>
      </c>
      <c r="L45" s="725">
        <v>0</v>
      </c>
      <c r="M45" s="800">
        <f>M44+TIME(0,L44,0)</f>
        <v>0.66666666666666663</v>
      </c>
    </row>
    <row r="46" spans="1:13">
      <c r="A46" s="52"/>
      <c r="B46" s="1083" t="s">
        <v>113</v>
      </c>
      <c r="C46" s="505"/>
      <c r="E46" s="829"/>
      <c r="F46" s="801"/>
      <c r="G46" s="802">
        <v>24</v>
      </c>
      <c r="H46" s="803"/>
      <c r="I46" s="803" t="s">
        <v>404</v>
      </c>
      <c r="J46" s="804" t="s">
        <v>6</v>
      </c>
      <c r="K46" s="802" t="s">
        <v>4</v>
      </c>
      <c r="L46" s="805">
        <v>60</v>
      </c>
      <c r="M46" s="806">
        <f>M45+TIME(0,L45,0)</f>
        <v>0.66666666666666663</v>
      </c>
    </row>
    <row r="47" spans="1:13">
      <c r="A47" s="52"/>
      <c r="B47" s="509" t="s">
        <v>275</v>
      </c>
      <c r="C47" s="505"/>
      <c r="E47" s="830"/>
      <c r="F47" s="753"/>
      <c r="G47" s="755">
        <v>25</v>
      </c>
      <c r="H47" s="754"/>
      <c r="I47" s="754" t="s">
        <v>61</v>
      </c>
      <c r="J47" s="724" t="s">
        <v>6</v>
      </c>
      <c r="K47" s="755" t="s">
        <v>4</v>
      </c>
      <c r="L47" s="725">
        <v>60</v>
      </c>
      <c r="M47" s="800">
        <f>M46+TIME(0, L47, 0)</f>
        <v>0.70833333333333326</v>
      </c>
    </row>
    <row r="48" spans="1:13">
      <c r="A48" s="52"/>
      <c r="B48" s="509" t="s">
        <v>276</v>
      </c>
      <c r="C48" s="505"/>
      <c r="E48" s="831"/>
      <c r="F48" s="810"/>
      <c r="G48" s="811">
        <v>26</v>
      </c>
      <c r="H48" s="812"/>
      <c r="I48" s="812" t="s">
        <v>335</v>
      </c>
      <c r="J48" s="813" t="s">
        <v>6</v>
      </c>
      <c r="K48" s="811" t="s">
        <v>79</v>
      </c>
      <c r="L48" s="814">
        <v>0</v>
      </c>
      <c r="M48" s="815">
        <f>M47+TIME(0,L46,0)</f>
        <v>0.74999999999999989</v>
      </c>
    </row>
    <row r="49" spans="1:13" ht="20.25">
      <c r="A49" s="52"/>
      <c r="B49" s="509" t="s">
        <v>147</v>
      </c>
      <c r="C49" s="505"/>
      <c r="E49" s="826"/>
      <c r="F49" s="757"/>
      <c r="G49" s="757"/>
      <c r="H49" s="757"/>
      <c r="I49" s="757"/>
      <c r="J49" s="757"/>
      <c r="K49" s="756"/>
      <c r="L49" s="757"/>
      <c r="M49" s="757"/>
    </row>
    <row r="50" spans="1:13" ht="18">
      <c r="A50" s="52"/>
      <c r="B50" s="509" t="s">
        <v>281</v>
      </c>
      <c r="C50" s="505"/>
      <c r="E50" s="826"/>
      <c r="F50" s="1623" t="s">
        <v>703</v>
      </c>
      <c r="G50" s="1623"/>
      <c r="H50" s="1623"/>
      <c r="I50" s="1623"/>
      <c r="J50" s="1623"/>
      <c r="K50" s="1623"/>
      <c r="L50" s="1623"/>
      <c r="M50" s="1623"/>
    </row>
    <row r="51" spans="1:13" ht="20.25">
      <c r="A51" s="52"/>
      <c r="B51" s="509" t="s">
        <v>277</v>
      </c>
      <c r="C51" s="505"/>
      <c r="E51" s="832"/>
      <c r="F51" s="801"/>
      <c r="G51" s="807">
        <v>27</v>
      </c>
      <c r="H51" s="803"/>
      <c r="I51" s="803" t="s">
        <v>120</v>
      </c>
      <c r="J51" s="804" t="s">
        <v>187</v>
      </c>
      <c r="K51" s="802" t="s">
        <v>15</v>
      </c>
      <c r="L51" s="805">
        <v>0</v>
      </c>
      <c r="M51" s="806">
        <f>TIME(8+0,0,0)</f>
        <v>0.33333333333333331</v>
      </c>
    </row>
    <row r="52" spans="1:13" ht="18">
      <c r="A52" s="52"/>
      <c r="B52" s="509" t="s">
        <v>146</v>
      </c>
      <c r="C52" s="505"/>
      <c r="E52" s="833"/>
      <c r="F52" s="753"/>
      <c r="G52" s="808">
        <v>28</v>
      </c>
      <c r="H52" s="753"/>
      <c r="I52" s="754" t="s">
        <v>62</v>
      </c>
      <c r="J52" s="809" t="s">
        <v>6</v>
      </c>
      <c r="K52" s="753" t="s">
        <v>4</v>
      </c>
      <c r="L52" s="725">
        <v>0</v>
      </c>
      <c r="M52" s="800">
        <f>M51+TIME(0,L51,0)</f>
        <v>0.33333333333333331</v>
      </c>
    </row>
    <row r="53" spans="1:13">
      <c r="A53" s="52"/>
      <c r="B53" s="509" t="s">
        <v>278</v>
      </c>
      <c r="C53" s="505"/>
      <c r="E53" s="829"/>
      <c r="F53" s="801"/>
      <c r="G53" s="802">
        <v>29</v>
      </c>
      <c r="H53" s="803"/>
      <c r="I53" s="803" t="s">
        <v>435</v>
      </c>
      <c r="J53" s="804" t="s">
        <v>6</v>
      </c>
      <c r="K53" s="802" t="s">
        <v>4</v>
      </c>
      <c r="L53" s="805">
        <v>120</v>
      </c>
      <c r="M53" s="806">
        <f>M52+TIME(0,L52,0)</f>
        <v>0.33333333333333331</v>
      </c>
    </row>
    <row r="54" spans="1:13">
      <c r="A54" s="52"/>
      <c r="B54" s="692" t="s">
        <v>117</v>
      </c>
      <c r="C54" s="505"/>
      <c r="E54" s="830"/>
      <c r="F54" s="753"/>
      <c r="G54" s="755">
        <v>30</v>
      </c>
      <c r="H54" s="754"/>
      <c r="I54" s="754" t="s">
        <v>335</v>
      </c>
      <c r="J54" s="724" t="s">
        <v>6</v>
      </c>
      <c r="K54" s="755" t="s">
        <v>15</v>
      </c>
      <c r="L54" s="725">
        <v>0</v>
      </c>
      <c r="M54" s="800">
        <f>M52+TIME(0,L53,0)</f>
        <v>0.41666666666666663</v>
      </c>
    </row>
    <row r="55" spans="1:13" ht="20.25">
      <c r="A55" s="52"/>
      <c r="B55" s="54"/>
      <c r="C55" s="505"/>
      <c r="E55" s="826"/>
      <c r="F55" s="757"/>
      <c r="G55" s="757"/>
      <c r="H55" s="757"/>
      <c r="I55" s="757"/>
      <c r="J55" s="757"/>
      <c r="K55" s="756"/>
      <c r="L55" s="757"/>
      <c r="M55" s="757"/>
    </row>
    <row r="56" spans="1:13" ht="18">
      <c r="A56" s="52"/>
      <c r="B56" s="54"/>
      <c r="C56" s="505"/>
      <c r="E56" s="826"/>
      <c r="F56" s="1623" t="s">
        <v>704</v>
      </c>
      <c r="G56" s="1623"/>
      <c r="H56" s="1623"/>
      <c r="I56" s="1623"/>
      <c r="J56" s="1623"/>
      <c r="K56" s="1623"/>
      <c r="L56" s="1623"/>
      <c r="M56" s="1623"/>
    </row>
    <row r="57" spans="1:13" ht="20.25">
      <c r="A57" s="52"/>
      <c r="B57" s="54"/>
      <c r="C57" s="53"/>
      <c r="E57" s="832"/>
      <c r="F57" s="801"/>
      <c r="G57" s="807">
        <v>31</v>
      </c>
      <c r="H57" s="803"/>
      <c r="I57" s="803" t="s">
        <v>120</v>
      </c>
      <c r="J57" s="804" t="s">
        <v>187</v>
      </c>
      <c r="K57" s="802" t="s">
        <v>15</v>
      </c>
      <c r="L57" s="805">
        <v>0</v>
      </c>
      <c r="M57" s="806">
        <f>TIME(4+12,0,0)</f>
        <v>0.66666666666666663</v>
      </c>
    </row>
    <row r="58" spans="1:13" ht="20.25">
      <c r="A58" s="870"/>
      <c r="B58" s="871" t="str">
        <f>B1</f>
        <v>Sept 2012</v>
      </c>
      <c r="C58" s="872"/>
      <c r="E58" s="1261"/>
      <c r="F58" s="1262"/>
      <c r="G58" s="1263">
        <v>32</v>
      </c>
      <c r="H58" s="1264"/>
      <c r="I58" s="1264" t="s">
        <v>705</v>
      </c>
      <c r="J58" s="1265" t="s">
        <v>6</v>
      </c>
      <c r="K58" s="1266" t="s">
        <v>4</v>
      </c>
      <c r="L58" s="1267">
        <v>0</v>
      </c>
      <c r="M58" s="1268">
        <f>M57+TIME(0, L57, )</f>
        <v>0.66666666666666663</v>
      </c>
    </row>
    <row r="59" spans="1:13" ht="18">
      <c r="A59" s="1052"/>
      <c r="B59" s="1052"/>
      <c r="C59" s="1052"/>
      <c r="E59" s="833"/>
      <c r="F59" s="753"/>
      <c r="G59" s="808">
        <v>33</v>
      </c>
      <c r="H59" s="753"/>
      <c r="I59" s="754" t="s">
        <v>706</v>
      </c>
      <c r="J59" s="809" t="s">
        <v>6</v>
      </c>
      <c r="K59" s="753" t="s">
        <v>4</v>
      </c>
      <c r="L59" s="725">
        <v>120</v>
      </c>
      <c r="M59" s="800">
        <f>M58+TIME(0,L58,0)</f>
        <v>0.66666666666666663</v>
      </c>
    </row>
    <row r="60" spans="1:13">
      <c r="A60" s="1052"/>
      <c r="B60" s="1052"/>
      <c r="C60" s="1052"/>
      <c r="E60" s="830"/>
      <c r="F60" s="753"/>
      <c r="G60" s="755">
        <v>34</v>
      </c>
      <c r="H60" s="754"/>
      <c r="I60" s="754" t="s">
        <v>335</v>
      </c>
      <c r="J60" s="724" t="s">
        <v>6</v>
      </c>
      <c r="K60" s="755" t="s">
        <v>707</v>
      </c>
      <c r="L60" s="725">
        <v>0</v>
      </c>
      <c r="M60" s="800">
        <f>M59+TIME(0, L59,0)</f>
        <v>0.75</v>
      </c>
    </row>
    <row r="61" spans="1:13" ht="20.25">
      <c r="A61" s="1052"/>
      <c r="B61" s="1052"/>
      <c r="C61" s="1052"/>
      <c r="E61" s="826"/>
      <c r="F61" s="757"/>
      <c r="G61" s="757"/>
      <c r="H61" s="757"/>
      <c r="I61" s="757"/>
      <c r="J61" s="757"/>
      <c r="K61" s="756"/>
      <c r="L61" s="757"/>
      <c r="M61" s="757"/>
    </row>
    <row r="62" spans="1:13" ht="18">
      <c r="A62" s="1052"/>
      <c r="B62" s="1052"/>
      <c r="C62" s="1052"/>
      <c r="E62" s="826"/>
      <c r="F62" s="1623" t="s">
        <v>708</v>
      </c>
      <c r="G62" s="1623"/>
      <c r="H62" s="1623"/>
      <c r="I62" s="1623"/>
      <c r="J62" s="1623"/>
      <c r="K62" s="1623"/>
      <c r="L62" s="1623"/>
      <c r="M62" s="1623"/>
    </row>
    <row r="63" spans="1:13" ht="20.25">
      <c r="A63" s="1052"/>
      <c r="B63" s="1052"/>
      <c r="C63" s="1052"/>
      <c r="E63" s="832"/>
      <c r="F63" s="801"/>
      <c r="G63" s="807">
        <v>35</v>
      </c>
      <c r="H63" s="803"/>
      <c r="I63" s="803" t="s">
        <v>120</v>
      </c>
      <c r="J63" s="804" t="s">
        <v>187</v>
      </c>
      <c r="K63" s="802" t="s">
        <v>15</v>
      </c>
      <c r="L63" s="805">
        <v>0</v>
      </c>
      <c r="M63" s="806">
        <f>TIME(8+0,0,0)</f>
        <v>0.33333333333333331</v>
      </c>
    </row>
    <row r="64" spans="1:13" ht="18">
      <c r="A64" s="1052"/>
      <c r="B64" s="1052"/>
      <c r="C64" s="1052"/>
      <c r="E64" s="833"/>
      <c r="F64" s="753"/>
      <c r="G64" s="808">
        <v>36</v>
      </c>
      <c r="H64" s="753"/>
      <c r="I64" s="754" t="s">
        <v>436</v>
      </c>
      <c r="J64" s="809" t="s">
        <v>6</v>
      </c>
      <c r="K64" s="753" t="s">
        <v>4</v>
      </c>
      <c r="L64" s="725">
        <v>0</v>
      </c>
      <c r="M64" s="800">
        <f>M63+TIME(0,L63,0)</f>
        <v>0.33333333333333331</v>
      </c>
    </row>
    <row r="65" spans="1:13">
      <c r="A65" s="1052"/>
      <c r="B65" s="1052"/>
      <c r="C65" s="1052"/>
      <c r="E65" s="834"/>
      <c r="F65" s="816"/>
      <c r="G65" s="817">
        <v>37</v>
      </c>
      <c r="H65" s="816"/>
      <c r="I65" s="816" t="s">
        <v>435</v>
      </c>
      <c r="J65" s="818" t="s">
        <v>6</v>
      </c>
      <c r="K65" s="816" t="s">
        <v>4</v>
      </c>
      <c r="L65" s="816">
        <v>120</v>
      </c>
      <c r="M65" s="806">
        <f>M64+TIME(0,L64, 0)</f>
        <v>0.33333333333333331</v>
      </c>
    </row>
    <row r="66" spans="1:13">
      <c r="A66" s="1052"/>
      <c r="B66" s="1052"/>
      <c r="C66" s="1052"/>
      <c r="E66" s="835"/>
      <c r="F66" s="753"/>
      <c r="G66" s="755">
        <v>38</v>
      </c>
      <c r="H66" s="754"/>
      <c r="I66" s="754" t="s">
        <v>14</v>
      </c>
      <c r="J66" s="724" t="s">
        <v>6</v>
      </c>
      <c r="K66" s="755" t="s">
        <v>15</v>
      </c>
      <c r="L66" s="725">
        <v>0</v>
      </c>
      <c r="M66" s="800">
        <f>M65+TIME(0,L65,0)</f>
        <v>0.41666666666666663</v>
      </c>
    </row>
    <row r="67" spans="1:13" ht="20.25">
      <c r="A67" s="1052"/>
      <c r="B67" s="1052"/>
      <c r="C67" s="1052"/>
      <c r="E67" s="825"/>
      <c r="F67" s="757"/>
      <c r="G67" s="757"/>
      <c r="H67" s="757"/>
      <c r="I67" s="757"/>
      <c r="J67" s="757"/>
      <c r="K67" s="756"/>
      <c r="L67" s="757"/>
      <c r="M67" s="757"/>
    </row>
    <row r="68" spans="1:13" ht="18">
      <c r="A68" s="1052"/>
      <c r="B68" s="1052"/>
      <c r="C68" s="1052"/>
      <c r="E68" s="825"/>
      <c r="F68" s="1623" t="s">
        <v>709</v>
      </c>
      <c r="G68" s="1623"/>
      <c r="H68" s="1623"/>
      <c r="I68" s="1623"/>
      <c r="J68" s="1623"/>
      <c r="K68" s="1623"/>
      <c r="L68" s="1623"/>
      <c r="M68" s="1623"/>
    </row>
    <row r="69" spans="1:13" ht="20.25">
      <c r="A69" s="1052"/>
      <c r="B69" s="1052"/>
      <c r="C69" s="1052"/>
      <c r="E69" s="832"/>
      <c r="F69" s="801"/>
      <c r="G69" s="807">
        <v>39</v>
      </c>
      <c r="H69" s="803"/>
      <c r="I69" s="803" t="s">
        <v>120</v>
      </c>
      <c r="J69" s="804" t="s">
        <v>187</v>
      </c>
      <c r="K69" s="802" t="s">
        <v>15</v>
      </c>
      <c r="L69" s="805">
        <v>0</v>
      </c>
      <c r="M69" s="806">
        <f>TIME(10+0,30,0)</f>
        <v>0.4375</v>
      </c>
    </row>
    <row r="70" spans="1:13" ht="18">
      <c r="A70" s="1052"/>
      <c r="B70" s="1052"/>
      <c r="C70" s="1052"/>
      <c r="E70" s="833"/>
      <c r="F70" s="753"/>
      <c r="G70" s="808">
        <v>40</v>
      </c>
      <c r="H70" s="753"/>
      <c r="I70" s="754" t="s">
        <v>62</v>
      </c>
      <c r="J70" s="809" t="s">
        <v>6</v>
      </c>
      <c r="K70" s="753" t="s">
        <v>4</v>
      </c>
      <c r="L70" s="725">
        <v>0</v>
      </c>
      <c r="M70" s="800">
        <f>M69+TIME(0,L69,0)</f>
        <v>0.4375</v>
      </c>
    </row>
    <row r="71" spans="1:13">
      <c r="A71" s="863"/>
      <c r="B71" s="863"/>
      <c r="C71" s="863"/>
      <c r="E71" s="829"/>
      <c r="F71" s="801"/>
      <c r="G71" s="802">
        <v>41</v>
      </c>
      <c r="H71" s="803"/>
      <c r="I71" s="803" t="s">
        <v>435</v>
      </c>
      <c r="J71" s="804" t="s">
        <v>6</v>
      </c>
      <c r="K71" s="802" t="s">
        <v>4</v>
      </c>
      <c r="L71" s="805">
        <v>120</v>
      </c>
      <c r="M71" s="806">
        <f>M70+TIME(0,L70,0)</f>
        <v>0.4375</v>
      </c>
    </row>
    <row r="72" spans="1:13">
      <c r="A72" s="863"/>
      <c r="B72" s="863"/>
      <c r="C72" s="863"/>
      <c r="E72" s="830"/>
      <c r="F72" s="753"/>
      <c r="G72" s="755">
        <v>42</v>
      </c>
      <c r="H72" s="754"/>
      <c r="I72" s="754" t="s">
        <v>335</v>
      </c>
      <c r="J72" s="724" t="s">
        <v>6</v>
      </c>
      <c r="K72" s="755" t="s">
        <v>15</v>
      </c>
      <c r="L72" s="725">
        <v>0</v>
      </c>
      <c r="M72" s="800">
        <f>M70+TIME(0,L71,0)</f>
        <v>0.52083333333333337</v>
      </c>
    </row>
    <row r="73" spans="1:13" ht="20.25">
      <c r="A73" s="863"/>
      <c r="B73" s="863"/>
      <c r="C73" s="863"/>
      <c r="E73" s="825"/>
      <c r="F73" s="757"/>
      <c r="G73" s="757"/>
      <c r="H73" s="757"/>
      <c r="I73" s="757"/>
      <c r="J73" s="757"/>
      <c r="K73" s="756"/>
      <c r="L73" s="757"/>
      <c r="M73" s="757"/>
    </row>
    <row r="74" spans="1:13" ht="18">
      <c r="A74" s="863"/>
      <c r="B74" s="863"/>
      <c r="C74" s="863"/>
      <c r="E74" s="825"/>
      <c r="F74" s="1623" t="s">
        <v>710</v>
      </c>
      <c r="G74" s="1623"/>
      <c r="H74" s="1623"/>
      <c r="I74" s="1623"/>
      <c r="J74" s="1623"/>
      <c r="K74" s="1623"/>
      <c r="L74" s="1623"/>
      <c r="M74" s="1623"/>
    </row>
    <row r="75" spans="1:13" ht="20.25">
      <c r="A75" s="863"/>
      <c r="B75" s="863"/>
      <c r="C75" s="863"/>
      <c r="E75" s="832"/>
      <c r="F75" s="801"/>
      <c r="G75" s="807">
        <v>43</v>
      </c>
      <c r="H75" s="803"/>
      <c r="I75" s="803" t="s">
        <v>120</v>
      </c>
      <c r="J75" s="804" t="s">
        <v>187</v>
      </c>
      <c r="K75" s="802" t="s">
        <v>79</v>
      </c>
      <c r="L75" s="805">
        <v>0</v>
      </c>
      <c r="M75" s="806">
        <f>TIME(4+12,0,0)</f>
        <v>0.66666666666666663</v>
      </c>
    </row>
    <row r="76" spans="1:13" ht="18">
      <c r="A76" s="863"/>
      <c r="B76" s="863"/>
      <c r="C76" s="863"/>
      <c r="E76" s="833"/>
      <c r="F76" s="753"/>
      <c r="G76" s="808">
        <v>44</v>
      </c>
      <c r="H76" s="753"/>
      <c r="I76" s="754" t="s">
        <v>403</v>
      </c>
      <c r="J76" s="809" t="s">
        <v>6</v>
      </c>
      <c r="K76" s="753" t="s">
        <v>79</v>
      </c>
      <c r="L76" s="725">
        <v>5</v>
      </c>
      <c r="M76" s="800">
        <f>M75+TIME(0,L75,0)</f>
        <v>0.66666666666666663</v>
      </c>
    </row>
    <row r="77" spans="1:13">
      <c r="A77" s="684"/>
      <c r="B77" s="684"/>
      <c r="C77" s="684"/>
      <c r="E77" s="829"/>
      <c r="F77" s="801"/>
      <c r="G77" s="802">
        <v>45</v>
      </c>
      <c r="H77" s="803"/>
      <c r="I77" s="803" t="s">
        <v>404</v>
      </c>
      <c r="J77" s="804" t="s">
        <v>6</v>
      </c>
      <c r="K77" s="802" t="s">
        <v>4</v>
      </c>
      <c r="L77" s="805">
        <v>10</v>
      </c>
      <c r="M77" s="806">
        <f>M76+TIME(0,L76,0)</f>
        <v>0.67013888888888884</v>
      </c>
    </row>
    <row r="78" spans="1:13">
      <c r="A78" s="684"/>
      <c r="B78" s="684"/>
      <c r="C78" s="684"/>
      <c r="E78" s="830"/>
      <c r="F78" s="753"/>
      <c r="G78" s="755">
        <v>46</v>
      </c>
      <c r="H78" s="754"/>
      <c r="I78" s="754" t="s">
        <v>61</v>
      </c>
      <c r="J78" s="724" t="s">
        <v>6</v>
      </c>
      <c r="K78" s="755" t="s">
        <v>4</v>
      </c>
      <c r="L78" s="725">
        <v>75</v>
      </c>
      <c r="M78" s="800">
        <f>M77+TIME(0,L77,0)</f>
        <v>0.67708333333333326</v>
      </c>
    </row>
    <row r="79" spans="1:13">
      <c r="A79" s="684"/>
      <c r="B79" s="684"/>
      <c r="C79" s="684"/>
      <c r="E79" s="836"/>
      <c r="F79" s="819"/>
      <c r="G79" s="820">
        <v>47</v>
      </c>
      <c r="H79" s="819"/>
      <c r="I79" s="819" t="s">
        <v>401</v>
      </c>
      <c r="J79" s="821" t="s">
        <v>6</v>
      </c>
      <c r="K79" s="819" t="s">
        <v>79</v>
      </c>
      <c r="L79" s="819">
        <v>15</v>
      </c>
      <c r="M79" s="815">
        <f>M78+TIME(0, L78,0)</f>
        <v>0.72916666666666663</v>
      </c>
    </row>
    <row r="80" spans="1:13">
      <c r="A80" s="684"/>
      <c r="B80" s="684"/>
      <c r="C80" s="684"/>
      <c r="E80" s="835"/>
      <c r="F80" s="822"/>
      <c r="G80" s="823">
        <v>48</v>
      </c>
      <c r="H80" s="822"/>
      <c r="I80" s="822" t="s">
        <v>405</v>
      </c>
      <c r="J80" s="824" t="s">
        <v>6</v>
      </c>
      <c r="K80" s="822" t="s">
        <v>4</v>
      </c>
      <c r="L80" s="822">
        <v>15</v>
      </c>
      <c r="M80" s="800">
        <f>M79+TIME(0, L79,0)</f>
        <v>0.73958333333333326</v>
      </c>
    </row>
    <row r="81" spans="1:13">
      <c r="A81" s="684"/>
      <c r="B81" s="684"/>
      <c r="C81" s="684"/>
      <c r="E81" s="834"/>
      <c r="F81" s="801"/>
      <c r="G81" s="802">
        <v>49</v>
      </c>
      <c r="H81" s="803"/>
      <c r="I81" s="803" t="s">
        <v>190</v>
      </c>
      <c r="J81" s="804" t="s">
        <v>6</v>
      </c>
      <c r="K81" s="802" t="s">
        <v>79</v>
      </c>
      <c r="L81" s="805">
        <v>0</v>
      </c>
      <c r="M81" s="806">
        <f>M80+TIME(0,L80,0)</f>
        <v>0.74999999999999989</v>
      </c>
    </row>
    <row r="82" spans="1:13">
      <c r="A82" s="684"/>
      <c r="B82" s="684"/>
      <c r="C82" s="684"/>
      <c r="E82" s="825"/>
      <c r="F82" s="825"/>
      <c r="G82" s="825"/>
      <c r="H82" s="825"/>
      <c r="I82" s="825"/>
      <c r="J82" s="825"/>
      <c r="K82" s="825"/>
      <c r="L82" s="825"/>
      <c r="M82" s="825"/>
    </row>
    <row r="83" spans="1:13">
      <c r="A83" s="684"/>
      <c r="B83" s="684"/>
      <c r="C83" s="684"/>
      <c r="E83" s="825"/>
      <c r="F83" s="825"/>
      <c r="G83" s="825"/>
      <c r="H83" s="825"/>
      <c r="I83" s="825"/>
      <c r="J83" s="825"/>
      <c r="K83" s="825"/>
      <c r="L83" s="825"/>
      <c r="M83" s="825"/>
    </row>
    <row r="84" spans="1:13">
      <c r="A84" s="684"/>
      <c r="B84" s="684"/>
      <c r="C84" s="684"/>
    </row>
    <row r="85" spans="1:13">
      <c r="A85" s="684"/>
      <c r="B85" s="684"/>
      <c r="C85" s="684"/>
    </row>
    <row r="86" spans="1:13">
      <c r="A86" s="684"/>
      <c r="B86" s="684"/>
      <c r="C86" s="684"/>
    </row>
    <row r="87" spans="1:13">
      <c r="A87" s="684"/>
      <c r="B87" s="684"/>
      <c r="C87" s="684"/>
    </row>
    <row r="88" spans="1:13">
      <c r="A88" s="684"/>
      <c r="B88" s="684"/>
      <c r="C88" s="684"/>
    </row>
    <row r="89" spans="1:13">
      <c r="A89" s="684"/>
      <c r="B89" s="684"/>
      <c r="C89" s="684"/>
    </row>
  </sheetData>
  <mergeCells count="16">
    <mergeCell ref="F24:M24"/>
    <mergeCell ref="F31:M31"/>
    <mergeCell ref="F37:M37"/>
    <mergeCell ref="F43:M43"/>
    <mergeCell ref="B4:B6"/>
    <mergeCell ref="B36:B37"/>
    <mergeCell ref="F2:M2"/>
    <mergeCell ref="F3:M3"/>
    <mergeCell ref="F4:M4"/>
    <mergeCell ref="F11:M11"/>
    <mergeCell ref="F19:M19"/>
    <mergeCell ref="F50:M50"/>
    <mergeCell ref="F56:M56"/>
    <mergeCell ref="F62:M62"/>
    <mergeCell ref="F68:M68"/>
    <mergeCell ref="F74:M7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sheetPr enableFormatConditionsCalculation="0">
    <tabColor indexed="20"/>
  </sheetPr>
  <dimension ref="A1:M89"/>
  <sheetViews>
    <sheetView topLeftCell="A4" zoomScaleNormal="100" workbookViewId="0">
      <selection activeCell="I12" sqref="I12"/>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870"/>
      <c r="B1" s="871" t="str">
        <f>Title!B1</f>
        <v>Sept 2012</v>
      </c>
      <c r="C1" s="872"/>
      <c r="E1" s="564"/>
      <c r="F1" s="564"/>
      <c r="G1" s="564"/>
      <c r="H1" s="564"/>
      <c r="I1" s="564"/>
      <c r="J1" s="564"/>
      <c r="K1" s="564"/>
      <c r="L1" s="564"/>
      <c r="M1" s="565"/>
    </row>
    <row r="2" spans="1:13" ht="18.75" thickBot="1">
      <c r="A2" s="618"/>
      <c r="B2" s="894"/>
      <c r="C2" s="53"/>
      <c r="E2" s="566"/>
      <c r="F2" s="1628" t="s">
        <v>351</v>
      </c>
      <c r="G2" s="1628"/>
      <c r="H2" s="1628"/>
      <c r="I2" s="1628"/>
      <c r="J2" s="1628"/>
      <c r="K2" s="1628"/>
      <c r="L2" s="1628"/>
      <c r="M2" s="1628"/>
    </row>
    <row r="3" spans="1:13" ht="18.75" thickBot="1">
      <c r="A3" s="618"/>
      <c r="B3" s="372" t="str">
        <f>Title!B3</f>
        <v>Interim</v>
      </c>
      <c r="C3" s="53"/>
      <c r="E3" s="386"/>
      <c r="F3" s="1597" t="s">
        <v>352</v>
      </c>
      <c r="G3" s="1597"/>
      <c r="H3" s="1597"/>
      <c r="I3" s="1597"/>
      <c r="J3" s="1597"/>
      <c r="K3" s="1597"/>
      <c r="L3" s="1597"/>
      <c r="M3" s="1597"/>
    </row>
    <row r="4" spans="1:13" ht="15.75">
      <c r="A4" s="618"/>
      <c r="B4" s="1271" t="str">
        <f>Title!B4</f>
        <v>R2</v>
      </c>
      <c r="C4" s="53"/>
      <c r="E4" s="387"/>
      <c r="F4" s="1598" t="s">
        <v>668</v>
      </c>
      <c r="G4" s="1598"/>
      <c r="H4" s="1598"/>
      <c r="I4" s="1598"/>
      <c r="J4" s="1598"/>
      <c r="K4" s="1598"/>
      <c r="L4" s="1598"/>
      <c r="M4" s="1598"/>
    </row>
    <row r="5" spans="1:13" ht="15.75">
      <c r="A5" s="618"/>
      <c r="B5" s="1272"/>
      <c r="C5" s="53"/>
      <c r="E5" s="406"/>
      <c r="F5" s="760" t="s">
        <v>6</v>
      </c>
      <c r="G5" s="407" t="s">
        <v>725</v>
      </c>
      <c r="H5" s="731"/>
      <c r="I5" s="732"/>
      <c r="J5" s="732"/>
      <c r="K5" s="732"/>
      <c r="L5" s="732"/>
      <c r="M5" s="390"/>
    </row>
    <row r="6" spans="1:13" ht="16.5" thickBot="1">
      <c r="A6" s="618"/>
      <c r="B6" s="1273"/>
      <c r="C6" s="53"/>
      <c r="E6" s="406"/>
      <c r="F6" s="760" t="s">
        <v>6</v>
      </c>
      <c r="G6" s="407" t="s">
        <v>726</v>
      </c>
      <c r="H6" s="731"/>
      <c r="I6" s="732"/>
      <c r="J6" s="732"/>
      <c r="K6" s="732"/>
      <c r="L6" s="732"/>
      <c r="M6" s="390"/>
    </row>
    <row r="7" spans="1:13" ht="16.5" thickBot="1">
      <c r="A7" s="618"/>
      <c r="B7" s="54"/>
      <c r="C7" s="547"/>
      <c r="E7" s="401"/>
      <c r="F7" s="401"/>
      <c r="G7" s="408"/>
      <c r="H7" s="409"/>
      <c r="I7" s="410"/>
      <c r="J7" s="409"/>
      <c r="K7" s="409"/>
      <c r="L7" s="411"/>
      <c r="M7" s="412"/>
    </row>
    <row r="8" spans="1:13" ht="18" customHeight="1">
      <c r="A8" s="618"/>
      <c r="B8" s="1073" t="s">
        <v>114</v>
      </c>
      <c r="C8" s="501"/>
      <c r="E8" s="759"/>
      <c r="F8" s="759"/>
      <c r="G8" s="759"/>
      <c r="H8" s="759"/>
      <c r="I8" s="759"/>
      <c r="J8" s="759"/>
      <c r="K8" s="759"/>
      <c r="L8" s="759"/>
      <c r="M8" s="398"/>
    </row>
    <row r="9" spans="1:13" ht="15.75">
      <c r="A9" s="618"/>
      <c r="B9" s="685" t="s">
        <v>143</v>
      </c>
      <c r="C9" s="501"/>
      <c r="E9" s="858"/>
      <c r="F9" s="858"/>
      <c r="G9" s="858"/>
      <c r="H9" s="858"/>
      <c r="I9" s="858"/>
      <c r="J9" s="858"/>
      <c r="K9" s="858"/>
      <c r="L9" s="858"/>
      <c r="M9" s="858"/>
    </row>
    <row r="10" spans="1:13">
      <c r="A10" s="618"/>
      <c r="B10" s="686"/>
      <c r="C10" s="687"/>
      <c r="E10" s="858"/>
      <c r="F10" s="858"/>
      <c r="G10" s="858"/>
      <c r="H10" s="858"/>
      <c r="I10" s="858"/>
      <c r="J10" s="858"/>
      <c r="K10" s="858"/>
      <c r="L10" s="858"/>
      <c r="M10" s="858"/>
    </row>
    <row r="11" spans="1:13" ht="15.75">
      <c r="A11" s="618"/>
      <c r="B11" s="688" t="s">
        <v>423</v>
      </c>
      <c r="C11" s="501"/>
      <c r="E11" s="858"/>
      <c r="F11" s="858"/>
      <c r="G11" s="858"/>
      <c r="H11" s="858"/>
      <c r="I11" s="858"/>
      <c r="J11" s="858"/>
      <c r="K11" s="858"/>
      <c r="L11" s="858"/>
      <c r="M11" s="858"/>
    </row>
    <row r="12" spans="1:13" ht="15.75">
      <c r="A12" s="52"/>
      <c r="B12" s="689" t="s">
        <v>424</v>
      </c>
      <c r="C12" s="53"/>
      <c r="E12" s="858"/>
      <c r="F12" s="858"/>
      <c r="G12" s="858"/>
      <c r="H12" s="858"/>
      <c r="I12" s="858"/>
      <c r="J12" s="858"/>
      <c r="K12" s="858"/>
      <c r="L12" s="858"/>
      <c r="M12" s="858"/>
    </row>
    <row r="13" spans="1:13" ht="15.75">
      <c r="A13" s="618"/>
      <c r="B13" s="690" t="s">
        <v>169</v>
      </c>
      <c r="C13" s="501"/>
      <c r="E13" s="858"/>
      <c r="F13" s="858"/>
      <c r="G13" s="858"/>
      <c r="H13" s="858"/>
      <c r="I13" s="858"/>
      <c r="J13" s="858"/>
      <c r="K13" s="858"/>
      <c r="L13" s="858"/>
      <c r="M13" s="858"/>
    </row>
    <row r="14" spans="1:13" ht="15.75">
      <c r="A14" s="52"/>
      <c r="B14" s="691" t="s">
        <v>272</v>
      </c>
      <c r="C14" s="501"/>
      <c r="E14" s="858"/>
      <c r="F14" s="858"/>
      <c r="G14" s="858"/>
      <c r="H14" s="858"/>
      <c r="I14" s="858"/>
      <c r="J14" s="858"/>
      <c r="K14" s="858"/>
      <c r="L14" s="858"/>
      <c r="M14" s="858"/>
    </row>
    <row r="15" spans="1:13" ht="15.75">
      <c r="A15" s="52"/>
      <c r="B15" s="502" t="s">
        <v>301</v>
      </c>
      <c r="C15" s="501"/>
      <c r="E15" s="858"/>
      <c r="F15" s="858"/>
      <c r="G15" s="858"/>
      <c r="H15" s="858"/>
      <c r="I15" s="858"/>
      <c r="J15" s="858"/>
      <c r="K15" s="858"/>
      <c r="L15" s="858"/>
      <c r="M15" s="858"/>
    </row>
    <row r="16" spans="1:13" ht="15.75">
      <c r="A16" s="52"/>
      <c r="B16" s="503" t="s">
        <v>367</v>
      </c>
      <c r="C16" s="504"/>
      <c r="E16" s="858"/>
      <c r="F16" s="858"/>
      <c r="G16" s="858"/>
      <c r="H16" s="858"/>
      <c r="I16" s="858"/>
      <c r="J16" s="858"/>
      <c r="K16" s="858"/>
      <c r="L16" s="858"/>
      <c r="M16" s="858"/>
    </row>
    <row r="17" spans="1:13">
      <c r="A17" s="52"/>
      <c r="B17" s="54"/>
      <c r="C17" s="463"/>
      <c r="E17" s="858"/>
      <c r="F17" s="858"/>
      <c r="G17" s="858"/>
      <c r="H17" s="858"/>
      <c r="I17" s="858"/>
      <c r="J17" s="858"/>
      <c r="K17" s="858"/>
      <c r="L17" s="858"/>
      <c r="M17" s="858"/>
    </row>
    <row r="18" spans="1:13">
      <c r="A18" s="52"/>
      <c r="B18" s="54"/>
      <c r="C18" s="53"/>
      <c r="E18" s="858"/>
      <c r="F18" s="858"/>
      <c r="G18" s="858"/>
      <c r="H18" s="858"/>
      <c r="I18" s="858"/>
      <c r="J18" s="858"/>
      <c r="K18" s="858"/>
      <c r="L18" s="858"/>
      <c r="M18" s="858"/>
    </row>
    <row r="19" spans="1:13" ht="15.75">
      <c r="A19" s="618"/>
      <c r="B19" s="1026" t="s">
        <v>425</v>
      </c>
      <c r="C19" s="501"/>
      <c r="E19" s="858"/>
      <c r="F19" s="858"/>
      <c r="G19" s="858"/>
      <c r="H19" s="858"/>
      <c r="I19" s="858"/>
      <c r="J19" s="858"/>
      <c r="K19" s="858"/>
      <c r="L19" s="858"/>
      <c r="M19" s="858"/>
    </row>
    <row r="20" spans="1:13" ht="15.75">
      <c r="A20" s="52"/>
      <c r="B20" s="689" t="s">
        <v>426</v>
      </c>
      <c r="C20" s="53"/>
      <c r="E20" s="858"/>
      <c r="F20" s="858"/>
      <c r="G20" s="858"/>
      <c r="H20" s="858"/>
      <c r="I20" s="858"/>
      <c r="J20" s="858"/>
      <c r="K20" s="858"/>
      <c r="L20" s="858"/>
      <c r="M20" s="858"/>
    </row>
    <row r="21" spans="1:13" ht="15.75">
      <c r="A21" s="618"/>
      <c r="B21" s="1074" t="s">
        <v>507</v>
      </c>
      <c r="C21" s="501"/>
      <c r="E21" s="858"/>
      <c r="F21" s="858"/>
      <c r="G21" s="858"/>
      <c r="H21" s="858"/>
      <c r="I21" s="858"/>
      <c r="J21" s="858"/>
      <c r="K21" s="858"/>
      <c r="L21" s="858"/>
      <c r="M21" s="858"/>
    </row>
    <row r="22" spans="1:13" ht="15.75">
      <c r="A22" s="52"/>
      <c r="B22" s="1027" t="s">
        <v>316</v>
      </c>
      <c r="C22" s="501"/>
      <c r="E22" s="858"/>
      <c r="F22" s="858"/>
      <c r="G22" s="858"/>
      <c r="H22" s="858"/>
      <c r="I22" s="858"/>
      <c r="J22" s="858"/>
      <c r="K22" s="858"/>
      <c r="L22" s="858"/>
      <c r="M22" s="858"/>
    </row>
    <row r="23" spans="1:13" ht="15.75">
      <c r="A23" s="52"/>
      <c r="B23" s="1075" t="s">
        <v>315</v>
      </c>
      <c r="C23" s="501"/>
      <c r="E23" s="858"/>
      <c r="F23" s="858"/>
      <c r="G23" s="858"/>
      <c r="H23" s="858"/>
      <c r="I23" s="858"/>
      <c r="J23" s="858"/>
      <c r="K23" s="858"/>
      <c r="L23" s="858"/>
      <c r="M23" s="858"/>
    </row>
    <row r="24" spans="1:13" ht="15.75">
      <c r="A24" s="52"/>
      <c r="B24" s="1028" t="s">
        <v>368</v>
      </c>
      <c r="C24" s="501"/>
      <c r="E24" s="858"/>
      <c r="F24" s="858"/>
      <c r="G24" s="858"/>
      <c r="H24" s="858"/>
      <c r="I24" s="858"/>
      <c r="J24" s="858"/>
      <c r="K24" s="858"/>
      <c r="L24" s="858"/>
      <c r="M24" s="858"/>
    </row>
    <row r="25" spans="1:13" ht="15.75">
      <c r="A25" s="52"/>
      <c r="B25" s="1076" t="s">
        <v>30</v>
      </c>
      <c r="C25" s="501"/>
      <c r="E25" s="858"/>
      <c r="F25" s="858"/>
      <c r="G25" s="858"/>
      <c r="H25" s="858"/>
      <c r="I25" s="858"/>
      <c r="J25" s="858"/>
      <c r="K25" s="858"/>
      <c r="L25" s="858"/>
      <c r="M25" s="858"/>
    </row>
    <row r="26" spans="1:13" ht="15.75">
      <c r="A26" s="52"/>
      <c r="B26" s="1077" t="s">
        <v>24</v>
      </c>
      <c r="C26" s="501"/>
      <c r="E26" s="858"/>
      <c r="F26" s="858"/>
      <c r="G26" s="858"/>
      <c r="H26" s="858"/>
      <c r="I26" s="858"/>
      <c r="J26" s="858"/>
      <c r="K26" s="858"/>
      <c r="L26" s="858"/>
      <c r="M26" s="858"/>
    </row>
    <row r="27" spans="1:13" ht="15.75">
      <c r="A27" s="52"/>
      <c r="B27" s="1078" t="s">
        <v>509</v>
      </c>
      <c r="C27" s="501"/>
      <c r="E27" s="858"/>
      <c r="F27" s="858"/>
      <c r="G27" s="858"/>
      <c r="H27" s="858"/>
      <c r="I27" s="858"/>
      <c r="J27" s="858"/>
      <c r="K27" s="858"/>
      <c r="L27" s="858"/>
      <c r="M27" s="858"/>
    </row>
    <row r="28" spans="1:13" ht="15.75">
      <c r="A28" s="52"/>
      <c r="B28" s="54"/>
      <c r="C28" s="501"/>
      <c r="E28" s="858"/>
      <c r="F28" s="858"/>
      <c r="G28" s="858"/>
      <c r="H28" s="858"/>
      <c r="I28" s="858"/>
      <c r="J28" s="858"/>
      <c r="K28" s="858"/>
      <c r="L28" s="858"/>
      <c r="M28" s="858"/>
    </row>
    <row r="29" spans="1:13">
      <c r="A29" s="52"/>
      <c r="B29" s="54"/>
      <c r="C29" s="53"/>
      <c r="E29" s="858"/>
      <c r="F29" s="858"/>
      <c r="G29" s="858"/>
      <c r="H29" s="858"/>
      <c r="I29" s="858"/>
      <c r="J29" s="858"/>
      <c r="K29" s="858"/>
      <c r="L29" s="858"/>
      <c r="M29" s="858"/>
    </row>
    <row r="30" spans="1:13" ht="15.75">
      <c r="A30" s="52"/>
      <c r="B30" s="688" t="s">
        <v>427</v>
      </c>
      <c r="C30" s="53"/>
      <c r="E30" s="858"/>
      <c r="F30" s="858"/>
      <c r="G30" s="858"/>
      <c r="H30" s="858"/>
      <c r="I30" s="858"/>
      <c r="J30" s="858"/>
      <c r="K30" s="858"/>
      <c r="L30" s="858"/>
      <c r="M30" s="858"/>
    </row>
    <row r="31" spans="1:13" ht="15.75">
      <c r="A31" s="52"/>
      <c r="B31" s="689" t="s">
        <v>428</v>
      </c>
      <c r="C31" s="53"/>
      <c r="E31" s="858"/>
      <c r="F31" s="858"/>
      <c r="G31" s="858"/>
      <c r="H31" s="858"/>
      <c r="I31" s="858"/>
      <c r="J31" s="858"/>
      <c r="K31" s="858"/>
      <c r="L31" s="858"/>
      <c r="M31" s="858"/>
    </row>
    <row r="32" spans="1:13" ht="15.75">
      <c r="A32" s="52"/>
      <c r="B32" s="1081" t="s">
        <v>493</v>
      </c>
      <c r="C32" s="53"/>
      <c r="E32" s="858"/>
      <c r="F32" s="858"/>
      <c r="G32" s="858"/>
      <c r="H32" s="858"/>
      <c r="I32" s="858"/>
      <c r="J32" s="858"/>
      <c r="K32" s="858"/>
      <c r="L32" s="858"/>
      <c r="M32" s="858"/>
    </row>
    <row r="33" spans="1:13" ht="15.75">
      <c r="A33" s="618"/>
      <c r="B33" s="1082" t="s">
        <v>508</v>
      </c>
      <c r="C33" s="501"/>
      <c r="E33" s="858"/>
      <c r="F33" s="858"/>
      <c r="G33" s="858"/>
      <c r="H33" s="858"/>
      <c r="I33" s="858"/>
      <c r="J33" s="858"/>
      <c r="K33" s="858"/>
      <c r="L33" s="858"/>
      <c r="M33" s="858"/>
    </row>
    <row r="34" spans="1:13">
      <c r="A34" s="52"/>
      <c r="B34" s="54"/>
      <c r="C34" s="53"/>
      <c r="E34" s="858"/>
      <c r="F34" s="858"/>
      <c r="G34" s="858"/>
      <c r="H34" s="858"/>
      <c r="I34" s="858"/>
      <c r="J34" s="858"/>
      <c r="K34" s="858"/>
      <c r="L34" s="858"/>
      <c r="M34" s="858"/>
    </row>
    <row r="35" spans="1:13" ht="15.75">
      <c r="A35" s="52"/>
      <c r="B35" s="54"/>
      <c r="C35" s="501"/>
      <c r="E35" s="858"/>
      <c r="F35" s="858"/>
      <c r="G35" s="858"/>
      <c r="H35" s="858"/>
      <c r="I35" s="858"/>
      <c r="J35" s="858"/>
      <c r="K35" s="858"/>
      <c r="L35" s="858"/>
      <c r="M35" s="858"/>
    </row>
    <row r="36" spans="1:13" ht="15.75">
      <c r="A36" s="52"/>
      <c r="B36" s="1276" t="s">
        <v>456</v>
      </c>
      <c r="C36" s="501"/>
      <c r="E36" s="858"/>
      <c r="F36" s="858"/>
      <c r="G36" s="858"/>
      <c r="H36" s="858"/>
      <c r="I36" s="858"/>
      <c r="J36" s="858"/>
      <c r="K36" s="858"/>
      <c r="L36" s="858"/>
      <c r="M36" s="858"/>
    </row>
    <row r="37" spans="1:13">
      <c r="A37" s="54"/>
      <c r="B37" s="1277"/>
      <c r="C37" s="54"/>
      <c r="E37" s="858"/>
      <c r="F37" s="858"/>
      <c r="G37" s="858"/>
      <c r="H37" s="858"/>
      <c r="I37" s="858"/>
      <c r="J37" s="858"/>
      <c r="K37" s="858"/>
      <c r="L37" s="858"/>
      <c r="M37" s="858"/>
    </row>
    <row r="38" spans="1:13" ht="18">
      <c r="A38" s="54"/>
      <c r="B38" s="873" t="s">
        <v>452</v>
      </c>
      <c r="C38" s="54"/>
      <c r="E38" s="858"/>
      <c r="F38" s="858"/>
      <c r="G38" s="858"/>
      <c r="H38" s="858"/>
      <c r="I38" s="858"/>
      <c r="J38" s="858"/>
      <c r="K38" s="858"/>
      <c r="L38" s="858"/>
      <c r="M38" s="858"/>
    </row>
    <row r="39" spans="1:13" ht="15.75">
      <c r="A39" s="54"/>
      <c r="B39" s="1085" t="s">
        <v>384</v>
      </c>
      <c r="C39" s="54"/>
      <c r="E39" s="858"/>
      <c r="F39" s="858"/>
      <c r="G39" s="858"/>
      <c r="H39" s="858"/>
      <c r="I39" s="858"/>
      <c r="J39" s="858"/>
      <c r="K39" s="858"/>
      <c r="L39" s="858"/>
      <c r="M39" s="858"/>
    </row>
    <row r="40" spans="1:13" ht="13.5" thickBot="1">
      <c r="A40" s="54"/>
      <c r="B40" s="54"/>
      <c r="C40" s="54"/>
      <c r="E40" s="858"/>
      <c r="F40" s="858"/>
      <c r="G40" s="858"/>
      <c r="H40" s="858"/>
      <c r="I40" s="858"/>
      <c r="J40" s="858"/>
      <c r="K40" s="858"/>
      <c r="L40" s="858"/>
      <c r="M40" s="858"/>
    </row>
    <row r="41" spans="1:13" ht="15">
      <c r="A41" s="52"/>
      <c r="B41" s="603" t="s">
        <v>321</v>
      </c>
      <c r="C41" s="53"/>
      <c r="E41" s="858"/>
      <c r="F41" s="858"/>
      <c r="G41" s="858"/>
      <c r="H41" s="858"/>
      <c r="I41" s="858"/>
      <c r="J41" s="858"/>
      <c r="K41" s="858"/>
      <c r="L41" s="858"/>
      <c r="M41" s="858"/>
    </row>
    <row r="42" spans="1:13" ht="15">
      <c r="A42" s="52"/>
      <c r="B42" s="604" t="s">
        <v>279</v>
      </c>
      <c r="C42" s="53"/>
      <c r="E42" s="858"/>
      <c r="F42" s="858"/>
      <c r="G42" s="858"/>
      <c r="H42" s="858"/>
      <c r="I42" s="858"/>
      <c r="J42" s="858"/>
      <c r="K42" s="858"/>
      <c r="L42" s="858"/>
      <c r="M42" s="858"/>
    </row>
    <row r="43" spans="1:13" ht="14.25">
      <c r="A43" s="52"/>
      <c r="B43" s="506" t="s">
        <v>264</v>
      </c>
      <c r="C43" s="505"/>
      <c r="E43" s="858"/>
      <c r="F43" s="858"/>
      <c r="G43" s="858"/>
      <c r="H43" s="858"/>
      <c r="I43" s="858"/>
      <c r="J43" s="858"/>
      <c r="K43" s="858"/>
      <c r="L43" s="858"/>
      <c r="M43" s="858"/>
    </row>
    <row r="44" spans="1:13" ht="14.25">
      <c r="A44" s="52"/>
      <c r="B44" s="507" t="s">
        <v>115</v>
      </c>
      <c r="C44" s="505"/>
      <c r="E44" s="858"/>
      <c r="F44" s="858"/>
      <c r="G44" s="858"/>
      <c r="H44" s="858"/>
      <c r="I44" s="858"/>
      <c r="J44" s="858"/>
      <c r="K44" s="858"/>
      <c r="L44" s="858"/>
      <c r="M44" s="858"/>
    </row>
    <row r="45" spans="1:13" ht="14.25">
      <c r="A45" s="52"/>
      <c r="B45" s="508" t="s">
        <v>116</v>
      </c>
      <c r="C45" s="505"/>
      <c r="E45" s="858"/>
      <c r="F45" s="858"/>
      <c r="G45" s="858"/>
      <c r="H45" s="858"/>
      <c r="I45" s="858"/>
      <c r="J45" s="858"/>
      <c r="K45" s="858"/>
      <c r="L45" s="858"/>
      <c r="M45" s="858"/>
    </row>
    <row r="46" spans="1:13" ht="15.75">
      <c r="A46" s="52"/>
      <c r="B46" s="1083" t="s">
        <v>113</v>
      </c>
      <c r="C46" s="505"/>
      <c r="E46" s="858"/>
      <c r="F46" s="858"/>
      <c r="G46" s="858"/>
      <c r="H46" s="858"/>
      <c r="I46" s="858"/>
      <c r="J46" s="858"/>
      <c r="K46" s="858"/>
      <c r="L46" s="858"/>
      <c r="M46" s="858"/>
    </row>
    <row r="47" spans="1:13" ht="14.25">
      <c r="A47" s="52"/>
      <c r="B47" s="509" t="s">
        <v>275</v>
      </c>
      <c r="C47" s="505"/>
      <c r="E47" s="858"/>
      <c r="F47" s="858"/>
      <c r="G47" s="858"/>
      <c r="H47" s="858"/>
      <c r="I47" s="858"/>
      <c r="J47" s="858"/>
      <c r="K47" s="858"/>
      <c r="L47" s="858"/>
      <c r="M47" s="858"/>
    </row>
    <row r="48" spans="1:13" ht="14.25">
      <c r="A48" s="52"/>
      <c r="B48" s="509" t="s">
        <v>276</v>
      </c>
      <c r="C48" s="505"/>
      <c r="E48" s="858"/>
      <c r="F48" s="858"/>
      <c r="G48" s="858"/>
      <c r="H48" s="858"/>
      <c r="I48" s="858"/>
      <c r="J48" s="858"/>
      <c r="K48" s="858"/>
      <c r="L48" s="858"/>
      <c r="M48" s="858"/>
    </row>
    <row r="49" spans="1:13" ht="14.25">
      <c r="A49" s="52"/>
      <c r="B49" s="509" t="s">
        <v>147</v>
      </c>
      <c r="C49" s="505"/>
      <c r="E49" s="858"/>
      <c r="F49" s="858"/>
      <c r="G49" s="858"/>
      <c r="H49" s="858"/>
      <c r="I49" s="858"/>
      <c r="J49" s="858"/>
      <c r="K49" s="858"/>
      <c r="L49" s="858"/>
      <c r="M49" s="858"/>
    </row>
    <row r="50" spans="1:13" ht="14.25">
      <c r="A50" s="52"/>
      <c r="B50" s="509" t="s">
        <v>281</v>
      </c>
      <c r="C50" s="505"/>
    </row>
    <row r="51" spans="1:13" ht="14.25">
      <c r="A51" s="52"/>
      <c r="B51" s="509" t="s">
        <v>277</v>
      </c>
      <c r="C51" s="505"/>
    </row>
    <row r="52" spans="1:13" ht="14.25">
      <c r="A52" s="52"/>
      <c r="B52" s="509" t="s">
        <v>146</v>
      </c>
      <c r="C52" s="505"/>
    </row>
    <row r="53" spans="1:13" ht="14.25">
      <c r="A53" s="52"/>
      <c r="B53" s="509" t="s">
        <v>278</v>
      </c>
      <c r="C53" s="505"/>
    </row>
    <row r="54" spans="1:13" ht="14.25">
      <c r="A54" s="52"/>
      <c r="B54" s="692" t="s">
        <v>117</v>
      </c>
      <c r="C54" s="505"/>
    </row>
    <row r="55" spans="1:13" ht="14.25">
      <c r="A55" s="52"/>
      <c r="B55" s="54"/>
      <c r="C55" s="505"/>
    </row>
    <row r="56" spans="1:13" ht="14.25">
      <c r="A56" s="52"/>
      <c r="B56" s="54"/>
      <c r="C56" s="505"/>
    </row>
    <row r="57" spans="1:13">
      <c r="A57" s="52"/>
      <c r="B57" s="54"/>
      <c r="C57" s="53"/>
    </row>
    <row r="58" spans="1:13" ht="15.75">
      <c r="A58" s="870"/>
      <c r="B58" s="871" t="str">
        <f>B1</f>
        <v>Sept 2012</v>
      </c>
      <c r="C58" s="872"/>
    </row>
    <row r="59" spans="1:13">
      <c r="A59" s="1052"/>
      <c r="B59" s="1052"/>
      <c r="C59" s="1052"/>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5">
    <mergeCell ref="B36:B37"/>
    <mergeCell ref="F2:M2"/>
    <mergeCell ref="F3:M3"/>
    <mergeCell ref="F4:M4"/>
    <mergeCell ref="B4:B6"/>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sheetPr enableFormatConditionsCalculation="0">
    <tabColor indexed="9"/>
  </sheetPr>
  <dimension ref="A1:M125"/>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c r="A1" s="870"/>
      <c r="B1" s="871" t="str">
        <f>Title!B1</f>
        <v>Sept 2012</v>
      </c>
      <c r="C1" s="872"/>
      <c r="E1" s="1236"/>
      <c r="F1" s="1237"/>
      <c r="G1" s="1237"/>
      <c r="H1" s="1237"/>
      <c r="I1" s="1237"/>
      <c r="J1" s="1237"/>
      <c r="K1" s="1237"/>
      <c r="L1" s="1237"/>
      <c r="M1" s="1238"/>
    </row>
    <row r="2" spans="1:13" ht="18.75" thickBot="1">
      <c r="A2" s="618"/>
      <c r="B2" s="894"/>
      <c r="C2" s="53"/>
      <c r="E2" s="1239"/>
      <c r="F2" s="1630" t="s">
        <v>73</v>
      </c>
      <c r="G2" s="1630"/>
      <c r="H2" s="1630"/>
      <c r="I2" s="1630"/>
      <c r="J2" s="1630"/>
      <c r="K2" s="1630"/>
      <c r="L2" s="1630"/>
      <c r="M2" s="1631"/>
    </row>
    <row r="3" spans="1:13" ht="18.75" thickBot="1">
      <c r="A3" s="618"/>
      <c r="B3" s="372" t="str">
        <f>Title!B3</f>
        <v>Interim</v>
      </c>
      <c r="C3" s="53"/>
      <c r="E3" s="386"/>
      <c r="F3" s="1597" t="s">
        <v>74</v>
      </c>
      <c r="G3" s="1597"/>
      <c r="H3" s="1597"/>
      <c r="I3" s="1597"/>
      <c r="J3" s="1597"/>
      <c r="K3" s="1597"/>
      <c r="L3" s="1597"/>
      <c r="M3" s="1597"/>
    </row>
    <row r="4" spans="1:13" ht="15.75">
      <c r="A4" s="618"/>
      <c r="B4" s="1271" t="str">
        <f>Title!B4</f>
        <v>R2</v>
      </c>
      <c r="C4" s="53"/>
      <c r="E4" s="387"/>
      <c r="F4" s="1598" t="s">
        <v>80</v>
      </c>
      <c r="G4" s="1598"/>
      <c r="H4" s="1598"/>
      <c r="I4" s="1598"/>
      <c r="J4" s="1598"/>
      <c r="K4" s="1598"/>
      <c r="L4" s="1598"/>
      <c r="M4" s="1598"/>
    </row>
    <row r="5" spans="1:13" ht="15.75">
      <c r="A5" s="618"/>
      <c r="B5" s="1272"/>
      <c r="C5" s="53"/>
      <c r="E5" s="406"/>
      <c r="F5" s="760" t="s">
        <v>6</v>
      </c>
      <c r="G5" s="407" t="s">
        <v>646</v>
      </c>
      <c r="H5" s="731"/>
      <c r="I5" s="732"/>
      <c r="J5" s="732"/>
      <c r="K5" s="732"/>
      <c r="L5" s="732"/>
      <c r="M5" s="390"/>
    </row>
    <row r="6" spans="1:13" ht="16.5" thickBot="1">
      <c r="A6" s="618"/>
      <c r="B6" s="1273"/>
      <c r="C6" s="53"/>
      <c r="E6" s="406"/>
      <c r="F6" s="760"/>
      <c r="G6" s="407"/>
      <c r="H6" s="731"/>
      <c r="I6" s="732"/>
      <c r="J6" s="732"/>
      <c r="K6" s="732"/>
      <c r="L6" s="732"/>
      <c r="M6" s="390"/>
    </row>
    <row r="7" spans="1:13" ht="16.5" thickBot="1">
      <c r="A7" s="618"/>
      <c r="B7" s="54"/>
      <c r="C7" s="547"/>
      <c r="E7" s="401"/>
      <c r="F7" s="401"/>
      <c r="G7" s="408"/>
      <c r="H7" s="409"/>
      <c r="I7" s="410"/>
      <c r="J7" s="409"/>
      <c r="K7" s="409"/>
      <c r="L7" s="411"/>
      <c r="M7" s="412"/>
    </row>
    <row r="8" spans="1:13" ht="18">
      <c r="A8" s="618"/>
      <c r="B8" s="1073" t="s">
        <v>114</v>
      </c>
      <c r="C8" s="501"/>
      <c r="E8" s="401"/>
      <c r="F8" s="401"/>
      <c r="G8" s="1629" t="s">
        <v>647</v>
      </c>
      <c r="H8" s="1629"/>
      <c r="I8" s="1629"/>
      <c r="J8" s="1629"/>
      <c r="K8" s="1629"/>
      <c r="L8" s="1629"/>
      <c r="M8" s="1629"/>
    </row>
    <row r="9" spans="1:13" ht="18">
      <c r="A9" s="618"/>
      <c r="B9" s="685" t="s">
        <v>143</v>
      </c>
      <c r="C9" s="501"/>
      <c r="E9" s="662"/>
      <c r="F9" s="662"/>
      <c r="G9" s="413"/>
      <c r="H9" s="413"/>
      <c r="I9" s="413"/>
      <c r="J9" s="413"/>
      <c r="K9" s="413"/>
      <c r="L9" s="413"/>
      <c r="M9" s="414" t="s">
        <v>437</v>
      </c>
    </row>
    <row r="10" spans="1:13" ht="15.75">
      <c r="A10" s="618"/>
      <c r="B10" s="686"/>
      <c r="C10" s="687"/>
      <c r="E10" s="927"/>
      <c r="F10" s="927"/>
      <c r="G10" s="781">
        <v>1</v>
      </c>
      <c r="H10" s="901" t="s">
        <v>0</v>
      </c>
      <c r="I10" s="650" t="s">
        <v>120</v>
      </c>
      <c r="J10" s="901" t="s">
        <v>187</v>
      </c>
      <c r="K10" s="901" t="s">
        <v>1</v>
      </c>
      <c r="L10" s="649">
        <v>0</v>
      </c>
      <c r="M10" s="902">
        <v>0.4375</v>
      </c>
    </row>
    <row r="11" spans="1:13" ht="15.75">
      <c r="A11" s="618"/>
      <c r="B11" s="688" t="s">
        <v>423</v>
      </c>
      <c r="C11" s="501"/>
      <c r="E11" s="662"/>
      <c r="F11" s="662"/>
      <c r="G11" s="667">
        <f t="shared" ref="G11:G20" si="0">G10+1</f>
        <v>2</v>
      </c>
      <c r="H11" s="416" t="s">
        <v>2</v>
      </c>
      <c r="I11" s="441" t="s">
        <v>648</v>
      </c>
      <c r="J11" s="416" t="s">
        <v>187</v>
      </c>
      <c r="K11" s="416" t="s">
        <v>4</v>
      </c>
      <c r="L11" s="417">
        <v>5</v>
      </c>
      <c r="M11" s="663">
        <f t="shared" ref="M11:M20" si="1">M10+TIME(0,L10,)</f>
        <v>0.4375</v>
      </c>
    </row>
    <row r="12" spans="1:13" ht="15.75">
      <c r="A12" s="52"/>
      <c r="B12" s="689" t="s">
        <v>424</v>
      </c>
      <c r="C12" s="53"/>
      <c r="E12" s="927"/>
      <c r="F12" s="927"/>
      <c r="G12" s="665">
        <f t="shared" si="0"/>
        <v>3</v>
      </c>
      <c r="H12" s="666" t="s">
        <v>0</v>
      </c>
      <c r="I12" s="650" t="s">
        <v>649</v>
      </c>
      <c r="J12" s="901" t="s">
        <v>187</v>
      </c>
      <c r="K12" s="649" t="s">
        <v>1</v>
      </c>
      <c r="L12" s="649">
        <v>5</v>
      </c>
      <c r="M12" s="902">
        <f t="shared" si="1"/>
        <v>0.44097222222222221</v>
      </c>
    </row>
    <row r="13" spans="1:13" ht="15.75">
      <c r="A13" s="618"/>
      <c r="B13" s="690" t="s">
        <v>169</v>
      </c>
      <c r="C13" s="501"/>
      <c r="E13" s="662"/>
      <c r="F13" s="662"/>
      <c r="G13" s="667">
        <f t="shared" si="0"/>
        <v>4</v>
      </c>
      <c r="H13" s="416" t="s">
        <v>5</v>
      </c>
      <c r="I13" s="441" t="s">
        <v>650</v>
      </c>
      <c r="J13" s="418" t="s">
        <v>187</v>
      </c>
      <c r="K13" s="416" t="s">
        <v>4</v>
      </c>
      <c r="L13" s="417">
        <v>10</v>
      </c>
      <c r="M13" s="663">
        <f t="shared" si="1"/>
        <v>0.44444444444444442</v>
      </c>
    </row>
    <row r="14" spans="1:13" ht="15.75">
      <c r="A14" s="52"/>
      <c r="B14" s="691" t="s">
        <v>272</v>
      </c>
      <c r="C14" s="501"/>
      <c r="E14" s="927"/>
      <c r="F14" s="927"/>
      <c r="G14" s="665">
        <f t="shared" si="0"/>
        <v>5</v>
      </c>
      <c r="H14" s="913" t="s">
        <v>54</v>
      </c>
      <c r="I14" s="781" t="s">
        <v>40</v>
      </c>
      <c r="J14" s="901" t="s">
        <v>187</v>
      </c>
      <c r="K14" s="649" t="s">
        <v>4</v>
      </c>
      <c r="L14" s="649">
        <v>10</v>
      </c>
      <c r="M14" s="902">
        <f t="shared" si="1"/>
        <v>0.45138888888888884</v>
      </c>
    </row>
    <row r="15" spans="1:13" ht="15.75">
      <c r="A15" s="52"/>
      <c r="B15" s="502" t="s">
        <v>301</v>
      </c>
      <c r="C15" s="501"/>
      <c r="E15" s="662"/>
      <c r="F15" s="838"/>
      <c r="G15" s="839">
        <f t="shared" si="0"/>
        <v>6</v>
      </c>
      <c r="H15" s="839" t="s">
        <v>54</v>
      </c>
      <c r="I15" s="667" t="s">
        <v>406</v>
      </c>
      <c r="J15" s="418" t="s">
        <v>187</v>
      </c>
      <c r="K15" s="416" t="s">
        <v>4</v>
      </c>
      <c r="L15" s="417">
        <v>5</v>
      </c>
      <c r="M15" s="840">
        <f t="shared" si="1"/>
        <v>0.45833333333333326</v>
      </c>
    </row>
    <row r="16" spans="1:13" ht="15.75">
      <c r="A16" s="52"/>
      <c r="B16" s="503" t="s">
        <v>367</v>
      </c>
      <c r="C16" s="504"/>
      <c r="E16" s="927"/>
      <c r="F16" s="927"/>
      <c r="G16" s="665">
        <f t="shared" si="0"/>
        <v>7</v>
      </c>
      <c r="H16" s="913" t="s">
        <v>54</v>
      </c>
      <c r="I16" s="781" t="s">
        <v>651</v>
      </c>
      <c r="J16" s="901" t="s">
        <v>187</v>
      </c>
      <c r="K16" s="649" t="s">
        <v>4</v>
      </c>
      <c r="L16" s="649">
        <v>10</v>
      </c>
      <c r="M16" s="902">
        <f t="shared" si="1"/>
        <v>0.46180555555555547</v>
      </c>
    </row>
    <row r="17" spans="1:13" ht="15.75">
      <c r="A17" s="52"/>
      <c r="B17" s="54"/>
      <c r="C17" s="463"/>
      <c r="E17" s="662"/>
      <c r="F17" s="838"/>
      <c r="G17" s="839">
        <f t="shared" si="0"/>
        <v>8</v>
      </c>
      <c r="H17" s="839" t="s">
        <v>54</v>
      </c>
      <c r="I17" s="667" t="s">
        <v>473</v>
      </c>
      <c r="J17" s="418" t="s">
        <v>187</v>
      </c>
      <c r="K17" s="416" t="s">
        <v>4</v>
      </c>
      <c r="L17" s="417">
        <v>10</v>
      </c>
      <c r="M17" s="840">
        <f t="shared" si="1"/>
        <v>0.46874999999999989</v>
      </c>
    </row>
    <row r="18" spans="1:13" ht="15.75">
      <c r="A18" s="52"/>
      <c r="B18" s="54"/>
      <c r="C18" s="53"/>
      <c r="E18" s="758"/>
      <c r="F18" s="758"/>
      <c r="G18" s="697">
        <f t="shared" si="0"/>
        <v>9</v>
      </c>
      <c r="H18" s="697" t="s">
        <v>54</v>
      </c>
      <c r="I18" s="627" t="s">
        <v>652</v>
      </c>
      <c r="J18" s="923" t="s">
        <v>187</v>
      </c>
      <c r="K18" s="911" t="s">
        <v>4</v>
      </c>
      <c r="L18" s="768">
        <v>10</v>
      </c>
      <c r="M18" s="914">
        <f t="shared" si="1"/>
        <v>0.47569444444444431</v>
      </c>
    </row>
    <row r="19" spans="1:13" ht="15.75">
      <c r="A19" s="618"/>
      <c r="B19" s="1026" t="s">
        <v>425</v>
      </c>
      <c r="C19" s="501"/>
      <c r="E19" s="662"/>
      <c r="F19" s="838"/>
      <c r="G19" s="839">
        <f t="shared" si="0"/>
        <v>10</v>
      </c>
      <c r="H19" s="839" t="s">
        <v>5</v>
      </c>
      <c r="I19" s="667" t="s">
        <v>653</v>
      </c>
      <c r="J19" s="418" t="s">
        <v>187</v>
      </c>
      <c r="K19" s="416" t="s">
        <v>4</v>
      </c>
      <c r="L19" s="417">
        <v>55</v>
      </c>
      <c r="M19" s="840">
        <f t="shared" si="1"/>
        <v>0.48263888888888873</v>
      </c>
    </row>
    <row r="20" spans="1:13" ht="15.75">
      <c r="A20" s="52"/>
      <c r="B20" s="689" t="s">
        <v>426</v>
      </c>
      <c r="C20" s="53"/>
      <c r="E20" s="705"/>
      <c r="F20" s="927"/>
      <c r="G20" s="697">
        <f t="shared" si="0"/>
        <v>11</v>
      </c>
      <c r="H20" s="639" t="s">
        <v>63</v>
      </c>
      <c r="I20" s="846" t="s">
        <v>335</v>
      </c>
      <c r="J20" s="781" t="s">
        <v>187</v>
      </c>
      <c r="K20" s="781" t="s">
        <v>4</v>
      </c>
      <c r="L20" s="649">
        <v>0</v>
      </c>
      <c r="M20" s="914">
        <f t="shared" si="1"/>
        <v>0.52083333333333315</v>
      </c>
    </row>
    <row r="21" spans="1:13" ht="15.75">
      <c r="A21" s="618"/>
      <c r="B21" s="1074" t="s">
        <v>507</v>
      </c>
      <c r="C21" s="501"/>
      <c r="E21" s="792"/>
      <c r="F21" s="795"/>
      <c r="G21" s="792"/>
      <c r="H21" s="793"/>
      <c r="I21" s="787"/>
      <c r="J21" s="793"/>
      <c r="K21" s="787"/>
      <c r="L21" s="792"/>
      <c r="M21" s="840"/>
    </row>
    <row r="22" spans="1:13" ht="15.75">
      <c r="A22" s="52"/>
      <c r="B22" s="1027" t="s">
        <v>316</v>
      </c>
      <c r="C22" s="501"/>
      <c r="E22" s="401"/>
      <c r="F22" s="401"/>
      <c r="G22" s="408"/>
      <c r="H22" s="409"/>
      <c r="I22" s="410"/>
      <c r="J22" s="409"/>
      <c r="K22" s="409"/>
      <c r="L22" s="411"/>
      <c r="M22" s="412"/>
    </row>
    <row r="23" spans="1:13" ht="18">
      <c r="A23" s="52"/>
      <c r="B23" s="1075" t="s">
        <v>315</v>
      </c>
      <c r="C23" s="501"/>
      <c r="E23" s="401"/>
      <c r="F23" s="401"/>
      <c r="G23" s="1629" t="s">
        <v>654</v>
      </c>
      <c r="H23" s="1629"/>
      <c r="I23" s="1629"/>
      <c r="J23" s="1629"/>
      <c r="K23" s="1629"/>
      <c r="L23" s="1629"/>
      <c r="M23" s="1629"/>
    </row>
    <row r="24" spans="1:13" ht="18">
      <c r="A24" s="52"/>
      <c r="B24" s="1028" t="s">
        <v>368</v>
      </c>
      <c r="C24" s="501"/>
      <c r="E24" s="662"/>
      <c r="F24" s="662"/>
      <c r="G24" s="413"/>
      <c r="H24" s="413"/>
      <c r="I24" s="413"/>
      <c r="J24" s="413"/>
      <c r="K24" s="413"/>
      <c r="L24" s="413"/>
      <c r="M24" s="414"/>
    </row>
    <row r="25" spans="1:13" ht="15.75">
      <c r="A25" s="52"/>
      <c r="B25" s="1076" t="s">
        <v>30</v>
      </c>
      <c r="C25" s="501"/>
      <c r="E25" s="927"/>
      <c r="F25" s="927"/>
      <c r="G25" s="781">
        <v>12</v>
      </c>
      <c r="H25" s="901" t="s">
        <v>0</v>
      </c>
      <c r="I25" s="650" t="s">
        <v>120</v>
      </c>
      <c r="J25" s="901" t="s">
        <v>187</v>
      </c>
      <c r="K25" s="901" t="s">
        <v>1</v>
      </c>
      <c r="L25" s="649">
        <v>0</v>
      </c>
      <c r="M25" s="902">
        <v>0.5625</v>
      </c>
    </row>
    <row r="26" spans="1:13" ht="15.75">
      <c r="A26" s="52"/>
      <c r="B26" s="1077" t="s">
        <v>24</v>
      </c>
      <c r="C26" s="501"/>
      <c r="E26" s="662"/>
      <c r="F26" s="662"/>
      <c r="G26" s="667">
        <f t="shared" ref="G26:G29" si="2">G25+1</f>
        <v>13</v>
      </c>
      <c r="H26" s="416" t="s">
        <v>2</v>
      </c>
      <c r="I26" s="441" t="s">
        <v>648</v>
      </c>
      <c r="J26" s="416" t="s">
        <v>187</v>
      </c>
      <c r="K26" s="416" t="s">
        <v>4</v>
      </c>
      <c r="L26" s="417">
        <v>5</v>
      </c>
      <c r="M26" s="663">
        <f t="shared" ref="M26:M29" si="3">M25+TIME(0,L25,)</f>
        <v>0.5625</v>
      </c>
    </row>
    <row r="27" spans="1:13" ht="15.75">
      <c r="A27" s="52"/>
      <c r="B27" s="1078" t="s">
        <v>509</v>
      </c>
      <c r="C27" s="501"/>
      <c r="E27" s="927"/>
      <c r="F27" s="927"/>
      <c r="G27" s="665">
        <f t="shared" si="2"/>
        <v>14</v>
      </c>
      <c r="H27" s="666" t="s">
        <v>0</v>
      </c>
      <c r="I27" s="650" t="s">
        <v>350</v>
      </c>
      <c r="J27" s="901" t="s">
        <v>187</v>
      </c>
      <c r="K27" s="649" t="s">
        <v>1</v>
      </c>
      <c r="L27" s="649">
        <v>5</v>
      </c>
      <c r="M27" s="902">
        <f t="shared" si="3"/>
        <v>0.56597222222222221</v>
      </c>
    </row>
    <row r="28" spans="1:13" ht="15.75">
      <c r="A28" s="52"/>
      <c r="B28" s="54"/>
      <c r="C28" s="501"/>
      <c r="E28" s="662"/>
      <c r="F28" s="662"/>
      <c r="G28" s="667">
        <f t="shared" si="2"/>
        <v>15</v>
      </c>
      <c r="H28" s="416" t="s">
        <v>5</v>
      </c>
      <c r="I28" s="441" t="s">
        <v>655</v>
      </c>
      <c r="J28" s="418" t="s">
        <v>187</v>
      </c>
      <c r="K28" s="416" t="s">
        <v>4</v>
      </c>
      <c r="L28" s="417">
        <v>10</v>
      </c>
      <c r="M28" s="663">
        <f t="shared" si="3"/>
        <v>0.56944444444444442</v>
      </c>
    </row>
    <row r="29" spans="1:13" ht="15.75">
      <c r="A29" s="52"/>
      <c r="B29" s="54"/>
      <c r="C29" s="53"/>
      <c r="E29" s="705"/>
      <c r="F29" s="927"/>
      <c r="G29" s="706">
        <f t="shared" si="2"/>
        <v>16</v>
      </c>
      <c r="H29" s="639" t="s">
        <v>63</v>
      </c>
      <c r="I29" s="846" t="s">
        <v>335</v>
      </c>
      <c r="J29" s="781" t="s">
        <v>187</v>
      </c>
      <c r="K29" s="781" t="s">
        <v>4</v>
      </c>
      <c r="L29" s="649">
        <v>0</v>
      </c>
      <c r="M29" s="663">
        <f t="shared" si="3"/>
        <v>0.57638888888888884</v>
      </c>
    </row>
    <row r="30" spans="1:13" ht="15.75">
      <c r="A30" s="52"/>
      <c r="B30" s="688" t="s">
        <v>427</v>
      </c>
      <c r="C30" s="53"/>
      <c r="E30" s="792"/>
      <c r="F30" s="795"/>
      <c r="G30" s="792"/>
      <c r="H30" s="793"/>
      <c r="I30" s="787"/>
      <c r="J30" s="793"/>
      <c r="K30" s="787"/>
      <c r="L30" s="792"/>
      <c r="M30" s="840"/>
    </row>
    <row r="31" spans="1:13" ht="15.75">
      <c r="A31" s="52"/>
      <c r="B31" s="689" t="s">
        <v>428</v>
      </c>
      <c r="C31" s="53"/>
      <c r="E31" s="401"/>
      <c r="F31" s="401"/>
      <c r="G31" s="408"/>
      <c r="H31" s="409"/>
      <c r="I31" s="410"/>
      <c r="J31" s="409"/>
      <c r="K31" s="409"/>
      <c r="L31" s="411"/>
      <c r="M31" s="412"/>
    </row>
    <row r="32" spans="1:13" ht="18">
      <c r="A32" s="52"/>
      <c r="B32" s="1081" t="s">
        <v>493</v>
      </c>
      <c r="C32" s="53"/>
      <c r="E32" s="401"/>
      <c r="F32" s="401"/>
      <c r="G32" s="1629" t="s">
        <v>656</v>
      </c>
      <c r="H32" s="1629"/>
      <c r="I32" s="1629"/>
      <c r="J32" s="1629"/>
      <c r="K32" s="1629"/>
      <c r="L32" s="1629"/>
      <c r="M32" s="1629"/>
    </row>
    <row r="33" spans="1:13" ht="18">
      <c r="A33" s="618"/>
      <c r="B33" s="1082" t="s">
        <v>508</v>
      </c>
      <c r="C33" s="501"/>
      <c r="E33" s="662"/>
      <c r="F33" s="662"/>
      <c r="G33" s="413"/>
      <c r="H33" s="413"/>
      <c r="I33" s="413"/>
      <c r="J33" s="413"/>
      <c r="K33" s="413"/>
      <c r="L33" s="413"/>
      <c r="M33" s="414"/>
    </row>
    <row r="34" spans="1:13" ht="15.75">
      <c r="A34" s="52"/>
      <c r="B34" s="54"/>
      <c r="C34" s="53"/>
      <c r="E34" s="927"/>
      <c r="F34" s="927"/>
      <c r="G34" s="781">
        <v>16</v>
      </c>
      <c r="H34" s="901" t="s">
        <v>0</v>
      </c>
      <c r="I34" s="650" t="s">
        <v>120</v>
      </c>
      <c r="J34" s="901" t="s">
        <v>187</v>
      </c>
      <c r="K34" s="901" t="s">
        <v>1</v>
      </c>
      <c r="L34" s="649">
        <v>0</v>
      </c>
      <c r="M34" s="902">
        <v>0.33333333333333331</v>
      </c>
    </row>
    <row r="35" spans="1:13" ht="15.75">
      <c r="A35" s="52"/>
      <c r="B35" s="54"/>
      <c r="C35" s="501"/>
      <c r="E35" s="662"/>
      <c r="F35" s="662"/>
      <c r="G35" s="667">
        <f>G34+1</f>
        <v>17</v>
      </c>
      <c r="H35" s="416" t="s">
        <v>0</v>
      </c>
      <c r="I35" s="441" t="s">
        <v>3</v>
      </c>
      <c r="J35" s="416" t="s">
        <v>187</v>
      </c>
      <c r="K35" s="416" t="s">
        <v>4</v>
      </c>
      <c r="L35" s="417">
        <v>5</v>
      </c>
      <c r="M35" s="663">
        <f>M34+TIME(0,L34,)</f>
        <v>0.33333333333333331</v>
      </c>
    </row>
    <row r="36" spans="1:13" ht="15.75">
      <c r="A36" s="52"/>
      <c r="B36" s="1276" t="s">
        <v>456</v>
      </c>
      <c r="C36" s="501"/>
      <c r="E36" s="992"/>
      <c r="F36" s="992"/>
      <c r="G36" s="627">
        <f t="shared" ref="G36:G40" si="4">G35+1</f>
        <v>18</v>
      </c>
      <c r="H36" s="911" t="s">
        <v>54</v>
      </c>
      <c r="I36" s="912" t="s">
        <v>350</v>
      </c>
      <c r="J36" s="993" t="s">
        <v>187</v>
      </c>
      <c r="K36" s="909" t="s">
        <v>4</v>
      </c>
      <c r="L36" s="768">
        <v>5</v>
      </c>
      <c r="M36" s="914">
        <f t="shared" ref="M36:M40" si="5">M35+TIME(0,L35,)</f>
        <v>0.33680555555555552</v>
      </c>
    </row>
    <row r="37" spans="1:13" ht="15.75">
      <c r="A37" s="54"/>
      <c r="B37" s="1277"/>
      <c r="C37" s="54"/>
      <c r="E37" s="662"/>
      <c r="F37" s="662"/>
      <c r="G37" s="667">
        <f t="shared" si="4"/>
        <v>19</v>
      </c>
      <c r="H37" s="416" t="s">
        <v>5</v>
      </c>
      <c r="I37" s="441" t="s">
        <v>657</v>
      </c>
      <c r="J37" s="664" t="s">
        <v>187</v>
      </c>
      <c r="K37" s="415" t="s">
        <v>4</v>
      </c>
      <c r="L37" s="417">
        <v>110</v>
      </c>
      <c r="M37" s="663">
        <f t="shared" si="5"/>
        <v>0.34027777777777773</v>
      </c>
    </row>
    <row r="38" spans="1:13" ht="18">
      <c r="A38" s="54"/>
      <c r="B38" s="873" t="s">
        <v>452</v>
      </c>
      <c r="C38" s="54"/>
      <c r="E38" s="927"/>
      <c r="F38" s="927"/>
      <c r="G38" s="627">
        <f t="shared" si="4"/>
        <v>20</v>
      </c>
      <c r="H38" s="666" t="s">
        <v>0</v>
      </c>
      <c r="I38" s="650" t="s">
        <v>474</v>
      </c>
      <c r="J38" s="901" t="s">
        <v>187</v>
      </c>
      <c r="K38" s="649" t="s">
        <v>4</v>
      </c>
      <c r="L38" s="649">
        <v>30</v>
      </c>
      <c r="M38" s="914">
        <f t="shared" si="5"/>
        <v>0.41666666666666663</v>
      </c>
    </row>
    <row r="39" spans="1:13" ht="15.75">
      <c r="A39" s="54"/>
      <c r="B39" s="1085" t="s">
        <v>384</v>
      </c>
      <c r="C39" s="54"/>
      <c r="E39" s="662"/>
      <c r="F39" s="662"/>
      <c r="G39" s="667">
        <f t="shared" si="4"/>
        <v>21</v>
      </c>
      <c r="H39" s="416" t="s">
        <v>5</v>
      </c>
      <c r="I39" s="441" t="s">
        <v>657</v>
      </c>
      <c r="J39" s="664" t="s">
        <v>187</v>
      </c>
      <c r="K39" s="415" t="s">
        <v>4</v>
      </c>
      <c r="L39" s="417">
        <v>120</v>
      </c>
      <c r="M39" s="663">
        <f t="shared" si="5"/>
        <v>0.43749999999999994</v>
      </c>
    </row>
    <row r="40" spans="1:13" ht="13.5" thickBot="1">
      <c r="A40" s="54"/>
      <c r="B40" s="54"/>
      <c r="C40" s="54"/>
      <c r="E40" s="400"/>
      <c r="F40" s="627"/>
      <c r="G40" s="627">
        <f t="shared" si="4"/>
        <v>22</v>
      </c>
      <c r="H40" s="628" t="s">
        <v>63</v>
      </c>
      <c r="I40" s="627" t="s">
        <v>335</v>
      </c>
      <c r="J40" s="628" t="s">
        <v>187</v>
      </c>
      <c r="K40" s="627" t="s">
        <v>4</v>
      </c>
      <c r="L40" s="768">
        <v>0</v>
      </c>
      <c r="M40" s="914">
        <f t="shared" si="5"/>
        <v>0.52083333333333326</v>
      </c>
    </row>
    <row r="41" spans="1:13" ht="15.75">
      <c r="A41" s="52"/>
      <c r="B41" s="603" t="s">
        <v>321</v>
      </c>
      <c r="C41" s="53"/>
      <c r="E41" s="792"/>
      <c r="F41" s="795"/>
      <c r="G41" s="792"/>
      <c r="H41" s="793"/>
      <c r="I41" s="787"/>
      <c r="J41" s="793"/>
      <c r="K41" s="787"/>
      <c r="L41" s="792"/>
      <c r="M41" s="840"/>
    </row>
    <row r="42" spans="1:13" ht="15.75">
      <c r="A42" s="52"/>
      <c r="B42" s="604" t="s">
        <v>279</v>
      </c>
      <c r="C42" s="53"/>
      <c r="E42" s="401"/>
      <c r="F42" s="401"/>
      <c r="G42" s="408"/>
      <c r="H42" s="409"/>
      <c r="I42" s="410"/>
      <c r="J42" s="409"/>
      <c r="K42" s="409"/>
      <c r="L42" s="411"/>
      <c r="M42" s="412"/>
    </row>
    <row r="43" spans="1:13" ht="18">
      <c r="A43" s="52"/>
      <c r="B43" s="506" t="s">
        <v>264</v>
      </c>
      <c r="C43" s="505"/>
      <c r="E43" s="401"/>
      <c r="F43" s="401"/>
      <c r="G43" s="1629" t="s">
        <v>658</v>
      </c>
      <c r="H43" s="1629"/>
      <c r="I43" s="1629"/>
      <c r="J43" s="1629"/>
      <c r="K43" s="1629"/>
      <c r="L43" s="1629"/>
      <c r="M43" s="1629"/>
    </row>
    <row r="44" spans="1:13" ht="18">
      <c r="A44" s="52"/>
      <c r="B44" s="507" t="s">
        <v>115</v>
      </c>
      <c r="C44" s="505"/>
      <c r="E44" s="662"/>
      <c r="F44" s="662"/>
      <c r="G44" s="413"/>
      <c r="H44" s="413"/>
      <c r="I44" s="413"/>
      <c r="J44" s="413"/>
      <c r="K44" s="413"/>
      <c r="L44" s="413"/>
      <c r="M44" s="414"/>
    </row>
    <row r="45" spans="1:13" ht="15.75">
      <c r="A45" s="52"/>
      <c r="B45" s="508" t="s">
        <v>116</v>
      </c>
      <c r="C45" s="505"/>
      <c r="E45" s="927"/>
      <c r="F45" s="927"/>
      <c r="G45" s="781">
        <v>21</v>
      </c>
      <c r="H45" s="901" t="s">
        <v>0</v>
      </c>
      <c r="I45" s="650" t="s">
        <v>120</v>
      </c>
      <c r="J45" s="901" t="s">
        <v>187</v>
      </c>
      <c r="K45" s="901" t="s">
        <v>1</v>
      </c>
      <c r="L45" s="649">
        <v>0</v>
      </c>
      <c r="M45" s="902">
        <v>0.33333333333333331</v>
      </c>
    </row>
    <row r="46" spans="1:13" ht="15.75">
      <c r="A46" s="52"/>
      <c r="B46" s="1083" t="s">
        <v>113</v>
      </c>
      <c r="C46" s="505"/>
      <c r="E46" s="662"/>
      <c r="F46" s="662"/>
      <c r="G46" s="667">
        <f>G45+1</f>
        <v>22</v>
      </c>
      <c r="H46" s="416" t="s">
        <v>0</v>
      </c>
      <c r="I46" s="441" t="s">
        <v>350</v>
      </c>
      <c r="J46" s="416" t="s">
        <v>187</v>
      </c>
      <c r="K46" s="416" t="s">
        <v>1</v>
      </c>
      <c r="L46" s="417">
        <v>5</v>
      </c>
      <c r="M46" s="663">
        <f>M45+TIME(0,L45,)</f>
        <v>0.33333333333333331</v>
      </c>
    </row>
    <row r="47" spans="1:13" ht="15.75">
      <c r="A47" s="52"/>
      <c r="B47" s="509" t="s">
        <v>275</v>
      </c>
      <c r="C47" s="505"/>
      <c r="E47" s="927"/>
      <c r="F47" s="927"/>
      <c r="G47" s="706">
        <f>G46+1</f>
        <v>23</v>
      </c>
      <c r="H47" s="913" t="s">
        <v>5</v>
      </c>
      <c r="I47" s="781" t="s">
        <v>3</v>
      </c>
      <c r="J47" s="901" t="s">
        <v>187</v>
      </c>
      <c r="K47" s="649" t="s">
        <v>4</v>
      </c>
      <c r="L47" s="649">
        <v>5</v>
      </c>
      <c r="M47" s="843">
        <f>M46+TIME(0,L46,)</f>
        <v>0.33680555555555552</v>
      </c>
    </row>
    <row r="48" spans="1:13" ht="15.75">
      <c r="A48" s="52"/>
      <c r="B48" s="509" t="s">
        <v>276</v>
      </c>
      <c r="C48" s="505"/>
      <c r="E48" s="662"/>
      <c r="F48" s="838"/>
      <c r="G48" s="667">
        <f>G47+1</f>
        <v>24</v>
      </c>
      <c r="H48" s="839" t="s">
        <v>5</v>
      </c>
      <c r="I48" s="667" t="s">
        <v>657</v>
      </c>
      <c r="J48" s="418" t="s">
        <v>187</v>
      </c>
      <c r="K48" s="416" t="s">
        <v>4</v>
      </c>
      <c r="L48" s="417">
        <v>100</v>
      </c>
      <c r="M48" s="663">
        <f>M47+TIME(0,L47,)</f>
        <v>0.34027777777777773</v>
      </c>
    </row>
    <row r="49" spans="1:13" ht="15.75">
      <c r="A49" s="52"/>
      <c r="B49" s="509" t="s">
        <v>147</v>
      </c>
      <c r="C49" s="505"/>
      <c r="E49" s="927"/>
      <c r="F49" s="705"/>
      <c r="G49" s="706">
        <f>G48+1</f>
        <v>25</v>
      </c>
      <c r="H49" s="841" t="s">
        <v>54</v>
      </c>
      <c r="I49" s="845" t="s">
        <v>8</v>
      </c>
      <c r="J49" s="901" t="s">
        <v>187</v>
      </c>
      <c r="K49" s="649" t="s">
        <v>4</v>
      </c>
      <c r="L49" s="842">
        <v>10</v>
      </c>
      <c r="M49" s="843">
        <f>M48+TIME(0,L48,)</f>
        <v>0.40972222222222221</v>
      </c>
    </row>
    <row r="50" spans="1:13" ht="15.75">
      <c r="A50" s="52"/>
      <c r="B50" s="509" t="s">
        <v>281</v>
      </c>
      <c r="C50" s="505"/>
      <c r="E50" s="662"/>
      <c r="F50" s="838"/>
      <c r="G50" s="667">
        <f>G49+1</f>
        <v>26</v>
      </c>
      <c r="H50" s="844" t="s">
        <v>63</v>
      </c>
      <c r="I50" s="667" t="s">
        <v>335</v>
      </c>
      <c r="J50" s="418" t="s">
        <v>187</v>
      </c>
      <c r="K50" s="416" t="s">
        <v>4</v>
      </c>
      <c r="L50" s="417">
        <v>0</v>
      </c>
      <c r="M50" s="663">
        <f>M49+TIME(0,L49,)</f>
        <v>0.41666666666666663</v>
      </c>
    </row>
    <row r="51" spans="1:13" ht="15.75">
      <c r="A51" s="52"/>
      <c r="B51" s="509" t="s">
        <v>277</v>
      </c>
      <c r="C51" s="505"/>
      <c r="E51" s="927"/>
      <c r="F51" s="705"/>
      <c r="G51" s="706"/>
      <c r="H51" s="841"/>
      <c r="I51" s="845"/>
      <c r="J51" s="994"/>
      <c r="K51" s="994"/>
      <c r="L51" s="842"/>
      <c r="M51" s="843"/>
    </row>
    <row r="52" spans="1:13" ht="15.75">
      <c r="A52" s="52"/>
      <c r="B52" s="509" t="s">
        <v>146</v>
      </c>
      <c r="C52" s="505"/>
      <c r="E52" s="401"/>
      <c r="F52" s="401"/>
      <c r="G52" s="408"/>
      <c r="H52" s="409"/>
      <c r="I52" s="410"/>
      <c r="J52" s="409"/>
      <c r="K52" s="409"/>
      <c r="L52" s="411"/>
      <c r="M52" s="412"/>
    </row>
    <row r="53" spans="1:13" ht="18">
      <c r="A53" s="52"/>
      <c r="B53" s="509" t="s">
        <v>278</v>
      </c>
      <c r="C53" s="505"/>
      <c r="E53" s="401"/>
      <c r="F53" s="401"/>
      <c r="G53" s="1629" t="s">
        <v>659</v>
      </c>
      <c r="H53" s="1629"/>
      <c r="I53" s="1629"/>
      <c r="J53" s="1629"/>
      <c r="K53" s="1629"/>
      <c r="L53" s="1629"/>
      <c r="M53" s="1629"/>
    </row>
    <row r="54" spans="1:13" ht="15">
      <c r="A54" s="52"/>
      <c r="B54" s="692" t="s">
        <v>117</v>
      </c>
      <c r="C54" s="505"/>
      <c r="E54" s="785"/>
      <c r="F54" s="789"/>
      <c r="G54" s="790"/>
      <c r="H54" s="790"/>
      <c r="I54" s="791"/>
      <c r="J54" s="890"/>
      <c r="K54" s="786"/>
      <c r="L54" s="785"/>
      <c r="M54" s="420"/>
    </row>
    <row r="55" spans="1:13" ht="15.75">
      <c r="A55" s="52"/>
      <c r="B55" s="54"/>
      <c r="C55" s="505"/>
      <c r="E55" s="662"/>
      <c r="F55" s="662"/>
      <c r="G55" s="667">
        <v>27</v>
      </c>
      <c r="H55" s="416" t="s">
        <v>0</v>
      </c>
      <c r="I55" s="441" t="s">
        <v>120</v>
      </c>
      <c r="J55" s="416" t="s">
        <v>187</v>
      </c>
      <c r="K55" s="416" t="s">
        <v>1</v>
      </c>
      <c r="L55" s="417">
        <v>0</v>
      </c>
      <c r="M55" s="663">
        <v>0.5625</v>
      </c>
    </row>
    <row r="56" spans="1:13" ht="15.75">
      <c r="A56" s="52"/>
      <c r="B56" s="54"/>
      <c r="C56" s="505"/>
      <c r="E56" s="927"/>
      <c r="F56" s="927"/>
      <c r="G56" s="665">
        <f>G55+1</f>
        <v>28</v>
      </c>
      <c r="H56" s="913" t="s">
        <v>0</v>
      </c>
      <c r="I56" s="650" t="s">
        <v>350</v>
      </c>
      <c r="J56" s="901" t="s">
        <v>187</v>
      </c>
      <c r="K56" s="649" t="s">
        <v>1</v>
      </c>
      <c r="L56" s="649">
        <v>5</v>
      </c>
      <c r="M56" s="902">
        <f>M55+TIME(0,L55,)</f>
        <v>0.5625</v>
      </c>
    </row>
    <row r="57" spans="1:13" ht="15.75">
      <c r="A57" s="52"/>
      <c r="B57" s="54"/>
      <c r="C57" s="53"/>
      <c r="E57" s="662"/>
      <c r="F57" s="662"/>
      <c r="G57" s="667">
        <f>G56+1</f>
        <v>29</v>
      </c>
      <c r="H57" s="416" t="s">
        <v>5</v>
      </c>
      <c r="I57" s="441" t="s">
        <v>3</v>
      </c>
      <c r="J57" s="418" t="s">
        <v>187</v>
      </c>
      <c r="K57" s="416" t="s">
        <v>4</v>
      </c>
      <c r="L57" s="417">
        <v>5</v>
      </c>
      <c r="M57" s="663">
        <f>M56+TIME(0,L56,)</f>
        <v>0.56597222222222221</v>
      </c>
    </row>
    <row r="58" spans="1:13" ht="15.75">
      <c r="A58" s="870"/>
      <c r="B58" s="871" t="str">
        <f>B1</f>
        <v>Sept 2012</v>
      </c>
      <c r="C58" s="872"/>
      <c r="E58" s="927"/>
      <c r="F58" s="927"/>
      <c r="G58" s="665">
        <f>G57+1</f>
        <v>30</v>
      </c>
      <c r="H58" s="913" t="s">
        <v>5</v>
      </c>
      <c r="I58" s="781" t="s">
        <v>657</v>
      </c>
      <c r="J58" s="901" t="s">
        <v>187</v>
      </c>
      <c r="K58" s="649" t="s">
        <v>4</v>
      </c>
      <c r="L58" s="649">
        <v>80</v>
      </c>
      <c r="M58" s="902">
        <f>M57+TIME(0,L57,)</f>
        <v>0.56944444444444442</v>
      </c>
    </row>
    <row r="59" spans="1:13" ht="15.75">
      <c r="A59" s="1052"/>
      <c r="B59" s="1052"/>
      <c r="C59" s="1052"/>
      <c r="E59" s="662"/>
      <c r="F59" s="838"/>
      <c r="G59" s="839">
        <f>G58+1</f>
        <v>31</v>
      </c>
      <c r="H59" s="839" t="s">
        <v>54</v>
      </c>
      <c r="I59" s="667" t="s">
        <v>9</v>
      </c>
      <c r="J59" s="418" t="s">
        <v>187</v>
      </c>
      <c r="K59" s="416" t="s">
        <v>4</v>
      </c>
      <c r="L59" s="417">
        <v>30</v>
      </c>
      <c r="M59" s="840">
        <f>M58+TIME(0,L58,)</f>
        <v>0.625</v>
      </c>
    </row>
    <row r="60" spans="1:13" ht="15.75">
      <c r="A60" s="1052"/>
      <c r="B60" s="1052"/>
      <c r="C60" s="1052"/>
      <c r="E60" s="927"/>
      <c r="F60" s="705"/>
      <c r="G60" s="841">
        <f>G59+1</f>
        <v>32</v>
      </c>
      <c r="H60" s="995" t="s">
        <v>63</v>
      </c>
      <c r="I60" s="845" t="s">
        <v>335</v>
      </c>
      <c r="J60" s="901" t="s">
        <v>187</v>
      </c>
      <c r="K60" s="649" t="s">
        <v>4</v>
      </c>
      <c r="L60" s="842">
        <v>0</v>
      </c>
      <c r="M60" s="843">
        <f>M59+TIME(0,L59,)</f>
        <v>0.64583333333333337</v>
      </c>
    </row>
    <row r="61" spans="1:13" ht="15.75">
      <c r="A61" s="1052"/>
      <c r="B61" s="1052"/>
      <c r="C61" s="1052"/>
      <c r="E61" s="662"/>
      <c r="F61" s="667"/>
      <c r="G61" s="667"/>
      <c r="H61" s="667"/>
      <c r="I61" s="667"/>
      <c r="J61" s="418"/>
      <c r="K61" s="416"/>
      <c r="L61" s="417"/>
      <c r="M61" s="840"/>
    </row>
    <row r="62" spans="1:13" ht="15.75">
      <c r="A62" s="1052"/>
      <c r="B62" s="1052"/>
      <c r="C62" s="1052"/>
      <c r="E62" s="401"/>
      <c r="F62" s="401"/>
      <c r="G62" s="408"/>
      <c r="H62" s="409"/>
      <c r="I62" s="410"/>
      <c r="J62" s="409"/>
      <c r="K62" s="409"/>
      <c r="L62" s="411"/>
      <c r="M62" s="412"/>
    </row>
    <row r="63" spans="1:13" ht="18">
      <c r="A63" s="1052"/>
      <c r="B63" s="1052"/>
      <c r="C63" s="1052"/>
      <c r="E63" s="401"/>
      <c r="F63" s="401"/>
      <c r="G63" s="1629" t="s">
        <v>660</v>
      </c>
      <c r="H63" s="1629"/>
      <c r="I63" s="1629"/>
      <c r="J63" s="1629"/>
      <c r="K63" s="1629"/>
      <c r="L63" s="1629"/>
      <c r="M63" s="1629"/>
    </row>
    <row r="64" spans="1:13" ht="15">
      <c r="A64" s="1052"/>
      <c r="B64" s="1052"/>
      <c r="C64" s="1052"/>
      <c r="E64" s="785"/>
      <c r="F64" s="789"/>
      <c r="G64" s="790"/>
      <c r="H64" s="790"/>
      <c r="I64" s="791"/>
      <c r="J64" s="890"/>
      <c r="K64" s="786"/>
      <c r="L64" s="785"/>
      <c r="M64" s="420"/>
    </row>
    <row r="65" spans="1:13" ht="15.75">
      <c r="A65" s="1052"/>
      <c r="B65" s="1052"/>
      <c r="C65" s="1052"/>
      <c r="E65" s="662"/>
      <c r="F65" s="662"/>
      <c r="G65" s="667">
        <v>33</v>
      </c>
      <c r="H65" s="416" t="s">
        <v>0</v>
      </c>
      <c r="I65" s="441" t="s">
        <v>120</v>
      </c>
      <c r="J65" s="416" t="s">
        <v>187</v>
      </c>
      <c r="K65" s="416" t="s">
        <v>1</v>
      </c>
      <c r="L65" s="417">
        <v>0</v>
      </c>
      <c r="M65" s="663">
        <v>0.33333333333333331</v>
      </c>
    </row>
    <row r="66" spans="1:13" ht="15.75">
      <c r="A66" s="1052"/>
      <c r="B66" s="1052"/>
      <c r="C66" s="1052"/>
      <c r="E66" s="927"/>
      <c r="F66" s="927"/>
      <c r="G66" s="665">
        <f>G65+1</f>
        <v>34</v>
      </c>
      <c r="H66" s="913" t="s">
        <v>0</v>
      </c>
      <c r="I66" s="650" t="s">
        <v>350</v>
      </c>
      <c r="J66" s="901" t="s">
        <v>187</v>
      </c>
      <c r="K66" s="649" t="s">
        <v>1</v>
      </c>
      <c r="L66" s="649">
        <v>5</v>
      </c>
      <c r="M66" s="902">
        <f>M65+TIME(0,L65,)</f>
        <v>0.33333333333333331</v>
      </c>
    </row>
    <row r="67" spans="1:13" ht="15.75">
      <c r="A67" s="1052"/>
      <c r="B67" s="1052"/>
      <c r="C67" s="1052"/>
      <c r="E67" s="662"/>
      <c r="F67" s="662"/>
      <c r="G67" s="667">
        <f>G66+1</f>
        <v>35</v>
      </c>
      <c r="H67" s="416" t="s">
        <v>2</v>
      </c>
      <c r="I67" s="441" t="s">
        <v>3</v>
      </c>
      <c r="J67" s="418" t="s">
        <v>187</v>
      </c>
      <c r="K67" s="416" t="s">
        <v>4</v>
      </c>
      <c r="L67" s="417">
        <v>5</v>
      </c>
      <c r="M67" s="663">
        <f>M66+TIME(0,L66,)</f>
        <v>0.33680555555555552</v>
      </c>
    </row>
    <row r="68" spans="1:13" ht="15.75">
      <c r="A68" s="1052"/>
      <c r="B68" s="1052"/>
      <c r="C68" s="1052"/>
      <c r="E68" s="705"/>
      <c r="F68" s="705"/>
      <c r="G68" s="706">
        <f>G67+1</f>
        <v>36</v>
      </c>
      <c r="H68" s="707" t="s">
        <v>5</v>
      </c>
      <c r="I68" s="708" t="s">
        <v>661</v>
      </c>
      <c r="J68" s="847" t="s">
        <v>187</v>
      </c>
      <c r="K68" s="707" t="s">
        <v>4</v>
      </c>
      <c r="L68" s="709">
        <v>100</v>
      </c>
      <c r="M68" s="843">
        <f>M67+TIME(0,L67,)</f>
        <v>0.34027777777777773</v>
      </c>
    </row>
    <row r="69" spans="1:13" ht="15.75">
      <c r="A69" s="1052"/>
      <c r="B69" s="1052"/>
      <c r="C69" s="1052"/>
      <c r="E69" s="662"/>
      <c r="F69" s="662"/>
      <c r="G69" s="667">
        <f>G68+1</f>
        <v>37</v>
      </c>
      <c r="H69" s="416" t="s">
        <v>54</v>
      </c>
      <c r="I69" s="848" t="s">
        <v>662</v>
      </c>
      <c r="J69" s="418" t="s">
        <v>187</v>
      </c>
      <c r="K69" s="416" t="s">
        <v>4</v>
      </c>
      <c r="L69" s="417">
        <v>10</v>
      </c>
      <c r="M69" s="663">
        <f>M68+TIME(0,L68,)</f>
        <v>0.40972222222222221</v>
      </c>
    </row>
    <row r="70" spans="1:13" ht="15.75">
      <c r="A70" s="1052"/>
      <c r="B70" s="1052"/>
      <c r="C70" s="1052"/>
      <c r="E70" s="927"/>
      <c r="F70" s="927"/>
      <c r="G70" s="706">
        <f>G69+1</f>
        <v>38</v>
      </c>
      <c r="H70" s="847" t="s">
        <v>63</v>
      </c>
      <c r="I70" s="627" t="s">
        <v>335</v>
      </c>
      <c r="J70" s="901" t="s">
        <v>187</v>
      </c>
      <c r="K70" s="649" t="s">
        <v>4</v>
      </c>
      <c r="L70" s="649">
        <v>0</v>
      </c>
      <c r="M70" s="843">
        <f>M69+TIME(0,L69,)</f>
        <v>0.41666666666666663</v>
      </c>
    </row>
    <row r="71" spans="1:13" ht="15.75">
      <c r="A71" s="863"/>
      <c r="B71" s="863"/>
      <c r="C71" s="863"/>
      <c r="E71" s="662"/>
      <c r="F71" s="667"/>
      <c r="G71" s="667"/>
      <c r="H71" s="667"/>
      <c r="I71" s="667"/>
      <c r="J71" s="418"/>
      <c r="K71" s="416"/>
      <c r="L71" s="417"/>
      <c r="M71" s="840"/>
    </row>
    <row r="72" spans="1:13" ht="15.75">
      <c r="A72" s="863"/>
      <c r="B72" s="863"/>
      <c r="C72" s="863"/>
      <c r="E72" s="401"/>
      <c r="F72" s="401"/>
      <c r="G72" s="408"/>
      <c r="H72" s="409"/>
      <c r="I72" s="410"/>
      <c r="J72" s="409"/>
      <c r="K72" s="409"/>
      <c r="L72" s="411"/>
      <c r="M72" s="412"/>
    </row>
    <row r="73" spans="1:13" ht="18">
      <c r="A73" s="863"/>
      <c r="B73" s="863"/>
      <c r="C73" s="863"/>
      <c r="E73" s="401"/>
      <c r="F73" s="401"/>
      <c r="G73" s="1629" t="s">
        <v>663</v>
      </c>
      <c r="H73" s="1629"/>
      <c r="I73" s="1629"/>
      <c r="J73" s="1629"/>
      <c r="K73" s="1629"/>
      <c r="L73" s="1629"/>
      <c r="M73" s="1629"/>
    </row>
    <row r="74" spans="1:13" ht="15">
      <c r="A74" s="863"/>
      <c r="B74" s="863"/>
      <c r="C74" s="863"/>
      <c r="E74" s="785"/>
      <c r="F74" s="789"/>
      <c r="G74" s="790"/>
      <c r="H74" s="790"/>
      <c r="I74" s="791"/>
      <c r="J74" s="890"/>
      <c r="K74" s="786"/>
      <c r="L74" s="785"/>
      <c r="M74" s="420"/>
    </row>
    <row r="75" spans="1:13" ht="15.75">
      <c r="A75" s="863"/>
      <c r="B75" s="863"/>
      <c r="C75" s="863"/>
      <c r="E75" s="662"/>
      <c r="F75" s="662"/>
      <c r="G75" s="667">
        <v>39</v>
      </c>
      <c r="H75" s="416" t="s">
        <v>0</v>
      </c>
      <c r="I75" s="441" t="s">
        <v>120</v>
      </c>
      <c r="J75" s="416" t="s">
        <v>187</v>
      </c>
      <c r="K75" s="416" t="s">
        <v>1</v>
      </c>
      <c r="L75" s="417">
        <v>0</v>
      </c>
      <c r="M75" s="663">
        <v>0.5625</v>
      </c>
    </row>
    <row r="76" spans="1:13" ht="15.75">
      <c r="A76" s="863"/>
      <c r="B76" s="863"/>
      <c r="C76" s="863"/>
      <c r="E76" s="927"/>
      <c r="F76" s="927"/>
      <c r="G76" s="665">
        <f t="shared" ref="G76:G82" si="6">G75+1</f>
        <v>40</v>
      </c>
      <c r="H76" s="913" t="s">
        <v>0</v>
      </c>
      <c r="I76" s="650" t="s">
        <v>350</v>
      </c>
      <c r="J76" s="901" t="s">
        <v>187</v>
      </c>
      <c r="K76" s="649" t="s">
        <v>1</v>
      </c>
      <c r="L76" s="649">
        <v>5</v>
      </c>
      <c r="M76" s="902">
        <f t="shared" ref="M76:M82" si="7">M75+TIME(0,L75,)</f>
        <v>0.5625</v>
      </c>
    </row>
    <row r="77" spans="1:13" ht="15.75">
      <c r="A77" s="684"/>
      <c r="B77" s="684"/>
      <c r="C77" s="684"/>
      <c r="E77" s="662"/>
      <c r="F77" s="662"/>
      <c r="G77" s="667">
        <f t="shared" si="6"/>
        <v>41</v>
      </c>
      <c r="H77" s="416" t="s">
        <v>2</v>
      </c>
      <c r="I77" s="441" t="s">
        <v>3</v>
      </c>
      <c r="J77" s="418" t="s">
        <v>187</v>
      </c>
      <c r="K77" s="416" t="s">
        <v>4</v>
      </c>
      <c r="L77" s="417">
        <v>5</v>
      </c>
      <c r="M77" s="663">
        <f t="shared" si="7"/>
        <v>0.56597222222222221</v>
      </c>
    </row>
    <row r="78" spans="1:13" ht="15.75">
      <c r="A78" s="684"/>
      <c r="B78" s="684"/>
      <c r="C78" s="684"/>
      <c r="E78" s="927"/>
      <c r="F78" s="927"/>
      <c r="G78" s="665">
        <f t="shared" si="6"/>
        <v>42</v>
      </c>
      <c r="H78" s="913" t="s">
        <v>5</v>
      </c>
      <c r="I78" s="781" t="s">
        <v>407</v>
      </c>
      <c r="J78" s="901" t="s">
        <v>187</v>
      </c>
      <c r="K78" s="649" t="s">
        <v>1</v>
      </c>
      <c r="L78" s="649">
        <v>70</v>
      </c>
      <c r="M78" s="902">
        <f t="shared" si="7"/>
        <v>0.56944444444444442</v>
      </c>
    </row>
    <row r="79" spans="1:13" ht="15.75">
      <c r="A79" s="684"/>
      <c r="B79" s="684"/>
      <c r="C79" s="684"/>
      <c r="E79" s="662"/>
      <c r="F79" s="838"/>
      <c r="G79" s="849">
        <f t="shared" si="6"/>
        <v>43</v>
      </c>
      <c r="H79" s="839" t="s">
        <v>54</v>
      </c>
      <c r="I79" s="850" t="s">
        <v>408</v>
      </c>
      <c r="J79" s="418" t="s">
        <v>187</v>
      </c>
      <c r="K79" s="416" t="s">
        <v>4</v>
      </c>
      <c r="L79" s="417">
        <v>10</v>
      </c>
      <c r="M79" s="851">
        <f t="shared" si="7"/>
        <v>0.61805555555555558</v>
      </c>
    </row>
    <row r="80" spans="1:13" ht="15.75">
      <c r="A80" s="684"/>
      <c r="B80" s="684"/>
      <c r="C80" s="684"/>
      <c r="E80" s="927"/>
      <c r="F80" s="705"/>
      <c r="G80" s="665">
        <f t="shared" si="6"/>
        <v>44</v>
      </c>
      <c r="H80" s="841" t="s">
        <v>54</v>
      </c>
      <c r="I80" s="845" t="s">
        <v>664</v>
      </c>
      <c r="J80" s="847" t="s">
        <v>187</v>
      </c>
      <c r="K80" s="707" t="s">
        <v>4</v>
      </c>
      <c r="L80" s="842">
        <v>10</v>
      </c>
      <c r="M80" s="902">
        <f t="shared" si="7"/>
        <v>0.625</v>
      </c>
    </row>
    <row r="81" spans="1:13" ht="15.75">
      <c r="A81" s="684"/>
      <c r="B81" s="684"/>
      <c r="C81" s="684"/>
      <c r="E81" s="792"/>
      <c r="F81" s="795"/>
      <c r="G81" s="849">
        <f t="shared" si="6"/>
        <v>45</v>
      </c>
      <c r="H81" s="852" t="s">
        <v>34</v>
      </c>
      <c r="I81" s="787" t="s">
        <v>665</v>
      </c>
      <c r="J81" s="418" t="s">
        <v>187</v>
      </c>
      <c r="K81" s="416" t="s">
        <v>4</v>
      </c>
      <c r="L81" s="792">
        <v>20</v>
      </c>
      <c r="M81" s="851">
        <f t="shared" si="7"/>
        <v>0.63194444444444442</v>
      </c>
    </row>
    <row r="82" spans="1:13">
      <c r="A82" s="684"/>
      <c r="B82" s="684"/>
      <c r="C82" s="684"/>
      <c r="E82" s="1089"/>
      <c r="F82" s="1089"/>
      <c r="G82" s="665">
        <f t="shared" si="6"/>
        <v>46</v>
      </c>
      <c r="H82" s="640" t="s">
        <v>63</v>
      </c>
      <c r="I82" s="156" t="s">
        <v>190</v>
      </c>
      <c r="J82" s="847" t="s">
        <v>187</v>
      </c>
      <c r="K82" s="707" t="s">
        <v>4</v>
      </c>
      <c r="L82" s="1089"/>
      <c r="M82" s="902">
        <f t="shared" si="7"/>
        <v>0.64583333333333326</v>
      </c>
    </row>
    <row r="83" spans="1:13" ht="15.75">
      <c r="A83" s="684"/>
      <c r="B83" s="684"/>
      <c r="C83" s="684"/>
      <c r="E83" s="792"/>
      <c r="F83" s="795"/>
      <c r="G83" s="792"/>
      <c r="H83" s="793"/>
      <c r="I83" s="787"/>
      <c r="J83" s="793"/>
      <c r="K83" s="787"/>
      <c r="L83" s="792"/>
      <c r="M83" s="840"/>
    </row>
    <row r="84" spans="1:13" ht="15.75">
      <c r="E84" s="401"/>
      <c r="F84" s="401"/>
      <c r="G84" s="408"/>
      <c r="H84" s="409"/>
      <c r="I84" s="410"/>
      <c r="J84" s="409"/>
      <c r="K84" s="409"/>
      <c r="L84" s="411"/>
      <c r="M84" s="412"/>
    </row>
    <row r="85" spans="1:13" ht="18">
      <c r="E85" s="401"/>
      <c r="F85" s="401"/>
      <c r="G85" s="1092"/>
      <c r="H85" s="1092"/>
      <c r="I85" s="1092"/>
      <c r="J85" s="1092"/>
      <c r="K85" s="1092"/>
      <c r="L85" s="1092"/>
      <c r="M85" s="1092"/>
    </row>
    <row r="86" spans="1:13" ht="15">
      <c r="E86" s="785"/>
      <c r="F86" s="789"/>
      <c r="G86" s="790"/>
      <c r="H86" s="790"/>
      <c r="I86" s="791"/>
      <c r="J86" s="890"/>
      <c r="K86" s="786"/>
      <c r="L86" s="785"/>
      <c r="M86" s="420"/>
    </row>
    <row r="87" spans="1:13" ht="15">
      <c r="E87" s="785"/>
      <c r="F87" s="789"/>
      <c r="G87" s="790"/>
      <c r="H87" s="790"/>
      <c r="I87" s="791" t="s">
        <v>338</v>
      </c>
      <c r="J87" s="890"/>
      <c r="K87" s="786"/>
      <c r="L87" s="785"/>
      <c r="M87" s="420"/>
    </row>
    <row r="88" spans="1:13" ht="15.75">
      <c r="E88" s="792"/>
      <c r="F88" s="792"/>
      <c r="G88" s="793"/>
      <c r="H88" s="793"/>
      <c r="I88" s="788" t="s">
        <v>339</v>
      </c>
      <c r="J88" s="787"/>
      <c r="K88" s="787"/>
      <c r="L88" s="792"/>
      <c r="M88" s="652"/>
    </row>
    <row r="89" spans="1:13" ht="15.75">
      <c r="E89" s="794"/>
      <c r="F89" s="794"/>
      <c r="G89" s="790"/>
      <c r="H89" s="790"/>
      <c r="I89" s="786"/>
      <c r="J89" s="790"/>
      <c r="K89" s="786"/>
      <c r="L89" s="794"/>
      <c r="M89" s="421"/>
    </row>
    <row r="90" spans="1:13" ht="15.75">
      <c r="E90" s="792"/>
      <c r="F90" s="795"/>
      <c r="G90" s="792"/>
      <c r="H90" s="793"/>
      <c r="I90" s="787" t="s">
        <v>340</v>
      </c>
      <c r="J90" s="793"/>
      <c r="K90" s="787"/>
      <c r="L90" s="792"/>
      <c r="M90" s="652"/>
    </row>
    <row r="91" spans="1:13" ht="15.75">
      <c r="E91" s="794"/>
      <c r="F91" s="794"/>
      <c r="G91" s="790"/>
      <c r="H91" s="790"/>
      <c r="I91" s="786" t="s">
        <v>341</v>
      </c>
      <c r="J91" s="790"/>
      <c r="K91" s="786"/>
      <c r="L91" s="794"/>
      <c r="M91" s="421"/>
    </row>
    <row r="92" spans="1:13" ht="15.75">
      <c r="E92" s="792"/>
      <c r="F92" s="795"/>
      <c r="G92" s="792"/>
      <c r="H92" s="793"/>
      <c r="I92" s="787"/>
      <c r="J92" s="793"/>
      <c r="K92" s="787"/>
      <c r="L92" s="792"/>
      <c r="M92" s="652"/>
    </row>
    <row r="93" spans="1:13" ht="15.75">
      <c r="E93" s="794"/>
      <c r="F93" s="794"/>
      <c r="G93" s="790"/>
      <c r="H93" s="790"/>
      <c r="I93" s="786" t="s">
        <v>324</v>
      </c>
      <c r="J93" s="790"/>
      <c r="K93" s="786"/>
      <c r="L93" s="794"/>
      <c r="M93" s="421"/>
    </row>
    <row r="94" spans="1:13" ht="15.75">
      <c r="E94" s="792"/>
      <c r="F94" s="795"/>
      <c r="G94" s="792"/>
      <c r="H94" s="793"/>
      <c r="I94" s="787" t="s">
        <v>325</v>
      </c>
      <c r="J94" s="793"/>
      <c r="K94" s="787"/>
      <c r="L94" s="792"/>
      <c r="M94" s="652"/>
    </row>
    <row r="95" spans="1:13">
      <c r="E95" s="759"/>
      <c r="F95" s="759"/>
      <c r="G95" s="759"/>
      <c r="H95" s="759"/>
      <c r="I95" s="759"/>
      <c r="J95" s="759"/>
      <c r="K95" s="759"/>
      <c r="L95" s="759"/>
      <c r="M95" s="398"/>
    </row>
    <row r="96" spans="1:13">
      <c r="E96" s="863"/>
      <c r="F96" s="863"/>
      <c r="G96" s="863"/>
      <c r="H96" s="863"/>
      <c r="I96" s="863"/>
      <c r="J96" s="863"/>
      <c r="K96" s="863"/>
      <c r="L96" s="863"/>
      <c r="M96" s="863"/>
    </row>
    <row r="97" spans="5:13">
      <c r="E97" s="863"/>
      <c r="F97" s="863"/>
      <c r="G97" s="863"/>
      <c r="H97" s="863"/>
      <c r="I97" s="863"/>
      <c r="J97" s="863"/>
      <c r="K97" s="863"/>
      <c r="L97" s="863"/>
      <c r="M97" s="863"/>
    </row>
    <row r="98" spans="5:13">
      <c r="E98" s="863"/>
      <c r="F98" s="863"/>
      <c r="G98" s="863"/>
      <c r="H98" s="863"/>
      <c r="I98" s="863"/>
      <c r="J98" s="863"/>
      <c r="K98" s="863"/>
      <c r="L98" s="863"/>
      <c r="M98" s="863"/>
    </row>
    <row r="99" spans="5:13">
      <c r="E99" s="863"/>
      <c r="F99" s="863"/>
      <c r="G99" s="863"/>
      <c r="H99" s="863"/>
      <c r="I99" s="863"/>
      <c r="J99" s="863"/>
      <c r="K99" s="863"/>
      <c r="L99" s="863"/>
      <c r="M99" s="863"/>
    </row>
    <row r="100" spans="5:13">
      <c r="E100" s="863"/>
      <c r="F100" s="863"/>
      <c r="G100" s="863"/>
      <c r="H100" s="863"/>
      <c r="I100" s="863"/>
      <c r="J100" s="863"/>
      <c r="K100" s="863"/>
      <c r="L100" s="863"/>
      <c r="M100" s="863"/>
    </row>
    <row r="101" spans="5:13">
      <c r="E101" s="863"/>
      <c r="F101" s="863"/>
      <c r="G101" s="863"/>
      <c r="H101" s="863"/>
      <c r="I101" s="863"/>
      <c r="J101" s="863"/>
      <c r="K101" s="863"/>
      <c r="L101" s="863"/>
      <c r="M101" s="863"/>
    </row>
    <row r="102" spans="5:13">
      <c r="E102" s="863"/>
      <c r="F102" s="863"/>
      <c r="G102" s="863"/>
      <c r="H102" s="863"/>
      <c r="I102" s="863"/>
      <c r="J102" s="863"/>
      <c r="K102" s="863"/>
      <c r="L102" s="863"/>
      <c r="M102" s="863"/>
    </row>
    <row r="103" spans="5:13">
      <c r="E103" s="863"/>
      <c r="F103" s="863"/>
      <c r="G103" s="863"/>
      <c r="H103" s="863"/>
      <c r="I103" s="863"/>
      <c r="J103" s="863"/>
      <c r="K103" s="863"/>
      <c r="L103" s="863"/>
      <c r="M103" s="863"/>
    </row>
    <row r="104" spans="5:13">
      <c r="E104" s="863"/>
      <c r="F104" s="863"/>
      <c r="G104" s="863"/>
      <c r="H104" s="863"/>
      <c r="I104" s="863"/>
      <c r="J104" s="863"/>
      <c r="K104" s="863"/>
      <c r="L104" s="863"/>
      <c r="M104" s="863"/>
    </row>
    <row r="105" spans="5:13">
      <c r="E105" s="863"/>
      <c r="F105" s="863"/>
      <c r="G105" s="863"/>
      <c r="H105" s="863"/>
      <c r="I105" s="863"/>
      <c r="J105" s="863"/>
      <c r="K105" s="863"/>
      <c r="L105" s="863"/>
      <c r="M105" s="863"/>
    </row>
    <row r="106" spans="5:13">
      <c r="E106" s="863"/>
      <c r="F106" s="863"/>
      <c r="G106" s="863"/>
      <c r="H106" s="863"/>
      <c r="I106" s="863"/>
      <c r="J106" s="863"/>
      <c r="K106" s="863"/>
      <c r="L106" s="863"/>
      <c r="M106" s="863"/>
    </row>
    <row r="107" spans="5:13">
      <c r="E107" s="863"/>
      <c r="F107" s="863"/>
      <c r="G107" s="863"/>
      <c r="H107" s="863"/>
      <c r="I107" s="863"/>
      <c r="J107" s="863"/>
      <c r="K107" s="863"/>
      <c r="L107" s="863"/>
      <c r="M107" s="863"/>
    </row>
    <row r="108" spans="5:13">
      <c r="E108" s="863"/>
      <c r="F108" s="863"/>
      <c r="G108" s="863"/>
      <c r="H108" s="863"/>
      <c r="I108" s="863"/>
      <c r="J108" s="863"/>
      <c r="K108" s="863"/>
      <c r="L108" s="863"/>
      <c r="M108" s="863"/>
    </row>
    <row r="109" spans="5:13">
      <c r="E109" s="863"/>
      <c r="F109" s="863"/>
      <c r="G109" s="863"/>
      <c r="H109" s="863"/>
      <c r="I109" s="863"/>
      <c r="J109" s="863"/>
      <c r="K109" s="863"/>
      <c r="L109" s="863"/>
      <c r="M109" s="863"/>
    </row>
    <row r="110" spans="5:13">
      <c r="E110" s="863"/>
      <c r="F110" s="863"/>
      <c r="G110" s="863"/>
      <c r="H110" s="863"/>
      <c r="I110" s="863"/>
      <c r="J110" s="863"/>
      <c r="K110" s="863"/>
      <c r="L110" s="863"/>
      <c r="M110" s="863"/>
    </row>
    <row r="111" spans="5:13">
      <c r="E111" s="863"/>
      <c r="F111" s="863"/>
      <c r="G111" s="863"/>
      <c r="H111" s="863"/>
      <c r="I111" s="863"/>
      <c r="J111" s="863"/>
      <c r="K111" s="863"/>
      <c r="L111" s="863"/>
      <c r="M111" s="863"/>
    </row>
    <row r="112" spans="5:13">
      <c r="E112" s="863"/>
      <c r="F112" s="863"/>
      <c r="G112" s="863"/>
      <c r="H112" s="863"/>
      <c r="I112" s="863"/>
      <c r="J112" s="863"/>
      <c r="K112" s="863"/>
      <c r="L112" s="863"/>
      <c r="M112" s="863"/>
    </row>
    <row r="113" spans="5:13">
      <c r="E113" s="863"/>
      <c r="F113" s="863"/>
      <c r="G113" s="863"/>
      <c r="H113" s="863"/>
      <c r="I113" s="863"/>
      <c r="J113" s="863"/>
      <c r="K113" s="863"/>
      <c r="L113" s="863"/>
      <c r="M113" s="863"/>
    </row>
    <row r="114" spans="5:13">
      <c r="E114" s="863"/>
      <c r="F114" s="863"/>
      <c r="G114" s="863"/>
      <c r="H114" s="863"/>
      <c r="I114" s="863"/>
      <c r="J114" s="863"/>
      <c r="K114" s="863"/>
      <c r="L114" s="863"/>
      <c r="M114" s="863"/>
    </row>
    <row r="115" spans="5:13">
      <c r="E115" s="863"/>
      <c r="F115" s="863"/>
      <c r="G115" s="863"/>
      <c r="H115" s="863"/>
      <c r="I115" s="863"/>
      <c r="J115" s="863"/>
      <c r="K115" s="863"/>
      <c r="L115" s="863"/>
      <c r="M115" s="863"/>
    </row>
    <row r="116" spans="5:13">
      <c r="E116" s="863"/>
      <c r="F116" s="863"/>
      <c r="G116" s="863"/>
      <c r="H116" s="863"/>
      <c r="I116" s="863"/>
      <c r="J116" s="863"/>
      <c r="K116" s="863"/>
      <c r="L116" s="863"/>
      <c r="M116" s="863"/>
    </row>
    <row r="117" spans="5:13">
      <c r="E117" s="863"/>
      <c r="F117" s="863"/>
      <c r="G117" s="863"/>
      <c r="H117" s="863"/>
      <c r="I117" s="863"/>
      <c r="J117" s="863"/>
      <c r="K117" s="863"/>
      <c r="L117" s="863"/>
      <c r="M117" s="863"/>
    </row>
    <row r="118" spans="5:13">
      <c r="E118" s="863"/>
      <c r="F118" s="863"/>
      <c r="G118" s="863"/>
      <c r="H118" s="863"/>
      <c r="I118" s="863"/>
      <c r="J118" s="863"/>
      <c r="K118" s="863"/>
      <c r="L118" s="863"/>
      <c r="M118" s="863"/>
    </row>
    <row r="119" spans="5:13">
      <c r="E119" s="863"/>
      <c r="F119" s="863"/>
      <c r="G119" s="863"/>
      <c r="H119" s="863"/>
      <c r="I119" s="863"/>
      <c r="J119" s="863"/>
      <c r="K119" s="863"/>
      <c r="L119" s="863"/>
      <c r="M119" s="863"/>
    </row>
    <row r="120" spans="5:13">
      <c r="E120" s="863"/>
      <c r="F120" s="863"/>
      <c r="G120" s="863"/>
      <c r="H120" s="863"/>
      <c r="I120" s="863"/>
      <c r="J120" s="863"/>
      <c r="K120" s="863"/>
      <c r="L120" s="863"/>
      <c r="M120" s="863"/>
    </row>
    <row r="121" spans="5:13">
      <c r="E121" s="863"/>
      <c r="F121" s="863"/>
      <c r="G121" s="863"/>
      <c r="H121" s="863"/>
      <c r="I121" s="863"/>
      <c r="J121" s="863"/>
      <c r="K121" s="863"/>
      <c r="L121" s="863"/>
      <c r="M121" s="863"/>
    </row>
    <row r="122" spans="5:13">
      <c r="E122" s="863"/>
      <c r="F122" s="863"/>
      <c r="G122" s="863"/>
      <c r="H122" s="863"/>
      <c r="I122" s="863"/>
      <c r="J122" s="863"/>
      <c r="K122" s="863"/>
      <c r="L122" s="863"/>
      <c r="M122" s="863"/>
    </row>
    <row r="123" spans="5:13">
      <c r="E123" s="863"/>
      <c r="F123" s="863"/>
      <c r="G123" s="863"/>
      <c r="H123" s="863"/>
      <c r="I123" s="863"/>
      <c r="J123" s="863"/>
      <c r="K123" s="863"/>
      <c r="L123" s="863"/>
      <c r="M123" s="863"/>
    </row>
    <row r="124" spans="5:13">
      <c r="E124" s="863"/>
      <c r="F124" s="863"/>
      <c r="G124" s="863"/>
      <c r="H124" s="863"/>
      <c r="I124" s="863"/>
      <c r="J124" s="863"/>
      <c r="K124" s="863"/>
      <c r="L124" s="863"/>
      <c r="M124" s="863"/>
    </row>
    <row r="125" spans="5:13">
      <c r="E125" s="863"/>
      <c r="F125" s="863"/>
      <c r="G125" s="863"/>
      <c r="H125" s="863"/>
      <c r="I125" s="863"/>
      <c r="J125" s="863"/>
      <c r="K125" s="863"/>
      <c r="L125" s="863"/>
      <c r="M125" s="863"/>
    </row>
  </sheetData>
  <mergeCells count="12">
    <mergeCell ref="G63:M63"/>
    <mergeCell ref="G73:M73"/>
    <mergeCell ref="B4:B6"/>
    <mergeCell ref="F2:M2"/>
    <mergeCell ref="G8:M8"/>
    <mergeCell ref="F3:M3"/>
    <mergeCell ref="F4:M4"/>
    <mergeCell ref="B36:B37"/>
    <mergeCell ref="G23:M23"/>
    <mergeCell ref="G32:M32"/>
    <mergeCell ref="G43:M43"/>
    <mergeCell ref="G53:M53"/>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53"/>
  </sheetPr>
  <dimension ref="A1:M154"/>
  <sheetViews>
    <sheetView zoomScaleNormal="100" workbookViewId="0">
      <selection sqref="A1:XFD1048576"/>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870"/>
      <c r="B1" s="871" t="str">
        <f>Title!B1</f>
        <v>Sept 2012</v>
      </c>
      <c r="C1" s="872"/>
      <c r="E1" s="512"/>
      <c r="F1" s="512"/>
      <c r="G1" s="512"/>
      <c r="H1" s="512"/>
      <c r="I1" s="512"/>
      <c r="J1" s="512"/>
      <c r="K1" s="512"/>
      <c r="L1" s="512"/>
      <c r="M1" s="545"/>
    </row>
    <row r="2" spans="1:13" ht="18.75" thickBot="1">
      <c r="A2" s="618"/>
      <c r="B2" s="894"/>
      <c r="C2" s="53"/>
      <c r="E2" s="1632" t="s">
        <v>27</v>
      </c>
      <c r="F2" s="1632"/>
      <c r="G2" s="1632"/>
      <c r="H2" s="1632"/>
      <c r="I2" s="1632"/>
      <c r="J2" s="1632"/>
      <c r="K2" s="1632"/>
      <c r="L2" s="1632"/>
      <c r="M2" s="1632"/>
    </row>
    <row r="3" spans="1:13" ht="18.75" thickBot="1">
      <c r="A3" s="618"/>
      <c r="B3" s="372" t="str">
        <f>Title!B3</f>
        <v>Interim</v>
      </c>
      <c r="C3" s="53"/>
      <c r="E3" s="386"/>
      <c r="F3" s="1597" t="s">
        <v>511</v>
      </c>
      <c r="G3" s="1597"/>
      <c r="H3" s="1597"/>
      <c r="I3" s="1597"/>
      <c r="J3" s="1597"/>
      <c r="K3" s="1597"/>
      <c r="L3" s="1597"/>
      <c r="M3" s="1597"/>
    </row>
    <row r="4" spans="1:13" ht="15.75">
      <c r="A4" s="618"/>
      <c r="B4" s="1271" t="str">
        <f>Title!B4</f>
        <v>R2</v>
      </c>
      <c r="C4" s="53"/>
      <c r="E4" s="387"/>
      <c r="F4" s="1598" t="s">
        <v>590</v>
      </c>
      <c r="G4" s="1598"/>
      <c r="H4" s="1598"/>
      <c r="I4" s="1598"/>
      <c r="J4" s="1598"/>
      <c r="K4" s="1598"/>
      <c r="L4" s="1598"/>
      <c r="M4" s="1598"/>
    </row>
    <row r="5" spans="1:13" ht="15.75">
      <c r="A5" s="618"/>
      <c r="B5" s="1272"/>
      <c r="C5" s="53"/>
      <c r="E5" s="730"/>
      <c r="F5" s="916" t="s">
        <v>6</v>
      </c>
      <c r="G5" s="895" t="s">
        <v>409</v>
      </c>
      <c r="H5" s="732"/>
      <c r="I5" s="732"/>
      <c r="J5" s="732"/>
      <c r="K5" s="732"/>
      <c r="L5" s="732"/>
      <c r="M5" s="733"/>
    </row>
    <row r="6" spans="1:13" ht="16.5" thickBot="1">
      <c r="A6" s="618"/>
      <c r="B6" s="1273"/>
      <c r="C6" s="53"/>
      <c r="E6" s="730"/>
      <c r="F6" s="916" t="s">
        <v>6</v>
      </c>
      <c r="G6" s="895" t="s">
        <v>470</v>
      </c>
      <c r="H6" s="732"/>
      <c r="I6" s="732"/>
      <c r="J6" s="732"/>
      <c r="K6" s="732"/>
      <c r="L6" s="732"/>
      <c r="M6" s="733"/>
    </row>
    <row r="7" spans="1:13" ht="16.5" thickBot="1">
      <c r="A7" s="618"/>
      <c r="B7" s="54"/>
      <c r="C7" s="547"/>
      <c r="E7" s="730"/>
      <c r="F7" s="916" t="s">
        <v>6</v>
      </c>
      <c r="G7" s="895" t="s">
        <v>16</v>
      </c>
      <c r="H7" s="732"/>
      <c r="I7" s="732"/>
      <c r="J7" s="732"/>
      <c r="K7" s="732"/>
      <c r="L7" s="732"/>
      <c r="M7" s="733"/>
    </row>
    <row r="8" spans="1:13" ht="20.25">
      <c r="A8" s="618"/>
      <c r="B8" s="1073" t="s">
        <v>114</v>
      </c>
      <c r="C8" s="501"/>
      <c r="E8" s="734"/>
      <c r="F8" s="734"/>
      <c r="G8" s="734"/>
      <c r="H8" s="734"/>
      <c r="I8" s="734"/>
      <c r="J8" s="734"/>
      <c r="K8" s="735"/>
      <c r="L8" s="734"/>
      <c r="M8" s="736"/>
    </row>
    <row r="9" spans="1:13" ht="18">
      <c r="A9" s="618"/>
      <c r="B9" s="685" t="s">
        <v>143</v>
      </c>
      <c r="C9" s="501"/>
      <c r="E9" s="1633" t="s">
        <v>591</v>
      </c>
      <c r="F9" s="1600"/>
      <c r="G9" s="1600"/>
      <c r="H9" s="1600"/>
      <c r="I9" s="1600"/>
      <c r="J9" s="1600"/>
      <c r="K9" s="1600"/>
      <c r="L9" s="1600"/>
      <c r="M9" s="1600"/>
    </row>
    <row r="10" spans="1:13" ht="18">
      <c r="A10" s="618"/>
      <c r="B10" s="686"/>
      <c r="C10" s="687"/>
      <c r="E10" s="738"/>
      <c r="F10" s="739"/>
      <c r="G10" s="740"/>
      <c r="H10" s="740"/>
      <c r="I10" s="740"/>
      <c r="J10" s="740"/>
      <c r="K10" s="740"/>
      <c r="L10" s="740"/>
      <c r="M10" s="741"/>
    </row>
    <row r="11" spans="1:13" ht="15.75">
      <c r="A11" s="618"/>
      <c r="B11" s="688" t="s">
        <v>423</v>
      </c>
      <c r="C11" s="501"/>
      <c r="E11" s="927"/>
      <c r="F11" s="927"/>
      <c r="G11" s="742">
        <v>1</v>
      </c>
      <c r="H11" s="949" t="s">
        <v>0</v>
      </c>
      <c r="I11" s="950" t="s">
        <v>35</v>
      </c>
      <c r="J11" s="950" t="s">
        <v>187</v>
      </c>
      <c r="K11" s="950" t="s">
        <v>49</v>
      </c>
      <c r="L11" s="951">
        <v>1</v>
      </c>
      <c r="M11" s="952">
        <v>0.66666666666666663</v>
      </c>
    </row>
    <row r="12" spans="1:13" ht="15.75">
      <c r="A12" s="52"/>
      <c r="B12" s="689" t="s">
        <v>424</v>
      </c>
      <c r="C12" s="53"/>
      <c r="E12" s="928"/>
      <c r="F12" s="928"/>
      <c r="G12" s="743">
        <v>2</v>
      </c>
      <c r="H12" s="953" t="s">
        <v>0</v>
      </c>
      <c r="I12" s="953" t="s">
        <v>50</v>
      </c>
      <c r="J12" s="954" t="s">
        <v>187</v>
      </c>
      <c r="K12" s="954" t="s">
        <v>49</v>
      </c>
      <c r="L12" s="955">
        <v>2</v>
      </c>
      <c r="M12" s="956">
        <f>M11+TIME(0,L11,0)</f>
        <v>0.66736111111111107</v>
      </c>
    </row>
    <row r="13" spans="1:13" ht="15.75">
      <c r="A13" s="618"/>
      <c r="B13" s="690" t="s">
        <v>169</v>
      </c>
      <c r="C13" s="501"/>
      <c r="E13" s="758"/>
      <c r="F13" s="758"/>
      <c r="G13" s="744">
        <v>3</v>
      </c>
      <c r="H13" s="957" t="s">
        <v>0</v>
      </c>
      <c r="I13" s="957" t="s">
        <v>328</v>
      </c>
      <c r="J13" s="959" t="s">
        <v>187</v>
      </c>
      <c r="K13" s="959" t="s">
        <v>49</v>
      </c>
      <c r="L13" s="960">
        <v>10</v>
      </c>
      <c r="M13" s="961">
        <f t="shared" ref="M13:M19" si="0">M12+TIME(0,L12,0)</f>
        <v>0.66874999999999996</v>
      </c>
    </row>
    <row r="14" spans="1:13" ht="15.75">
      <c r="A14" s="52"/>
      <c r="B14" s="691" t="s">
        <v>272</v>
      </c>
      <c r="C14" s="501"/>
      <c r="E14" s="662"/>
      <c r="F14" s="662"/>
      <c r="G14" s="629">
        <v>4</v>
      </c>
      <c r="H14" s="630" t="s">
        <v>0</v>
      </c>
      <c r="I14" s="631" t="s">
        <v>36</v>
      </c>
      <c r="J14" s="632" t="s">
        <v>187</v>
      </c>
      <c r="K14" s="632" t="s">
        <v>49</v>
      </c>
      <c r="L14" s="633">
        <v>15</v>
      </c>
      <c r="M14" s="634">
        <f t="shared" si="0"/>
        <v>0.67569444444444438</v>
      </c>
    </row>
    <row r="15" spans="1:13" ht="15.75">
      <c r="A15" s="52"/>
      <c r="B15" s="502" t="s">
        <v>301</v>
      </c>
      <c r="C15" s="501"/>
      <c r="E15" s="758"/>
      <c r="F15" s="758"/>
      <c r="G15" s="967">
        <v>5</v>
      </c>
      <c r="H15" s="957" t="s">
        <v>0</v>
      </c>
      <c r="I15" s="959" t="s">
        <v>330</v>
      </c>
      <c r="J15" s="959" t="s">
        <v>187</v>
      </c>
      <c r="K15" s="959" t="s">
        <v>49</v>
      </c>
      <c r="L15" s="960">
        <v>5</v>
      </c>
      <c r="M15" s="961">
        <f t="shared" si="0"/>
        <v>0.68611111111111101</v>
      </c>
    </row>
    <row r="16" spans="1:13" ht="15.75">
      <c r="A16" s="52"/>
      <c r="B16" s="503" t="s">
        <v>367</v>
      </c>
      <c r="C16" s="504"/>
      <c r="E16" s="662"/>
      <c r="F16" s="662"/>
      <c r="G16" s="629">
        <v>6</v>
      </c>
      <c r="H16" s="630" t="s">
        <v>54</v>
      </c>
      <c r="I16" s="853" t="s">
        <v>48</v>
      </c>
      <c r="J16" s="632" t="s">
        <v>187</v>
      </c>
      <c r="K16" s="632" t="s">
        <v>49</v>
      </c>
      <c r="L16" s="633">
        <v>87</v>
      </c>
      <c r="M16" s="634">
        <f t="shared" si="0"/>
        <v>0.68958333333333321</v>
      </c>
    </row>
    <row r="17" spans="1:13" ht="15.75">
      <c r="A17" s="52"/>
      <c r="B17" s="54"/>
      <c r="C17" s="463"/>
      <c r="E17" s="758"/>
      <c r="F17" s="758"/>
      <c r="G17" s="966">
        <v>7</v>
      </c>
      <c r="H17" s="959"/>
      <c r="I17" s="958" t="s">
        <v>592</v>
      </c>
      <c r="J17" s="959" t="s">
        <v>187</v>
      </c>
      <c r="K17" s="959"/>
      <c r="L17" s="960">
        <v>0</v>
      </c>
      <c r="M17" s="961">
        <f t="shared" si="0"/>
        <v>0.74999999999999989</v>
      </c>
    </row>
    <row r="18" spans="1:13" ht="15.75">
      <c r="A18" s="52"/>
      <c r="B18" s="54"/>
      <c r="C18" s="53"/>
      <c r="E18" s="662"/>
      <c r="F18" s="662"/>
      <c r="G18" s="635"/>
      <c r="H18" s="632"/>
      <c r="I18" s="631"/>
      <c r="J18" s="632" t="s">
        <v>187</v>
      </c>
      <c r="K18" s="632"/>
      <c r="L18" s="633"/>
      <c r="M18" s="634">
        <f t="shared" si="0"/>
        <v>0.74999999999999989</v>
      </c>
    </row>
    <row r="19" spans="1:13" ht="15.75">
      <c r="A19" s="618"/>
      <c r="B19" s="1026" t="s">
        <v>425</v>
      </c>
      <c r="C19" s="501"/>
      <c r="E19" s="758"/>
      <c r="F19" s="758"/>
      <c r="G19" s="966"/>
      <c r="H19" s="959"/>
      <c r="I19" s="958"/>
      <c r="J19" s="959" t="s">
        <v>7</v>
      </c>
      <c r="K19" s="959"/>
      <c r="L19" s="960"/>
      <c r="M19" s="961">
        <f t="shared" si="0"/>
        <v>0.74999999999999989</v>
      </c>
    </row>
    <row r="20" spans="1:13" ht="15.75">
      <c r="A20" s="52"/>
      <c r="B20" s="689" t="s">
        <v>426</v>
      </c>
      <c r="C20" s="53"/>
      <c r="E20" s="758"/>
      <c r="F20" s="758"/>
      <c r="G20" s="548"/>
      <c r="H20" s="549"/>
      <c r="I20" s="774"/>
      <c r="J20" s="549"/>
      <c r="K20" s="549"/>
      <c r="L20" s="550"/>
      <c r="M20" s="551"/>
    </row>
    <row r="21" spans="1:13" ht="15.75">
      <c r="A21" s="618"/>
      <c r="B21" s="1074" t="s">
        <v>507</v>
      </c>
      <c r="C21" s="501"/>
      <c r="E21" s="401"/>
      <c r="F21" s="401"/>
      <c r="G21" s="552"/>
      <c r="H21" s="553"/>
      <c r="I21" s="410"/>
      <c r="J21" s="553"/>
      <c r="K21" s="553"/>
      <c r="L21" s="554"/>
      <c r="M21" s="555"/>
    </row>
    <row r="22" spans="1:13" ht="18">
      <c r="A22" s="52"/>
      <c r="B22" s="1027" t="s">
        <v>316</v>
      </c>
      <c r="C22" s="501"/>
      <c r="E22" s="1634" t="s">
        <v>593</v>
      </c>
      <c r="F22" s="1634"/>
      <c r="G22" s="1634"/>
      <c r="H22" s="1634"/>
      <c r="I22" s="1634"/>
      <c r="J22" s="1634"/>
      <c r="K22" s="1634"/>
      <c r="L22" s="1634"/>
      <c r="M22" s="1634"/>
    </row>
    <row r="23" spans="1:13" ht="15.75">
      <c r="A23" s="52"/>
      <c r="B23" s="1075" t="s">
        <v>315</v>
      </c>
      <c r="C23" s="501"/>
      <c r="E23" s="928"/>
      <c r="F23" s="928"/>
      <c r="G23" s="749"/>
      <c r="H23" s="750"/>
      <c r="I23" s="799"/>
      <c r="J23" s="750"/>
      <c r="K23" s="750"/>
      <c r="L23" s="751"/>
      <c r="M23" s="752"/>
    </row>
    <row r="24" spans="1:13" ht="15.75">
      <c r="A24" s="52"/>
      <c r="B24" s="1028" t="s">
        <v>368</v>
      </c>
      <c r="C24" s="501"/>
      <c r="E24" s="927"/>
      <c r="F24" s="927"/>
      <c r="G24" s="742">
        <v>8</v>
      </c>
      <c r="H24" s="949" t="s">
        <v>0</v>
      </c>
      <c r="I24" s="950" t="s">
        <v>35</v>
      </c>
      <c r="J24" s="950" t="s">
        <v>187</v>
      </c>
      <c r="K24" s="950" t="s">
        <v>49</v>
      </c>
      <c r="L24" s="951">
        <v>1</v>
      </c>
      <c r="M24" s="952">
        <v>0.8125</v>
      </c>
    </row>
    <row r="25" spans="1:13" ht="15.75">
      <c r="A25" s="52"/>
      <c r="B25" s="1076" t="s">
        <v>30</v>
      </c>
      <c r="C25" s="501"/>
      <c r="E25" s="928"/>
      <c r="F25" s="928"/>
      <c r="G25" s="743">
        <v>9</v>
      </c>
      <c r="H25" s="953" t="s">
        <v>0</v>
      </c>
      <c r="I25" s="953" t="s">
        <v>37</v>
      </c>
      <c r="J25" s="954" t="s">
        <v>187</v>
      </c>
      <c r="K25" s="954" t="s">
        <v>49</v>
      </c>
      <c r="L25" s="955">
        <v>5</v>
      </c>
      <c r="M25" s="956">
        <f>M24+TIME(0,L24,0)</f>
        <v>0.81319444444444444</v>
      </c>
    </row>
    <row r="26" spans="1:13" ht="15.75">
      <c r="A26" s="52"/>
      <c r="B26" s="1077" t="s">
        <v>24</v>
      </c>
      <c r="C26" s="501"/>
      <c r="E26" s="927"/>
      <c r="F26" s="927"/>
      <c r="G26" s="556">
        <v>10</v>
      </c>
      <c r="H26" s="950" t="s">
        <v>5</v>
      </c>
      <c r="I26" s="958" t="s">
        <v>416</v>
      </c>
      <c r="J26" s="950" t="s">
        <v>334</v>
      </c>
      <c r="K26" s="651"/>
      <c r="L26" s="951">
        <v>5</v>
      </c>
      <c r="M26" s="961">
        <f>M25+TIME(0,L25,0)</f>
        <v>0.81666666666666665</v>
      </c>
    </row>
    <row r="27" spans="1:13" ht="15.75">
      <c r="A27" s="52"/>
      <c r="B27" s="1078" t="s">
        <v>509</v>
      </c>
      <c r="C27" s="501"/>
      <c r="E27" s="928"/>
      <c r="F27" s="928"/>
      <c r="G27" s="965">
        <v>11</v>
      </c>
      <c r="H27" s="954" t="s">
        <v>5</v>
      </c>
      <c r="I27" s="954" t="s">
        <v>48</v>
      </c>
      <c r="J27" s="954" t="s">
        <v>187</v>
      </c>
      <c r="K27" s="798" t="s">
        <v>49</v>
      </c>
      <c r="L27" s="955">
        <v>109</v>
      </c>
      <c r="M27" s="956">
        <f>M26+TIME(0,L26,0)</f>
        <v>0.82013888888888886</v>
      </c>
    </row>
    <row r="28" spans="1:13" ht="15.75">
      <c r="A28" s="52"/>
      <c r="B28" s="54"/>
      <c r="C28" s="501"/>
      <c r="E28" s="927"/>
      <c r="F28" s="927"/>
      <c r="G28" s="742">
        <v>12</v>
      </c>
      <c r="H28" s="950"/>
      <c r="I28" s="391" t="s">
        <v>438</v>
      </c>
      <c r="J28" s="950"/>
      <c r="K28" s="950"/>
      <c r="L28" s="951"/>
      <c r="M28" s="961">
        <f>M27+TIME(0,L27,0)</f>
        <v>0.89583333333333326</v>
      </c>
    </row>
    <row r="29" spans="1:13" ht="18">
      <c r="A29" s="52"/>
      <c r="B29" s="54"/>
      <c r="C29" s="53"/>
      <c r="E29" s="796"/>
      <c r="F29" s="796"/>
      <c r="G29" s="557"/>
      <c r="H29" s="796"/>
      <c r="I29" s="796"/>
      <c r="J29" s="796"/>
      <c r="K29" s="796"/>
      <c r="L29" s="796"/>
      <c r="M29" s="558"/>
    </row>
    <row r="30" spans="1:13" ht="15.75">
      <c r="A30" s="52"/>
      <c r="B30" s="688" t="s">
        <v>427</v>
      </c>
      <c r="C30" s="53"/>
      <c r="E30" s="401"/>
      <c r="F30" s="401"/>
      <c r="G30" s="552"/>
      <c r="H30" s="553"/>
      <c r="I30" s="410"/>
      <c r="J30" s="553"/>
      <c r="K30" s="553"/>
      <c r="L30" s="554"/>
      <c r="M30" s="555"/>
    </row>
    <row r="31" spans="1:13" ht="18">
      <c r="A31" s="52"/>
      <c r="B31" s="689" t="s">
        <v>428</v>
      </c>
      <c r="C31" s="53"/>
      <c r="E31" s="1634" t="s">
        <v>594</v>
      </c>
      <c r="F31" s="1634"/>
      <c r="G31" s="1634"/>
      <c r="H31" s="1634"/>
      <c r="I31" s="1634"/>
      <c r="J31" s="1634"/>
      <c r="K31" s="1634"/>
      <c r="L31" s="1634"/>
      <c r="M31" s="1634"/>
    </row>
    <row r="32" spans="1:13" ht="15.75">
      <c r="A32" s="52"/>
      <c r="B32" s="1081" t="s">
        <v>493</v>
      </c>
      <c r="C32" s="53"/>
      <c r="E32" s="928"/>
      <c r="F32" s="928"/>
      <c r="G32" s="749"/>
      <c r="H32" s="750"/>
      <c r="I32" s="799"/>
      <c r="J32" s="750"/>
      <c r="K32" s="750"/>
      <c r="L32" s="751"/>
      <c r="M32" s="752"/>
    </row>
    <row r="33" spans="1:13" ht="15.75">
      <c r="A33" s="618"/>
      <c r="B33" s="1082" t="s">
        <v>508</v>
      </c>
      <c r="C33" s="501"/>
      <c r="E33" s="927"/>
      <c r="F33" s="927"/>
      <c r="G33" s="742">
        <v>13</v>
      </c>
      <c r="H33" s="949" t="s">
        <v>0</v>
      </c>
      <c r="I33" s="950" t="s">
        <v>472</v>
      </c>
      <c r="J33" s="950" t="s">
        <v>187</v>
      </c>
      <c r="K33" s="950" t="s">
        <v>49</v>
      </c>
      <c r="L33" s="951">
        <v>1</v>
      </c>
      <c r="M33" s="952">
        <v>0.5625</v>
      </c>
    </row>
    <row r="34" spans="1:13" ht="15.75">
      <c r="A34" s="52"/>
      <c r="B34" s="54"/>
      <c r="C34" s="53"/>
      <c r="E34" s="928"/>
      <c r="F34" s="928"/>
      <c r="G34" s="743">
        <v>14</v>
      </c>
      <c r="H34" s="953" t="s">
        <v>0</v>
      </c>
      <c r="I34" s="953" t="s">
        <v>37</v>
      </c>
      <c r="J34" s="954" t="s">
        <v>187</v>
      </c>
      <c r="K34" s="954" t="s">
        <v>49</v>
      </c>
      <c r="L34" s="955">
        <v>5</v>
      </c>
      <c r="M34" s="956">
        <f>M33+TIME(0,L33,0)</f>
        <v>0.56319444444444444</v>
      </c>
    </row>
    <row r="35" spans="1:13" ht="15.75">
      <c r="A35" s="52"/>
      <c r="B35" s="54"/>
      <c r="C35" s="501"/>
      <c r="E35" s="927"/>
      <c r="F35" s="927"/>
      <c r="G35" s="556">
        <v>15</v>
      </c>
      <c r="H35" s="950" t="s">
        <v>5</v>
      </c>
      <c r="I35" s="950" t="s">
        <v>48</v>
      </c>
      <c r="J35" s="950" t="s">
        <v>187</v>
      </c>
      <c r="K35" s="950"/>
      <c r="L35" s="951">
        <v>114</v>
      </c>
      <c r="M35" s="952">
        <f>M34+TIME(0,L34,0)</f>
        <v>0.56666666666666665</v>
      </c>
    </row>
    <row r="36" spans="1:13" ht="15.75">
      <c r="A36" s="52"/>
      <c r="B36" s="1276" t="s">
        <v>456</v>
      </c>
      <c r="C36" s="501"/>
      <c r="E36" s="928"/>
      <c r="F36" s="928"/>
      <c r="G36" s="965">
        <v>16</v>
      </c>
      <c r="H36" s="954"/>
      <c r="I36" s="954" t="s">
        <v>471</v>
      </c>
      <c r="J36" s="954" t="s">
        <v>187</v>
      </c>
      <c r="K36" s="954" t="s">
        <v>49</v>
      </c>
      <c r="L36" s="955">
        <v>0</v>
      </c>
      <c r="M36" s="956">
        <f>M35+TIME(0,L35,0)</f>
        <v>0.64583333333333326</v>
      </c>
    </row>
    <row r="37" spans="1:13" ht="15.75">
      <c r="A37" s="54"/>
      <c r="B37" s="1277"/>
      <c r="C37" s="54"/>
      <c r="E37" s="927"/>
      <c r="F37" s="927"/>
      <c r="G37" s="556"/>
      <c r="H37" s="950"/>
      <c r="I37" s="950"/>
      <c r="J37" s="950"/>
      <c r="K37" s="651"/>
      <c r="L37" s="951"/>
      <c r="M37" s="952"/>
    </row>
    <row r="38" spans="1:13" ht="18">
      <c r="A38" s="54"/>
      <c r="B38" s="873" t="s">
        <v>452</v>
      </c>
      <c r="C38" s="54"/>
      <c r="E38" s="928"/>
      <c r="F38" s="928"/>
      <c r="G38" s="965"/>
      <c r="H38" s="954"/>
      <c r="I38" s="954"/>
      <c r="J38" s="954"/>
      <c r="K38" s="798"/>
      <c r="L38" s="955"/>
      <c r="M38" s="956"/>
    </row>
    <row r="39" spans="1:13" ht="15.75">
      <c r="A39" s="54"/>
      <c r="B39" s="1085" t="s">
        <v>384</v>
      </c>
      <c r="C39" s="54"/>
      <c r="E39" s="401"/>
      <c r="F39" s="401"/>
      <c r="G39" s="552"/>
      <c r="H39" s="553"/>
      <c r="I39" s="410"/>
      <c r="J39" s="553"/>
      <c r="K39" s="553"/>
      <c r="L39" s="554"/>
      <c r="M39" s="555"/>
    </row>
    <row r="40" spans="1:13" ht="18.75" thickBot="1">
      <c r="A40" s="54"/>
      <c r="B40" s="54"/>
      <c r="C40" s="54"/>
      <c r="E40" s="1634" t="s">
        <v>595</v>
      </c>
      <c r="F40" s="1634"/>
      <c r="G40" s="1634"/>
      <c r="H40" s="1634"/>
      <c r="I40" s="1634"/>
      <c r="J40" s="1634"/>
      <c r="K40" s="1634"/>
      <c r="L40" s="1634"/>
      <c r="M40" s="1634"/>
    </row>
    <row r="41" spans="1:13" ht="15.75">
      <c r="A41" s="52"/>
      <c r="B41" s="603" t="s">
        <v>321</v>
      </c>
      <c r="C41" s="53"/>
      <c r="E41" s="928"/>
      <c r="F41" s="928"/>
      <c r="G41" s="749"/>
      <c r="H41" s="750"/>
      <c r="I41" s="799"/>
      <c r="J41" s="750"/>
      <c r="K41" s="750"/>
      <c r="L41" s="751"/>
      <c r="M41" s="752"/>
    </row>
    <row r="42" spans="1:13" ht="15.75">
      <c r="A42" s="52"/>
      <c r="B42" s="604" t="s">
        <v>279</v>
      </c>
      <c r="C42" s="53"/>
      <c r="E42" s="927"/>
      <c r="F42" s="927"/>
      <c r="G42" s="742">
        <v>17</v>
      </c>
      <c r="H42" s="949" t="s">
        <v>0</v>
      </c>
      <c r="I42" s="950" t="s">
        <v>35</v>
      </c>
      <c r="J42" s="950" t="s">
        <v>187</v>
      </c>
      <c r="K42" s="950" t="s">
        <v>15</v>
      </c>
      <c r="L42" s="951">
        <v>1</v>
      </c>
      <c r="M42" s="952">
        <v>0.66666666666666663</v>
      </c>
    </row>
    <row r="43" spans="1:13" ht="15.75">
      <c r="A43" s="52"/>
      <c r="B43" s="506" t="s">
        <v>264</v>
      </c>
      <c r="C43" s="505"/>
      <c r="E43" s="928"/>
      <c r="F43" s="928"/>
      <c r="G43" s="743">
        <v>18</v>
      </c>
      <c r="H43" s="953" t="s">
        <v>0</v>
      </c>
      <c r="I43" s="953" t="s">
        <v>37</v>
      </c>
      <c r="J43" s="954" t="s">
        <v>187</v>
      </c>
      <c r="K43" s="954" t="s">
        <v>15</v>
      </c>
      <c r="L43" s="955">
        <v>5</v>
      </c>
      <c r="M43" s="956">
        <f>M42+TIME(0,L42,0)</f>
        <v>0.66736111111111107</v>
      </c>
    </row>
    <row r="44" spans="1:13" ht="15.75">
      <c r="A44" s="52"/>
      <c r="B44" s="507" t="s">
        <v>115</v>
      </c>
      <c r="C44" s="505"/>
      <c r="E44" s="927"/>
      <c r="F44" s="927"/>
      <c r="G44" s="556">
        <v>19</v>
      </c>
      <c r="H44" s="950" t="s">
        <v>5</v>
      </c>
      <c r="I44" s="950" t="s">
        <v>48</v>
      </c>
      <c r="J44" s="950" t="s">
        <v>187</v>
      </c>
      <c r="K44" s="950"/>
      <c r="L44" s="951">
        <v>114</v>
      </c>
      <c r="M44" s="952">
        <f>M43+TIME(0,L43,0)</f>
        <v>0.67083333333333328</v>
      </c>
    </row>
    <row r="45" spans="1:13" ht="15.75">
      <c r="A45" s="52"/>
      <c r="B45" s="508" t="s">
        <v>116</v>
      </c>
      <c r="C45" s="505"/>
      <c r="E45" s="928"/>
      <c r="F45" s="928"/>
      <c r="G45" s="965">
        <v>20</v>
      </c>
      <c r="H45" s="954"/>
      <c r="I45" s="954" t="s">
        <v>417</v>
      </c>
      <c r="J45" s="954" t="s">
        <v>187</v>
      </c>
      <c r="K45" s="954" t="s">
        <v>15</v>
      </c>
      <c r="L45" s="955">
        <v>0</v>
      </c>
      <c r="M45" s="956">
        <f>M44+TIME(0,L44,0)</f>
        <v>0.75</v>
      </c>
    </row>
    <row r="46" spans="1:13" ht="15.75">
      <c r="A46" s="52"/>
      <c r="B46" s="1083" t="s">
        <v>113</v>
      </c>
      <c r="C46" s="505"/>
      <c r="E46" s="927"/>
      <c r="F46" s="927"/>
      <c r="G46" s="556"/>
      <c r="H46" s="950"/>
      <c r="I46" s="950"/>
      <c r="J46" s="950"/>
      <c r="K46" s="651"/>
      <c r="L46" s="951"/>
      <c r="M46" s="952"/>
    </row>
    <row r="47" spans="1:13" ht="15.75">
      <c r="A47" s="52"/>
      <c r="B47" s="509" t="s">
        <v>275</v>
      </c>
      <c r="C47" s="505"/>
      <c r="E47" s="928"/>
      <c r="F47" s="928"/>
      <c r="G47" s="965"/>
      <c r="H47" s="954"/>
      <c r="I47" s="954"/>
      <c r="J47" s="954"/>
      <c r="K47" s="798"/>
      <c r="L47" s="955"/>
      <c r="M47" s="956"/>
    </row>
    <row r="48" spans="1:13" ht="15.75">
      <c r="A48" s="52"/>
      <c r="B48" s="509" t="s">
        <v>276</v>
      </c>
      <c r="C48" s="505"/>
      <c r="E48" s="401"/>
      <c r="F48" s="401"/>
      <c r="G48" s="552"/>
      <c r="H48" s="553"/>
      <c r="I48" s="410"/>
      <c r="J48" s="553"/>
      <c r="K48" s="553"/>
      <c r="L48" s="554"/>
      <c r="M48" s="555"/>
    </row>
    <row r="49" spans="1:13" ht="18">
      <c r="A49" s="52"/>
      <c r="B49" s="509" t="s">
        <v>147</v>
      </c>
      <c r="C49" s="505"/>
      <c r="E49" s="1634" t="s">
        <v>596</v>
      </c>
      <c r="F49" s="1634"/>
      <c r="G49" s="1634"/>
      <c r="H49" s="1634"/>
      <c r="I49" s="1634"/>
      <c r="J49" s="1634"/>
      <c r="K49" s="1634"/>
      <c r="L49" s="1634"/>
      <c r="M49" s="1634"/>
    </row>
    <row r="50" spans="1:13" ht="15.75">
      <c r="A50" s="52"/>
      <c r="B50" s="509" t="s">
        <v>281</v>
      </c>
      <c r="C50" s="505"/>
      <c r="E50" s="928"/>
      <c r="F50" s="928"/>
      <c r="G50" s="749"/>
      <c r="H50" s="750"/>
      <c r="I50" s="799"/>
      <c r="J50" s="750"/>
      <c r="K50" s="750"/>
      <c r="L50" s="751"/>
      <c r="M50" s="752"/>
    </row>
    <row r="51" spans="1:13" ht="15.75">
      <c r="A51" s="52"/>
      <c r="B51" s="509" t="s">
        <v>277</v>
      </c>
      <c r="C51" s="505"/>
      <c r="E51" s="927"/>
      <c r="F51" s="927"/>
      <c r="G51" s="742">
        <v>21</v>
      </c>
      <c r="H51" s="949" t="s">
        <v>0</v>
      </c>
      <c r="I51" s="950" t="s">
        <v>35</v>
      </c>
      <c r="J51" s="950" t="s">
        <v>187</v>
      </c>
      <c r="K51" s="950" t="s">
        <v>49</v>
      </c>
      <c r="L51" s="951">
        <v>1</v>
      </c>
      <c r="M51" s="952">
        <v>0.66666666666666663</v>
      </c>
    </row>
    <row r="52" spans="1:13" ht="15.75">
      <c r="A52" s="52"/>
      <c r="B52" s="509" t="s">
        <v>146</v>
      </c>
      <c r="C52" s="505"/>
      <c r="E52" s="928"/>
      <c r="F52" s="928"/>
      <c r="G52" s="743">
        <v>22</v>
      </c>
      <c r="H52" s="953" t="s">
        <v>0</v>
      </c>
      <c r="I52" s="953" t="s">
        <v>37</v>
      </c>
      <c r="J52" s="954" t="s">
        <v>187</v>
      </c>
      <c r="K52" s="954" t="s">
        <v>49</v>
      </c>
      <c r="L52" s="955">
        <v>5</v>
      </c>
      <c r="M52" s="956">
        <f>M51+TIME(0,L51,0)</f>
        <v>0.66736111111111107</v>
      </c>
    </row>
    <row r="53" spans="1:13" ht="15.75">
      <c r="A53" s="52"/>
      <c r="B53" s="509" t="s">
        <v>278</v>
      </c>
      <c r="C53" s="505"/>
      <c r="E53" s="927"/>
      <c r="F53" s="927"/>
      <c r="G53" s="556">
        <v>23</v>
      </c>
      <c r="H53" s="950" t="s">
        <v>5</v>
      </c>
      <c r="I53" s="950" t="s">
        <v>48</v>
      </c>
      <c r="J53" s="950" t="s">
        <v>187</v>
      </c>
      <c r="K53" s="950"/>
      <c r="L53" s="951">
        <v>114</v>
      </c>
      <c r="M53" s="952">
        <f>M52+TIME(0,L52,0)</f>
        <v>0.67083333333333328</v>
      </c>
    </row>
    <row r="54" spans="1:13" ht="15.75">
      <c r="A54" s="52"/>
      <c r="B54" s="692" t="s">
        <v>117</v>
      </c>
      <c r="C54" s="505"/>
      <c r="E54" s="928"/>
      <c r="F54" s="928"/>
      <c r="G54" s="965">
        <v>24</v>
      </c>
      <c r="H54" s="954"/>
      <c r="I54" s="954" t="s">
        <v>418</v>
      </c>
      <c r="J54" s="954" t="s">
        <v>187</v>
      </c>
      <c r="K54" s="954" t="s">
        <v>49</v>
      </c>
      <c r="L54" s="955">
        <v>0</v>
      </c>
      <c r="M54" s="956">
        <f>M53+TIME(0,L53,0)</f>
        <v>0.75</v>
      </c>
    </row>
    <row r="55" spans="1:13" ht="15.75">
      <c r="A55" s="52"/>
      <c r="B55" s="54"/>
      <c r="C55" s="505"/>
      <c r="E55" s="927"/>
      <c r="F55" s="927"/>
      <c r="G55" s="556"/>
      <c r="H55" s="950"/>
      <c r="I55" s="950"/>
      <c r="J55" s="950" t="s">
        <v>187</v>
      </c>
      <c r="K55" s="651"/>
      <c r="L55" s="951">
        <v>0</v>
      </c>
      <c r="M55" s="961">
        <f>M54+TIME(0,L54,0)</f>
        <v>0.75</v>
      </c>
    </row>
    <row r="56" spans="1:13" ht="15.75">
      <c r="A56" s="52"/>
      <c r="B56" s="54"/>
      <c r="C56" s="505"/>
      <c r="E56" s="928"/>
      <c r="F56" s="928"/>
      <c r="G56" s="965"/>
      <c r="H56" s="954"/>
      <c r="I56" s="954"/>
      <c r="J56" s="954"/>
      <c r="K56" s="798"/>
      <c r="L56" s="955">
        <v>0</v>
      </c>
      <c r="M56" s="956">
        <f>M55+TIME(0,L55,0)</f>
        <v>0.75</v>
      </c>
    </row>
    <row r="57" spans="1:13" ht="15.75">
      <c r="A57" s="52"/>
      <c r="B57" s="54"/>
      <c r="C57" s="53"/>
      <c r="E57" s="401"/>
      <c r="F57" s="401"/>
      <c r="G57" s="552"/>
      <c r="H57" s="553"/>
      <c r="I57" s="410"/>
      <c r="J57" s="553"/>
      <c r="K57" s="553"/>
      <c r="L57" s="554"/>
      <c r="M57" s="555"/>
    </row>
    <row r="58" spans="1:13" ht="18">
      <c r="A58" s="870"/>
      <c r="B58" s="871" t="str">
        <f>B1</f>
        <v>Sept 2012</v>
      </c>
      <c r="C58" s="872"/>
      <c r="E58" s="1634" t="s">
        <v>597</v>
      </c>
      <c r="F58" s="1634"/>
      <c r="G58" s="1634"/>
      <c r="H58" s="1634"/>
      <c r="I58" s="1634"/>
      <c r="J58" s="1634"/>
      <c r="K58" s="1634"/>
      <c r="L58" s="1634"/>
      <c r="M58" s="1634"/>
    </row>
    <row r="59" spans="1:13" ht="15.75">
      <c r="A59" s="1052"/>
      <c r="B59" s="1052"/>
      <c r="C59" s="1052"/>
      <c r="E59" s="928"/>
      <c r="F59" s="928"/>
      <c r="G59" s="749"/>
      <c r="H59" s="750"/>
      <c r="I59" s="799"/>
      <c r="J59" s="750"/>
      <c r="K59" s="750"/>
      <c r="L59" s="751"/>
      <c r="M59" s="752"/>
    </row>
    <row r="60" spans="1:13" ht="15.75">
      <c r="A60" s="1052"/>
      <c r="B60" s="1052"/>
      <c r="C60" s="1052"/>
      <c r="E60" s="927"/>
      <c r="F60" s="927"/>
      <c r="G60" s="742">
        <v>25</v>
      </c>
      <c r="H60" s="949" t="s">
        <v>0</v>
      </c>
      <c r="I60" s="950" t="s">
        <v>35</v>
      </c>
      <c r="J60" s="950" t="s">
        <v>187</v>
      </c>
      <c r="K60" s="950" t="s">
        <v>49</v>
      </c>
      <c r="L60" s="951">
        <v>1</v>
      </c>
      <c r="M60" s="952">
        <v>0.4375</v>
      </c>
    </row>
    <row r="61" spans="1:13" ht="15.75">
      <c r="A61" s="1052"/>
      <c r="B61" s="1052"/>
      <c r="C61" s="1052"/>
      <c r="E61" s="928"/>
      <c r="F61" s="928"/>
      <c r="G61" s="743">
        <v>26</v>
      </c>
      <c r="H61" s="953" t="s">
        <v>0</v>
      </c>
      <c r="I61" s="953" t="s">
        <v>37</v>
      </c>
      <c r="J61" s="954" t="s">
        <v>187</v>
      </c>
      <c r="K61" s="954" t="s">
        <v>49</v>
      </c>
      <c r="L61" s="955">
        <v>5</v>
      </c>
      <c r="M61" s="956">
        <f>M60+TIME(0,L60,0)</f>
        <v>0.43819444444444444</v>
      </c>
    </row>
    <row r="62" spans="1:13" ht="15.75">
      <c r="A62" s="1052"/>
      <c r="B62" s="1052"/>
      <c r="C62" s="1052"/>
      <c r="E62" s="927"/>
      <c r="F62" s="927"/>
      <c r="G62" s="556">
        <v>27</v>
      </c>
      <c r="H62" s="950" t="s">
        <v>5</v>
      </c>
      <c r="I62" s="950" t="s">
        <v>48</v>
      </c>
      <c r="J62" s="950" t="s">
        <v>187</v>
      </c>
      <c r="K62" s="950"/>
      <c r="L62" s="951">
        <v>114</v>
      </c>
      <c r="M62" s="952">
        <f>M61+TIME(0,L61,0)</f>
        <v>0.44166666666666665</v>
      </c>
    </row>
    <row r="63" spans="1:13" ht="15.75">
      <c r="A63" s="1052"/>
      <c r="B63" s="1052"/>
      <c r="C63" s="1052"/>
      <c r="E63" s="928"/>
      <c r="F63" s="928"/>
      <c r="G63" s="965">
        <v>28</v>
      </c>
      <c r="H63" s="954"/>
      <c r="I63" s="954" t="s">
        <v>410</v>
      </c>
      <c r="J63" s="954" t="s">
        <v>187</v>
      </c>
      <c r="K63" s="954" t="s">
        <v>49</v>
      </c>
      <c r="L63" s="955">
        <v>0</v>
      </c>
      <c r="M63" s="956">
        <f>M62+TIME(0,L62,0)</f>
        <v>0.52083333333333326</v>
      </c>
    </row>
    <row r="64" spans="1:13" ht="15.75">
      <c r="A64" s="1052"/>
      <c r="B64" s="1052"/>
      <c r="C64" s="1052"/>
      <c r="E64" s="927"/>
      <c r="F64" s="927"/>
      <c r="G64" s="556"/>
      <c r="H64" s="950"/>
      <c r="I64" s="950"/>
      <c r="J64" s="950" t="s">
        <v>187</v>
      </c>
      <c r="K64" s="651"/>
      <c r="L64" s="951">
        <v>0</v>
      </c>
      <c r="M64" s="961">
        <f>M63+TIME(0,L63,0)</f>
        <v>0.52083333333333326</v>
      </c>
    </row>
    <row r="65" spans="1:13" ht="15.75">
      <c r="A65" s="1052"/>
      <c r="B65" s="1052"/>
      <c r="C65" s="1052"/>
      <c r="E65" s="401"/>
      <c r="F65" s="401"/>
      <c r="G65" s="552"/>
      <c r="H65" s="553"/>
      <c r="I65" s="410"/>
      <c r="J65" s="553"/>
      <c r="K65" s="553"/>
      <c r="L65" s="554"/>
      <c r="M65" s="555"/>
    </row>
    <row r="66" spans="1:13" ht="18">
      <c r="A66" s="1052"/>
      <c r="B66" s="1052"/>
      <c r="C66" s="1052"/>
      <c r="E66" s="1634" t="s">
        <v>598</v>
      </c>
      <c r="F66" s="1634"/>
      <c r="G66" s="1634"/>
      <c r="H66" s="1634"/>
      <c r="I66" s="1634"/>
      <c r="J66" s="1634"/>
      <c r="K66" s="1634"/>
      <c r="L66" s="1634"/>
      <c r="M66" s="1634"/>
    </row>
    <row r="67" spans="1:13" ht="15.75">
      <c r="A67" s="1052"/>
      <c r="B67" s="1052"/>
      <c r="C67" s="1052"/>
      <c r="E67" s="928"/>
      <c r="F67" s="928"/>
      <c r="G67" s="749"/>
      <c r="H67" s="750"/>
      <c r="I67" s="799"/>
      <c r="J67" s="750"/>
      <c r="K67" s="750"/>
      <c r="L67" s="751"/>
      <c r="M67" s="752"/>
    </row>
    <row r="68" spans="1:13" ht="15.75">
      <c r="A68" s="1052"/>
      <c r="B68" s="1052"/>
      <c r="C68" s="1052"/>
      <c r="E68" s="927"/>
      <c r="F68" s="927"/>
      <c r="G68" s="742">
        <v>29</v>
      </c>
      <c r="H68" s="949" t="s">
        <v>0</v>
      </c>
      <c r="I68" s="950" t="s">
        <v>35</v>
      </c>
      <c r="J68" s="950" t="s">
        <v>187</v>
      </c>
      <c r="K68" s="950" t="s">
        <v>49</v>
      </c>
      <c r="L68" s="951">
        <v>1</v>
      </c>
      <c r="M68" s="952">
        <v>0.66666666666666663</v>
      </c>
    </row>
    <row r="69" spans="1:13" ht="15.75">
      <c r="A69" s="1052"/>
      <c r="B69" s="1052"/>
      <c r="C69" s="1052"/>
      <c r="E69" s="928"/>
      <c r="F69" s="928"/>
      <c r="G69" s="743">
        <v>30</v>
      </c>
      <c r="H69" s="953" t="s">
        <v>0</v>
      </c>
      <c r="I69" s="953" t="s">
        <v>37</v>
      </c>
      <c r="J69" s="954" t="s">
        <v>187</v>
      </c>
      <c r="K69" s="954" t="s">
        <v>49</v>
      </c>
      <c r="L69" s="955">
        <v>5</v>
      </c>
      <c r="M69" s="956">
        <f>M68+TIME(0,L68,0)</f>
        <v>0.66736111111111107</v>
      </c>
    </row>
    <row r="70" spans="1:13" ht="15.75">
      <c r="A70" s="1052"/>
      <c r="B70" s="1052"/>
      <c r="C70" s="1052"/>
      <c r="E70" s="927"/>
      <c r="F70" s="927"/>
      <c r="G70" s="556">
        <v>31</v>
      </c>
      <c r="H70" s="950" t="s">
        <v>5</v>
      </c>
      <c r="I70" s="950" t="s">
        <v>48</v>
      </c>
      <c r="J70" s="950" t="s">
        <v>187</v>
      </c>
      <c r="K70" s="950"/>
      <c r="L70" s="951">
        <v>104</v>
      </c>
      <c r="M70" s="952">
        <f>M69+TIME(0,L69,0)</f>
        <v>0.67083333333333328</v>
      </c>
    </row>
    <row r="71" spans="1:13" ht="15.75">
      <c r="A71" s="863"/>
      <c r="B71" s="863"/>
      <c r="C71" s="863"/>
      <c r="E71" s="928"/>
      <c r="F71" s="928"/>
      <c r="G71" s="965">
        <v>32</v>
      </c>
      <c r="H71" s="954" t="s">
        <v>599</v>
      </c>
      <c r="I71" s="954" t="s">
        <v>600</v>
      </c>
      <c r="J71" s="954" t="s">
        <v>187</v>
      </c>
      <c r="K71" s="954" t="s">
        <v>49</v>
      </c>
      <c r="L71" s="955">
        <v>5</v>
      </c>
      <c r="M71" s="956">
        <f>M70+TIME(0,L70,0)</f>
        <v>0.74305555555555547</v>
      </c>
    </row>
    <row r="72" spans="1:13" ht="15.75">
      <c r="A72" s="863"/>
      <c r="B72" s="863"/>
      <c r="C72" s="863"/>
      <c r="E72" s="927"/>
      <c r="F72" s="927"/>
      <c r="G72" s="556"/>
      <c r="H72" s="950" t="s">
        <v>54</v>
      </c>
      <c r="I72" s="950" t="s">
        <v>601</v>
      </c>
      <c r="J72" s="950" t="s">
        <v>187</v>
      </c>
      <c r="K72" s="651"/>
      <c r="L72" s="951">
        <v>5</v>
      </c>
      <c r="M72" s="961">
        <f>M71+TIME(0,L71,0)</f>
        <v>0.74652777777777768</v>
      </c>
    </row>
    <row r="73" spans="1:13" ht="15.75">
      <c r="A73" s="863"/>
      <c r="B73" s="863"/>
      <c r="C73" s="863"/>
      <c r="E73" s="928"/>
      <c r="F73" s="928"/>
      <c r="G73" s="965"/>
      <c r="H73" s="954" t="s">
        <v>6</v>
      </c>
      <c r="I73" s="954" t="s">
        <v>38</v>
      </c>
      <c r="J73" s="954"/>
      <c r="K73" s="798"/>
      <c r="L73" s="955">
        <v>0</v>
      </c>
      <c r="M73" s="956">
        <f>M72+TIME(0,L72,0)</f>
        <v>0.74999999999999989</v>
      </c>
    </row>
    <row r="74" spans="1:13" ht="15.75">
      <c r="A74" s="863"/>
      <c r="B74" s="863"/>
      <c r="C74" s="863"/>
      <c r="E74" s="928"/>
      <c r="F74" s="928"/>
      <c r="G74" s="965"/>
      <c r="H74" s="954"/>
      <c r="I74" s="954"/>
      <c r="J74" s="954"/>
      <c r="K74" s="798"/>
      <c r="L74" s="955"/>
      <c r="M74" s="956"/>
    </row>
    <row r="75" spans="1:13">
      <c r="A75" s="863"/>
      <c r="B75" s="863"/>
      <c r="C75" s="863"/>
      <c r="E75" s="1089"/>
      <c r="F75" s="1089"/>
      <c r="G75" s="1089"/>
      <c r="H75" s="1089"/>
      <c r="I75" s="1089"/>
      <c r="J75" s="1089"/>
      <c r="K75" s="1089"/>
      <c r="L75" s="1089"/>
      <c r="M75" s="1089"/>
    </row>
    <row r="76" spans="1:13" ht="15">
      <c r="A76" s="863"/>
      <c r="B76" s="863"/>
      <c r="C76" s="863"/>
      <c r="E76" s="785"/>
      <c r="F76" s="789"/>
      <c r="G76" s="790"/>
      <c r="H76" s="790"/>
      <c r="I76" s="791" t="s">
        <v>338</v>
      </c>
      <c r="J76" s="890"/>
      <c r="K76" s="786"/>
      <c r="L76" s="785"/>
      <c r="M76" s="420"/>
    </row>
    <row r="77" spans="1:13" ht="15.75">
      <c r="E77" s="792"/>
      <c r="F77" s="792"/>
      <c r="G77" s="793"/>
      <c r="H77" s="793"/>
      <c r="I77" s="788" t="s">
        <v>339</v>
      </c>
      <c r="J77" s="787"/>
      <c r="K77" s="787"/>
      <c r="L77" s="792"/>
      <c r="M77" s="652"/>
    </row>
    <row r="78" spans="1:13" ht="15.75">
      <c r="E78" s="794"/>
      <c r="F78" s="794"/>
      <c r="G78" s="790"/>
      <c r="H78" s="790"/>
      <c r="I78" s="786"/>
      <c r="J78" s="790"/>
      <c r="K78" s="786"/>
      <c r="L78" s="794"/>
      <c r="M78" s="421"/>
    </row>
    <row r="79" spans="1:13" ht="15.75">
      <c r="E79" s="792"/>
      <c r="F79" s="795"/>
      <c r="G79" s="792"/>
      <c r="H79" s="793"/>
      <c r="I79" s="787" t="s">
        <v>340</v>
      </c>
      <c r="J79" s="793"/>
      <c r="K79" s="787"/>
      <c r="L79" s="792"/>
      <c r="M79" s="652"/>
    </row>
    <row r="80" spans="1:13" ht="15.75">
      <c r="E80" s="794"/>
      <c r="F80" s="794"/>
      <c r="G80" s="790"/>
      <c r="H80" s="790"/>
      <c r="I80" s="786" t="s">
        <v>341</v>
      </c>
      <c r="J80" s="790"/>
      <c r="K80" s="786"/>
      <c r="L80" s="794"/>
      <c r="M80" s="421"/>
    </row>
    <row r="81" spans="5:13" ht="15.75">
      <c r="E81" s="792"/>
      <c r="F81" s="795"/>
      <c r="G81" s="792"/>
      <c r="H81" s="793"/>
      <c r="I81" s="787"/>
      <c r="J81" s="793"/>
      <c r="K81" s="787"/>
      <c r="L81" s="792"/>
      <c r="M81" s="652"/>
    </row>
    <row r="82" spans="5:13" ht="15.75">
      <c r="E82" s="794"/>
      <c r="F82" s="794"/>
      <c r="G82" s="790"/>
      <c r="H82" s="790"/>
      <c r="I82" s="786" t="s">
        <v>324</v>
      </c>
      <c r="J82" s="790"/>
      <c r="K82" s="786"/>
      <c r="L82" s="794"/>
      <c r="M82" s="421"/>
    </row>
    <row r="83" spans="5:13" ht="15.75">
      <c r="E83" s="792"/>
      <c r="F83" s="795"/>
      <c r="G83" s="792"/>
      <c r="H83" s="793"/>
      <c r="I83" s="787" t="s">
        <v>325</v>
      </c>
      <c r="J83" s="793"/>
      <c r="K83" s="787"/>
      <c r="L83" s="792"/>
      <c r="M83" s="652"/>
    </row>
    <row r="84" spans="5:13">
      <c r="E84" s="759"/>
      <c r="F84" s="759"/>
      <c r="G84" s="759"/>
      <c r="H84" s="759"/>
      <c r="I84" s="759"/>
      <c r="J84" s="759"/>
      <c r="K84" s="759"/>
      <c r="L84" s="759"/>
      <c r="M84" s="398"/>
    </row>
    <row r="85" spans="5:13">
      <c r="J85" s="1089"/>
      <c r="K85" s="1089"/>
      <c r="L85" s="1089"/>
      <c r="M85" s="1089"/>
    </row>
    <row r="86" spans="5:13">
      <c r="J86" s="1089"/>
      <c r="K86" s="1089"/>
      <c r="L86" s="1089"/>
      <c r="M86" s="1089"/>
    </row>
    <row r="87" spans="5:13">
      <c r="J87" s="1089"/>
      <c r="K87" s="1089"/>
      <c r="L87" s="1089"/>
      <c r="M87" s="1089"/>
    </row>
    <row r="88" spans="5:13">
      <c r="J88" s="1089"/>
      <c r="K88" s="1089"/>
      <c r="L88" s="1089"/>
      <c r="M88" s="1089"/>
    </row>
    <row r="89" spans="5:13">
      <c r="J89" s="1089"/>
      <c r="K89" s="1089"/>
      <c r="L89" s="1089"/>
      <c r="M89" s="1089"/>
    </row>
    <row r="90" spans="5:13">
      <c r="J90" s="1089"/>
      <c r="K90" s="1089"/>
      <c r="L90" s="1089"/>
      <c r="M90" s="1089"/>
    </row>
    <row r="91" spans="5:13">
      <c r="J91" s="1089"/>
      <c r="K91" s="1089"/>
      <c r="L91" s="1089"/>
      <c r="M91" s="1089"/>
    </row>
    <row r="92" spans="5:13">
      <c r="E92" s="1089"/>
      <c r="F92" s="1089"/>
      <c r="G92" s="1089"/>
      <c r="H92" s="1089"/>
      <c r="I92" s="1089"/>
      <c r="J92" s="1089"/>
      <c r="K92" s="1089"/>
      <c r="L92" s="1089"/>
      <c r="M92" s="1089"/>
    </row>
    <row r="93" spans="5:13">
      <c r="E93" s="863"/>
      <c r="F93" s="863"/>
      <c r="G93" s="863"/>
      <c r="H93" s="863"/>
      <c r="I93" s="863"/>
      <c r="J93" s="863"/>
      <c r="K93" s="863"/>
      <c r="L93" s="863"/>
      <c r="M93" s="863"/>
    </row>
    <row r="94" spans="5:13">
      <c r="E94" s="863"/>
      <c r="F94" s="863"/>
      <c r="G94" s="863"/>
      <c r="H94" s="863"/>
      <c r="I94" s="863"/>
      <c r="J94" s="863"/>
      <c r="K94" s="863"/>
      <c r="L94" s="863"/>
      <c r="M94" s="863"/>
    </row>
    <row r="95" spans="5:13">
      <c r="E95" s="863"/>
      <c r="F95" s="863"/>
      <c r="G95" s="863"/>
      <c r="H95" s="863"/>
      <c r="I95" s="863"/>
      <c r="J95" s="863"/>
      <c r="K95" s="863"/>
      <c r="L95" s="863"/>
      <c r="M95" s="863"/>
    </row>
    <row r="96" spans="5:13">
      <c r="E96" s="863"/>
      <c r="F96" s="863"/>
      <c r="G96" s="863"/>
      <c r="H96" s="863"/>
      <c r="I96" s="863"/>
      <c r="J96" s="863"/>
      <c r="K96" s="863"/>
      <c r="L96" s="863"/>
      <c r="M96" s="863"/>
    </row>
    <row r="97" spans="5:13">
      <c r="E97" s="863"/>
      <c r="F97" s="863"/>
      <c r="G97" s="863"/>
      <c r="H97" s="863"/>
      <c r="I97" s="863"/>
      <c r="J97" s="863"/>
      <c r="K97" s="863"/>
      <c r="L97" s="863"/>
      <c r="M97" s="863"/>
    </row>
    <row r="98" spans="5:13">
      <c r="E98" s="863"/>
      <c r="F98" s="863"/>
      <c r="G98" s="863"/>
      <c r="H98" s="863"/>
      <c r="I98" s="863"/>
      <c r="J98" s="863"/>
      <c r="K98" s="863"/>
      <c r="L98" s="863"/>
      <c r="M98" s="863"/>
    </row>
    <row r="99" spans="5:13">
      <c r="E99" s="863"/>
      <c r="F99" s="863"/>
      <c r="G99" s="863"/>
      <c r="H99" s="863"/>
      <c r="I99" s="863"/>
      <c r="J99" s="863"/>
      <c r="K99" s="863"/>
      <c r="L99" s="863"/>
      <c r="M99" s="863"/>
    </row>
    <row r="100" spans="5:13">
      <c r="E100" s="863"/>
      <c r="F100" s="863"/>
      <c r="G100" s="863"/>
      <c r="H100" s="863"/>
      <c r="I100" s="863"/>
      <c r="J100" s="863"/>
      <c r="K100" s="863"/>
      <c r="L100" s="863"/>
      <c r="M100" s="863"/>
    </row>
    <row r="101" spans="5:13">
      <c r="E101" s="863"/>
      <c r="F101" s="863"/>
      <c r="G101" s="863"/>
      <c r="H101" s="863"/>
      <c r="I101" s="863"/>
      <c r="J101" s="863"/>
      <c r="K101" s="863"/>
      <c r="L101" s="863"/>
      <c r="M101" s="863"/>
    </row>
    <row r="102" spans="5:13">
      <c r="E102" s="863"/>
      <c r="F102" s="863"/>
      <c r="G102" s="863"/>
      <c r="H102" s="863"/>
      <c r="I102" s="402" t="s">
        <v>338</v>
      </c>
      <c r="J102" s="863"/>
      <c r="K102" s="863"/>
      <c r="L102" s="863"/>
      <c r="M102" s="863"/>
    </row>
    <row r="103" spans="5:13">
      <c r="E103" s="863"/>
      <c r="F103" s="863"/>
      <c r="G103" s="863"/>
      <c r="H103" s="863"/>
      <c r="I103" s="791" t="s">
        <v>339</v>
      </c>
      <c r="J103" s="863"/>
      <c r="K103" s="863"/>
      <c r="L103" s="863"/>
      <c r="M103" s="863"/>
    </row>
    <row r="104" spans="5:13">
      <c r="E104" s="863"/>
      <c r="F104" s="863"/>
      <c r="G104" s="863"/>
      <c r="H104" s="863"/>
      <c r="I104" s="929"/>
      <c r="J104" s="863"/>
      <c r="K104" s="863"/>
      <c r="L104" s="863"/>
      <c r="M104" s="863"/>
    </row>
    <row r="105" spans="5:13">
      <c r="E105" s="863"/>
      <c r="F105" s="863"/>
      <c r="G105" s="863"/>
      <c r="H105" s="863"/>
      <c r="I105" s="900" t="s">
        <v>340</v>
      </c>
      <c r="J105" s="863"/>
      <c r="K105" s="863"/>
      <c r="L105" s="863"/>
      <c r="M105" s="863"/>
    </row>
    <row r="106" spans="5:13">
      <c r="E106" s="863"/>
      <c r="F106" s="863"/>
      <c r="G106" s="863"/>
      <c r="H106" s="863"/>
      <c r="I106" s="892" t="s">
        <v>341</v>
      </c>
      <c r="J106" s="863"/>
      <c r="K106" s="863"/>
      <c r="L106" s="863"/>
      <c r="M106" s="863"/>
    </row>
    <row r="107" spans="5:13">
      <c r="E107" s="863"/>
      <c r="F107" s="863"/>
      <c r="G107" s="863"/>
      <c r="H107" s="863"/>
      <c r="I107" s="900"/>
      <c r="J107" s="863"/>
      <c r="K107" s="863"/>
      <c r="L107" s="863"/>
      <c r="M107" s="863"/>
    </row>
    <row r="108" spans="5:13">
      <c r="E108" s="863"/>
      <c r="F108" s="863"/>
      <c r="G108" s="863"/>
      <c r="H108" s="863"/>
      <c r="I108" s="892" t="s">
        <v>324</v>
      </c>
      <c r="J108" s="863"/>
      <c r="K108" s="863"/>
      <c r="L108" s="863"/>
      <c r="M108" s="863"/>
    </row>
    <row r="109" spans="5:13">
      <c r="E109" s="863"/>
      <c r="F109" s="863"/>
      <c r="G109" s="863"/>
      <c r="H109" s="863"/>
      <c r="I109" s="900" t="s">
        <v>325</v>
      </c>
      <c r="J109" s="863"/>
      <c r="K109" s="863"/>
      <c r="L109" s="863"/>
      <c r="M109" s="863"/>
    </row>
    <row r="110" spans="5:13">
      <c r="E110" s="863"/>
      <c r="F110" s="863"/>
      <c r="G110" s="863"/>
      <c r="H110" s="863"/>
      <c r="I110" s="863"/>
      <c r="J110" s="863"/>
      <c r="K110" s="863"/>
      <c r="L110" s="863"/>
      <c r="M110" s="863"/>
    </row>
    <row r="111" spans="5:13">
      <c r="E111" s="863"/>
      <c r="F111" s="863"/>
      <c r="G111" s="863"/>
      <c r="H111" s="863"/>
      <c r="I111" s="863"/>
      <c r="J111" s="863"/>
      <c r="K111" s="863"/>
      <c r="L111" s="863"/>
      <c r="M111" s="863"/>
    </row>
    <row r="112" spans="5:13">
      <c r="E112" s="863"/>
      <c r="F112" s="863"/>
      <c r="G112" s="863"/>
      <c r="H112" s="863"/>
      <c r="I112" s="863"/>
      <c r="J112" s="863"/>
      <c r="K112" s="863"/>
      <c r="L112" s="863"/>
      <c r="M112" s="863"/>
    </row>
    <row r="113" spans="5:13">
      <c r="E113" s="863"/>
      <c r="F113" s="863"/>
      <c r="G113" s="863"/>
      <c r="H113" s="863"/>
      <c r="I113" s="863"/>
      <c r="J113" s="863"/>
      <c r="K113" s="863"/>
      <c r="L113" s="863"/>
      <c r="M113" s="863"/>
    </row>
    <row r="114" spans="5:13">
      <c r="E114" s="863"/>
      <c r="F114" s="863"/>
      <c r="G114" s="863"/>
      <c r="H114" s="863"/>
      <c r="I114" s="863"/>
      <c r="J114" s="863"/>
      <c r="K114" s="863"/>
      <c r="L114" s="863"/>
      <c r="M114" s="863"/>
    </row>
    <row r="115" spans="5:13">
      <c r="E115" s="863"/>
      <c r="F115" s="863"/>
      <c r="G115" s="863"/>
      <c r="H115" s="863"/>
      <c r="I115" s="863"/>
      <c r="J115" s="863"/>
      <c r="K115" s="863"/>
      <c r="L115" s="863"/>
      <c r="M115" s="863"/>
    </row>
    <row r="116" spans="5:13">
      <c r="E116" s="863"/>
      <c r="F116" s="863"/>
      <c r="G116" s="863"/>
      <c r="H116" s="863"/>
      <c r="I116" s="863"/>
      <c r="J116" s="863"/>
      <c r="K116" s="863"/>
      <c r="L116" s="863"/>
      <c r="M116" s="863"/>
    </row>
    <row r="117" spans="5:13">
      <c r="E117" s="863"/>
      <c r="F117" s="863"/>
      <c r="G117" s="863"/>
      <c r="H117" s="863"/>
      <c r="I117" s="863"/>
      <c r="J117" s="863"/>
      <c r="K117" s="863"/>
      <c r="L117" s="863"/>
      <c r="M117" s="863"/>
    </row>
    <row r="118" spans="5:13">
      <c r="E118" s="863"/>
      <c r="F118" s="863"/>
      <c r="G118" s="863"/>
      <c r="H118" s="863"/>
      <c r="I118" s="863"/>
      <c r="J118" s="863"/>
      <c r="K118" s="863"/>
      <c r="L118" s="863"/>
      <c r="M118" s="863"/>
    </row>
    <row r="119" spans="5:13">
      <c r="E119" s="863"/>
      <c r="F119" s="863"/>
      <c r="G119" s="863"/>
      <c r="H119" s="863"/>
      <c r="I119" s="863"/>
      <c r="J119" s="863"/>
      <c r="K119" s="863"/>
      <c r="L119" s="863"/>
      <c r="M119" s="863"/>
    </row>
    <row r="120" spans="5:13">
      <c r="E120" s="863"/>
      <c r="F120" s="863"/>
      <c r="G120" s="863"/>
      <c r="H120" s="863"/>
      <c r="I120" s="863"/>
      <c r="J120" s="863"/>
      <c r="K120" s="863"/>
      <c r="L120" s="863"/>
      <c r="M120" s="863"/>
    </row>
    <row r="121" spans="5:13">
      <c r="E121" s="863"/>
      <c r="F121" s="863"/>
      <c r="G121" s="863"/>
      <c r="H121" s="863"/>
      <c r="I121" s="863"/>
      <c r="J121" s="863"/>
      <c r="K121" s="863"/>
      <c r="L121" s="863"/>
      <c r="M121" s="863"/>
    </row>
    <row r="122" spans="5:13">
      <c r="E122" s="863"/>
      <c r="F122" s="863"/>
      <c r="G122" s="863"/>
      <c r="H122" s="863"/>
      <c r="I122" s="863"/>
      <c r="J122" s="863"/>
      <c r="K122" s="863"/>
      <c r="L122" s="863"/>
      <c r="M122" s="863"/>
    </row>
    <row r="123" spans="5:13">
      <c r="E123" s="863"/>
      <c r="F123" s="863"/>
      <c r="G123" s="863"/>
      <c r="H123" s="863"/>
      <c r="I123" s="863"/>
      <c r="J123" s="863"/>
      <c r="K123" s="863"/>
      <c r="L123" s="863"/>
      <c r="M123" s="863"/>
    </row>
    <row r="124" spans="5:13">
      <c r="E124" s="863"/>
      <c r="F124" s="863"/>
      <c r="G124" s="863"/>
      <c r="H124" s="863"/>
      <c r="I124" s="863"/>
      <c r="J124" s="863"/>
      <c r="K124" s="863"/>
      <c r="L124" s="863"/>
      <c r="M124" s="863"/>
    </row>
    <row r="125" spans="5:13">
      <c r="E125" s="863"/>
      <c r="F125" s="863"/>
      <c r="G125" s="863"/>
      <c r="H125" s="863"/>
      <c r="I125" s="863"/>
      <c r="J125" s="863"/>
      <c r="K125" s="863"/>
      <c r="L125" s="863"/>
      <c r="M125" s="863"/>
    </row>
    <row r="126" spans="5:13">
      <c r="E126" s="863"/>
      <c r="F126" s="863"/>
      <c r="G126" s="863"/>
      <c r="H126" s="863"/>
      <c r="I126" s="863"/>
      <c r="J126" s="863"/>
      <c r="K126" s="863"/>
      <c r="L126" s="863"/>
      <c r="M126" s="863"/>
    </row>
    <row r="127" spans="5:13">
      <c r="E127" s="863"/>
      <c r="F127" s="863"/>
      <c r="G127" s="863"/>
      <c r="H127" s="863"/>
      <c r="I127" s="863"/>
      <c r="J127" s="863"/>
      <c r="K127" s="863"/>
      <c r="L127" s="863"/>
      <c r="M127" s="863"/>
    </row>
    <row r="128" spans="5:13">
      <c r="E128" s="863"/>
      <c r="F128" s="863"/>
      <c r="G128" s="863"/>
      <c r="H128" s="863"/>
      <c r="I128" s="863"/>
      <c r="J128" s="863"/>
      <c r="K128" s="863"/>
      <c r="L128" s="863"/>
      <c r="M128" s="863"/>
    </row>
    <row r="129" spans="5:13">
      <c r="E129" s="863"/>
      <c r="F129" s="863"/>
      <c r="G129" s="863"/>
      <c r="H129" s="863"/>
      <c r="I129" s="863"/>
      <c r="J129" s="863"/>
      <c r="K129" s="863"/>
      <c r="L129" s="863"/>
      <c r="M129" s="863"/>
    </row>
    <row r="130" spans="5:13">
      <c r="E130" s="863"/>
      <c r="F130" s="863"/>
      <c r="G130" s="863"/>
      <c r="H130" s="863"/>
      <c r="I130" s="863"/>
      <c r="J130" s="863"/>
      <c r="K130" s="863"/>
      <c r="L130" s="863"/>
      <c r="M130" s="863"/>
    </row>
    <row r="131" spans="5:13">
      <c r="E131" s="863"/>
      <c r="F131" s="863"/>
      <c r="G131" s="863"/>
      <c r="H131" s="863"/>
      <c r="I131" s="863"/>
      <c r="J131" s="863"/>
      <c r="K131" s="863"/>
      <c r="L131" s="863"/>
      <c r="M131" s="863"/>
    </row>
    <row r="132" spans="5:13">
      <c r="E132" s="863"/>
      <c r="F132" s="863"/>
      <c r="G132" s="863"/>
      <c r="H132" s="863"/>
      <c r="I132" s="863"/>
      <c r="J132" s="863"/>
      <c r="K132" s="863"/>
      <c r="L132" s="863"/>
      <c r="M132" s="863"/>
    </row>
    <row r="133" spans="5:13">
      <c r="E133" s="863"/>
      <c r="F133" s="863"/>
      <c r="G133" s="863"/>
      <c r="H133" s="863"/>
      <c r="I133" s="863"/>
      <c r="J133" s="863"/>
      <c r="K133" s="863"/>
      <c r="L133" s="863"/>
      <c r="M133" s="863"/>
    </row>
    <row r="134" spans="5:13">
      <c r="E134" s="863"/>
      <c r="F134" s="863"/>
      <c r="G134" s="863"/>
      <c r="H134" s="863"/>
      <c r="I134" s="863"/>
      <c r="J134" s="863"/>
      <c r="K134" s="863"/>
      <c r="L134" s="863"/>
      <c r="M134" s="863"/>
    </row>
    <row r="135" spans="5:13">
      <c r="E135" s="863"/>
      <c r="F135" s="863"/>
      <c r="G135" s="863"/>
      <c r="H135" s="863"/>
      <c r="I135" s="863"/>
      <c r="J135" s="863"/>
      <c r="K135" s="863"/>
      <c r="L135" s="863"/>
      <c r="M135" s="863"/>
    </row>
    <row r="136" spans="5:13">
      <c r="E136" s="863"/>
      <c r="F136" s="863"/>
      <c r="G136" s="863"/>
      <c r="H136" s="863"/>
      <c r="I136" s="863"/>
      <c r="J136" s="863"/>
      <c r="K136" s="863"/>
      <c r="L136" s="863"/>
      <c r="M136" s="863"/>
    </row>
    <row r="137" spans="5:13">
      <c r="E137" s="863"/>
      <c r="F137" s="863"/>
      <c r="G137" s="863"/>
      <c r="H137" s="863"/>
      <c r="I137" s="863"/>
      <c r="J137" s="863"/>
      <c r="K137" s="863"/>
      <c r="L137" s="863"/>
      <c r="M137" s="863"/>
    </row>
    <row r="138" spans="5:13">
      <c r="E138" s="863"/>
      <c r="F138" s="863"/>
      <c r="G138" s="863"/>
      <c r="H138" s="863"/>
      <c r="I138" s="863"/>
      <c r="J138" s="863"/>
      <c r="K138" s="863"/>
      <c r="L138" s="863"/>
      <c r="M138" s="863"/>
    </row>
    <row r="139" spans="5:13">
      <c r="E139" s="863"/>
      <c r="F139" s="863"/>
      <c r="G139" s="863"/>
      <c r="H139" s="863"/>
      <c r="I139" s="863"/>
      <c r="J139" s="863"/>
      <c r="K139" s="863"/>
      <c r="L139" s="863"/>
      <c r="M139" s="863"/>
    </row>
    <row r="140" spans="5:13">
      <c r="E140" s="863"/>
      <c r="F140" s="863"/>
      <c r="G140" s="863"/>
      <c r="H140" s="863"/>
      <c r="I140" s="863"/>
      <c r="J140" s="863"/>
      <c r="K140" s="863"/>
      <c r="L140" s="863"/>
      <c r="M140" s="863"/>
    </row>
    <row r="141" spans="5:13">
      <c r="E141" s="863"/>
      <c r="F141" s="863"/>
      <c r="G141" s="863"/>
      <c r="H141" s="863"/>
      <c r="I141" s="863"/>
      <c r="J141" s="863"/>
      <c r="K141" s="863"/>
      <c r="L141" s="863"/>
      <c r="M141" s="863"/>
    </row>
    <row r="142" spans="5:13">
      <c r="E142" s="863"/>
      <c r="F142" s="863"/>
      <c r="G142" s="863"/>
      <c r="H142" s="863"/>
      <c r="I142" s="863"/>
      <c r="J142" s="863"/>
      <c r="K142" s="863"/>
      <c r="L142" s="863"/>
      <c r="M142" s="863"/>
    </row>
    <row r="143" spans="5:13">
      <c r="E143" s="863"/>
      <c r="F143" s="863"/>
      <c r="G143" s="863"/>
      <c r="H143" s="863"/>
      <c r="I143" s="863"/>
      <c r="J143" s="863"/>
      <c r="K143" s="863"/>
      <c r="L143" s="863"/>
      <c r="M143" s="863"/>
    </row>
    <row r="144" spans="5:13">
      <c r="E144" s="863"/>
      <c r="F144" s="863"/>
      <c r="G144" s="863"/>
      <c r="H144" s="863"/>
      <c r="I144" s="863"/>
      <c r="J144" s="863"/>
      <c r="K144" s="863"/>
      <c r="L144" s="863"/>
      <c r="M144" s="863"/>
    </row>
    <row r="145" spans="5:13">
      <c r="E145" s="863"/>
      <c r="F145" s="863"/>
      <c r="G145" s="863"/>
      <c r="H145" s="863"/>
      <c r="I145" s="863"/>
      <c r="J145" s="863"/>
      <c r="K145" s="863"/>
      <c r="L145" s="863"/>
      <c r="M145" s="863"/>
    </row>
    <row r="146" spans="5:13">
      <c r="E146" s="863"/>
      <c r="F146" s="863"/>
      <c r="G146" s="863"/>
      <c r="H146" s="863"/>
      <c r="I146" s="863"/>
      <c r="J146" s="863"/>
      <c r="K146" s="863"/>
      <c r="L146" s="863"/>
      <c r="M146" s="863"/>
    </row>
    <row r="147" spans="5:13">
      <c r="E147" s="863"/>
      <c r="F147" s="863"/>
      <c r="G147" s="863"/>
      <c r="H147" s="863"/>
      <c r="I147" s="863"/>
      <c r="J147" s="863"/>
      <c r="K147" s="863"/>
      <c r="L147" s="863"/>
      <c r="M147" s="863"/>
    </row>
    <row r="148" spans="5:13">
      <c r="E148" s="863"/>
      <c r="F148" s="863"/>
      <c r="G148" s="863"/>
      <c r="H148" s="863"/>
      <c r="I148" s="863"/>
      <c r="J148" s="863"/>
      <c r="K148" s="863"/>
      <c r="L148" s="863"/>
      <c r="M148" s="863"/>
    </row>
    <row r="149" spans="5:13">
      <c r="E149" s="863"/>
      <c r="F149" s="863"/>
      <c r="G149" s="863"/>
      <c r="H149" s="863"/>
      <c r="I149" s="863"/>
      <c r="J149" s="863"/>
      <c r="K149" s="863"/>
      <c r="L149" s="863"/>
      <c r="M149" s="863"/>
    </row>
    <row r="150" spans="5:13">
      <c r="E150" s="863"/>
      <c r="F150" s="863"/>
      <c r="G150" s="863"/>
      <c r="H150" s="863"/>
      <c r="I150" s="863"/>
      <c r="J150" s="863"/>
      <c r="K150" s="863"/>
      <c r="L150" s="863"/>
      <c r="M150" s="863"/>
    </row>
    <row r="151" spans="5:13">
      <c r="E151" s="863"/>
      <c r="F151" s="863"/>
      <c r="G151" s="863"/>
      <c r="H151" s="863"/>
      <c r="I151" s="863"/>
      <c r="J151" s="863"/>
      <c r="K151" s="863"/>
      <c r="L151" s="863"/>
      <c r="M151" s="863"/>
    </row>
    <row r="152" spans="5:13">
      <c r="E152" s="863"/>
      <c r="F152" s="863"/>
      <c r="G152" s="863"/>
      <c r="H152" s="863"/>
      <c r="I152" s="863"/>
      <c r="J152" s="863"/>
      <c r="K152" s="863"/>
      <c r="L152" s="863"/>
      <c r="M152" s="863"/>
    </row>
    <row r="153" spans="5:13">
      <c r="E153" s="863"/>
      <c r="F153" s="863"/>
      <c r="G153" s="863"/>
      <c r="H153" s="863"/>
      <c r="I153" s="863"/>
      <c r="J153" s="863"/>
      <c r="K153" s="863"/>
      <c r="L153" s="863"/>
      <c r="M153" s="863"/>
    </row>
    <row r="154" spans="5:13">
      <c r="E154" s="863"/>
      <c r="F154" s="863"/>
      <c r="G154" s="863"/>
      <c r="H154" s="863"/>
      <c r="I154" s="863"/>
      <c r="J154" s="863"/>
      <c r="K154" s="863"/>
      <c r="L154" s="863"/>
      <c r="M154" s="863"/>
    </row>
  </sheetData>
  <mergeCells count="12">
    <mergeCell ref="E66:M66"/>
    <mergeCell ref="B4:B6"/>
    <mergeCell ref="F4:M4"/>
    <mergeCell ref="E40:M40"/>
    <mergeCell ref="E49:M49"/>
    <mergeCell ref="E58:M58"/>
    <mergeCell ref="B36:B37"/>
    <mergeCell ref="E2:M2"/>
    <mergeCell ref="F3:M3"/>
    <mergeCell ref="E9:M9"/>
    <mergeCell ref="E22:M22"/>
    <mergeCell ref="E31:M31"/>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41"/>
  </sheetPr>
  <dimension ref="A1:BD208"/>
  <sheetViews>
    <sheetView zoomScaleNormal="100" workbookViewId="0">
      <selection activeCell="M18" sqref="M18"/>
    </sheetView>
  </sheetViews>
  <sheetFormatPr defaultColWidth="8.85546875" defaultRowHeight="12.75"/>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 r="A1" s="870"/>
      <c r="B1" s="871" t="str">
        <f>Title!B1</f>
        <v>Sept 2012</v>
      </c>
      <c r="C1" s="872"/>
      <c r="E1" s="384"/>
      <c r="F1" s="384"/>
      <c r="G1" s="384"/>
      <c r="H1" s="384"/>
      <c r="I1" s="384"/>
      <c r="J1" s="384"/>
      <c r="K1" s="384"/>
      <c r="L1" s="384"/>
      <c r="M1" s="385"/>
      <c r="N1" s="384"/>
    </row>
    <row r="2" spans="1:14" ht="18.75" thickBot="1">
      <c r="A2" s="618"/>
      <c r="B2" s="894"/>
      <c r="C2" s="53"/>
      <c r="E2" s="524"/>
      <c r="F2" s="1599" t="s">
        <v>602</v>
      </c>
      <c r="G2" s="1599"/>
      <c r="H2" s="1599"/>
      <c r="I2" s="1599"/>
      <c r="J2" s="1599"/>
      <c r="K2" s="1599"/>
      <c r="L2" s="1599"/>
      <c r="M2" s="1599"/>
      <c r="N2" s="1599"/>
    </row>
    <row r="3" spans="1:14" ht="18.75" thickBot="1">
      <c r="A3" s="618"/>
      <c r="B3" s="372" t="str">
        <f>Title!B3</f>
        <v>Interim</v>
      </c>
      <c r="C3" s="53"/>
      <c r="E3" s="386"/>
      <c r="F3" s="1597"/>
      <c r="G3" s="1597"/>
      <c r="H3" s="1597"/>
      <c r="I3" s="1597"/>
      <c r="J3" s="1597"/>
      <c r="K3" s="1597"/>
      <c r="L3" s="1597"/>
      <c r="M3" s="1597"/>
      <c r="N3" s="386"/>
    </row>
    <row r="4" spans="1:14" ht="15.75">
      <c r="A4" s="618"/>
      <c r="B4" s="1271" t="str">
        <f>Title!B4</f>
        <v>R2</v>
      </c>
      <c r="C4" s="53"/>
      <c r="E4" s="387"/>
      <c r="F4" s="1598" t="s">
        <v>603</v>
      </c>
      <c r="G4" s="1598"/>
      <c r="H4" s="1598"/>
      <c r="I4" s="1598"/>
      <c r="J4" s="1598"/>
      <c r="K4" s="1598"/>
      <c r="L4" s="1598"/>
      <c r="M4" s="1598"/>
      <c r="N4" s="1118"/>
    </row>
    <row r="5" spans="1:14" ht="15.75">
      <c r="A5" s="618"/>
      <c r="B5" s="1272"/>
      <c r="C5" s="53"/>
      <c r="E5" s="730"/>
      <c r="F5" s="916" t="s">
        <v>6</v>
      </c>
      <c r="G5" s="1090" t="s">
        <v>604</v>
      </c>
      <c r="H5" s="732"/>
      <c r="I5" s="732"/>
      <c r="J5" s="732"/>
      <c r="K5" s="732"/>
      <c r="L5" s="732"/>
      <c r="M5" s="733"/>
      <c r="N5" s="732"/>
    </row>
    <row r="6" spans="1:14" ht="16.5" thickBot="1">
      <c r="A6" s="618"/>
      <c r="B6" s="1273"/>
      <c r="C6" s="53"/>
      <c r="E6" s="730"/>
      <c r="F6" s="916" t="s">
        <v>6</v>
      </c>
      <c r="G6" s="1090" t="s">
        <v>605</v>
      </c>
      <c r="H6" s="732"/>
      <c r="I6" s="732"/>
      <c r="J6" s="732"/>
      <c r="K6" s="732"/>
      <c r="L6" s="732"/>
      <c r="M6" s="733"/>
      <c r="N6" s="732"/>
    </row>
    <row r="7" spans="1:14" ht="16.5" thickBot="1">
      <c r="A7" s="618"/>
      <c r="B7" s="54"/>
      <c r="C7" s="547"/>
      <c r="E7" s="730"/>
      <c r="F7" s="916"/>
      <c r="G7" s="895"/>
      <c r="H7" s="732"/>
      <c r="I7" s="732"/>
      <c r="J7" s="732"/>
      <c r="K7" s="732"/>
      <c r="L7" s="732"/>
      <c r="M7" s="733"/>
      <c r="N7" s="732"/>
    </row>
    <row r="8" spans="1:14" ht="20.25">
      <c r="A8" s="618"/>
      <c r="B8" s="1073" t="s">
        <v>114</v>
      </c>
      <c r="C8" s="501"/>
      <c r="E8" s="734"/>
      <c r="F8" s="734"/>
      <c r="G8" s="734"/>
      <c r="H8" s="734"/>
      <c r="I8" s="734"/>
      <c r="J8" s="734"/>
      <c r="K8" s="735"/>
      <c r="L8" s="734"/>
      <c r="M8" s="736"/>
      <c r="N8" s="734"/>
    </row>
    <row r="9" spans="1:14" ht="18">
      <c r="A9" s="618"/>
      <c r="B9" s="685" t="s">
        <v>143</v>
      </c>
      <c r="C9" s="501"/>
      <c r="E9" s="737"/>
      <c r="F9" s="1600" t="s">
        <v>606</v>
      </c>
      <c r="G9" s="1600"/>
      <c r="H9" s="1600"/>
      <c r="I9" s="1600"/>
      <c r="J9" s="1600"/>
      <c r="K9" s="1600"/>
      <c r="L9" s="1600"/>
      <c r="M9" s="1600"/>
      <c r="N9" s="1600"/>
    </row>
    <row r="10" spans="1:14" ht="18">
      <c r="A10" s="618"/>
      <c r="B10" s="686"/>
      <c r="C10" s="687"/>
      <c r="E10" s="738"/>
      <c r="F10" s="739"/>
      <c r="G10" s="740"/>
      <c r="H10" s="740"/>
      <c r="I10" s="740"/>
      <c r="J10" s="740"/>
      <c r="K10" s="740"/>
      <c r="L10" s="740"/>
      <c r="M10" s="741"/>
      <c r="N10" s="1119"/>
    </row>
    <row r="11" spans="1:14" ht="15.75">
      <c r="A11" s="618"/>
      <c r="B11" s="688" t="s">
        <v>423</v>
      </c>
      <c r="C11" s="501"/>
      <c r="E11" s="927"/>
      <c r="F11" s="927"/>
      <c r="G11" s="742">
        <v>1</v>
      </c>
      <c r="H11" s="949" t="s">
        <v>0</v>
      </c>
      <c r="I11" s="950" t="s">
        <v>607</v>
      </c>
      <c r="J11" s="950" t="s">
        <v>187</v>
      </c>
      <c r="K11" s="950" t="s">
        <v>608</v>
      </c>
      <c r="L11" s="951">
        <v>1</v>
      </c>
      <c r="M11" s="952">
        <v>0.4375</v>
      </c>
      <c r="N11" s="1120"/>
    </row>
    <row r="12" spans="1:14" ht="15.75">
      <c r="A12" s="52"/>
      <c r="B12" s="689" t="s">
        <v>424</v>
      </c>
      <c r="C12" s="53"/>
      <c r="E12" s="928"/>
      <c r="F12" s="928"/>
      <c r="G12" s="743">
        <v>2</v>
      </c>
      <c r="H12" s="953" t="s">
        <v>0</v>
      </c>
      <c r="I12" s="954" t="s">
        <v>292</v>
      </c>
      <c r="J12" s="954" t="s">
        <v>187</v>
      </c>
      <c r="K12" s="954" t="s">
        <v>608</v>
      </c>
      <c r="L12" s="955">
        <v>4</v>
      </c>
      <c r="M12" s="956">
        <f>M11+TIME(0,L11,0)</f>
        <v>0.43819444444444444</v>
      </c>
      <c r="N12" s="1121"/>
    </row>
    <row r="13" spans="1:14" ht="15.75">
      <c r="A13" s="618"/>
      <c r="B13" s="690" t="s">
        <v>169</v>
      </c>
      <c r="C13" s="501"/>
      <c r="E13" s="758"/>
      <c r="F13" s="758"/>
      <c r="G13" s="744">
        <v>3</v>
      </c>
      <c r="H13" s="911" t="s">
        <v>609</v>
      </c>
      <c r="I13" s="156" t="s">
        <v>610</v>
      </c>
      <c r="J13" s="911" t="s">
        <v>187</v>
      </c>
      <c r="K13" s="911" t="s">
        <v>611</v>
      </c>
      <c r="L13" s="960">
        <v>15</v>
      </c>
      <c r="M13" s="961">
        <f t="shared" ref="M13:M18" si="0">M12+TIME(0,L12,0)</f>
        <v>0.44097222222222221</v>
      </c>
      <c r="N13" s="1122"/>
    </row>
    <row r="14" spans="1:14" ht="15.75">
      <c r="A14" s="52"/>
      <c r="B14" s="691" t="s">
        <v>272</v>
      </c>
      <c r="C14" s="501"/>
      <c r="E14" s="928"/>
      <c r="F14" s="928"/>
      <c r="G14" s="743">
        <v>4</v>
      </c>
      <c r="H14" s="954" t="s">
        <v>612</v>
      </c>
      <c r="I14" s="773" t="s">
        <v>613</v>
      </c>
      <c r="J14" s="782" t="s">
        <v>187</v>
      </c>
      <c r="K14" s="782" t="s">
        <v>611</v>
      </c>
      <c r="L14" s="955">
        <v>15</v>
      </c>
      <c r="M14" s="956">
        <f t="shared" si="0"/>
        <v>0.4513888888888889</v>
      </c>
      <c r="N14" s="1121"/>
    </row>
    <row r="15" spans="1:14" ht="15.75">
      <c r="A15" s="52"/>
      <c r="B15" s="502" t="s">
        <v>301</v>
      </c>
      <c r="C15" s="501"/>
      <c r="E15" s="758"/>
      <c r="F15" s="758"/>
      <c r="G15" s="967">
        <v>5</v>
      </c>
      <c r="H15" s="950" t="s">
        <v>612</v>
      </c>
      <c r="I15" s="774" t="s">
        <v>614</v>
      </c>
      <c r="J15" s="950" t="s">
        <v>334</v>
      </c>
      <c r="K15" s="651" t="s">
        <v>611</v>
      </c>
      <c r="L15" s="960">
        <v>15</v>
      </c>
      <c r="M15" s="961">
        <f t="shared" si="0"/>
        <v>0.46180555555555558</v>
      </c>
      <c r="N15" s="1122"/>
    </row>
    <row r="16" spans="1:14" ht="15.75">
      <c r="A16" s="52"/>
      <c r="B16" s="503" t="s">
        <v>367</v>
      </c>
      <c r="C16" s="504"/>
      <c r="E16" s="928"/>
      <c r="F16" s="928"/>
      <c r="G16" s="389">
        <v>6</v>
      </c>
      <c r="H16" s="954" t="s">
        <v>612</v>
      </c>
      <c r="I16" s="937" t="s">
        <v>615</v>
      </c>
      <c r="J16" s="782" t="s">
        <v>187</v>
      </c>
      <c r="K16" s="782" t="s">
        <v>611</v>
      </c>
      <c r="L16" s="955">
        <v>70</v>
      </c>
      <c r="M16" s="956">
        <f t="shared" si="0"/>
        <v>0.47222222222222227</v>
      </c>
      <c r="N16" s="1121"/>
    </row>
    <row r="17" spans="1:56" ht="15.75">
      <c r="A17" s="52"/>
      <c r="B17" s="54"/>
      <c r="C17" s="463"/>
      <c r="E17" s="758"/>
      <c r="F17" s="758"/>
      <c r="G17" s="966">
        <v>7</v>
      </c>
      <c r="H17" s="959" t="s">
        <v>616</v>
      </c>
      <c r="I17" s="959" t="s">
        <v>617</v>
      </c>
      <c r="J17" s="771" t="s">
        <v>187</v>
      </c>
      <c r="K17" s="771" t="s">
        <v>611</v>
      </c>
      <c r="L17" s="960">
        <v>0</v>
      </c>
      <c r="M17" s="961">
        <f t="shared" si="0"/>
        <v>0.52083333333333337</v>
      </c>
      <c r="N17" s="1122"/>
    </row>
    <row r="18" spans="1:56" ht="15.75">
      <c r="A18" s="52"/>
      <c r="B18" s="54"/>
      <c r="C18" s="53"/>
      <c r="E18" s="928"/>
      <c r="F18" s="928"/>
      <c r="G18" s="749"/>
      <c r="H18" s="750"/>
      <c r="I18" s="954"/>
      <c r="J18" s="750"/>
      <c r="K18" s="458"/>
      <c r="L18" s="751">
        <v>0</v>
      </c>
      <c r="M18" s="961">
        <f t="shared" si="0"/>
        <v>0.52083333333333337</v>
      </c>
      <c r="N18" s="1123"/>
    </row>
    <row r="19" spans="1:56" ht="15.75">
      <c r="A19" s="618"/>
      <c r="B19" s="1026" t="s">
        <v>425</v>
      </c>
      <c r="C19" s="501"/>
      <c r="E19" s="758"/>
      <c r="F19" s="758"/>
      <c r="G19" s="548"/>
      <c r="H19" s="549"/>
      <c r="I19" s="774"/>
      <c r="J19" s="549"/>
      <c r="K19" s="549"/>
      <c r="L19" s="550"/>
      <c r="M19" s="551"/>
      <c r="N19" s="1234"/>
    </row>
    <row r="20" spans="1:56" ht="15.75">
      <c r="A20" s="52"/>
      <c r="B20" s="689" t="s">
        <v>426</v>
      </c>
      <c r="C20" s="53"/>
      <c r="E20" s="401"/>
      <c r="F20" s="401"/>
      <c r="G20" s="552"/>
      <c r="H20" s="553"/>
      <c r="I20" s="410"/>
      <c r="J20" s="553"/>
      <c r="K20" s="553"/>
      <c r="L20" s="554"/>
      <c r="M20" s="555"/>
      <c r="N20" s="1235"/>
    </row>
    <row r="21" spans="1:56" ht="18">
      <c r="A21" s="618"/>
      <c r="B21" s="1074" t="s">
        <v>507</v>
      </c>
      <c r="C21" s="501"/>
      <c r="E21" s="401"/>
      <c r="F21" s="1634" t="s">
        <v>619</v>
      </c>
      <c r="G21" s="1634"/>
      <c r="H21" s="1634"/>
      <c r="I21" s="1634"/>
      <c r="J21" s="1634"/>
      <c r="K21" s="1634"/>
      <c r="L21" s="1634"/>
      <c r="M21" s="1634"/>
      <c r="N21" s="1235"/>
    </row>
    <row r="22" spans="1:56" ht="15.75">
      <c r="A22" s="52"/>
      <c r="B22" s="1027" t="s">
        <v>316</v>
      </c>
      <c r="C22" s="501"/>
      <c r="E22" s="928"/>
      <c r="F22" s="928"/>
      <c r="G22" s="749" t="s">
        <v>618</v>
      </c>
      <c r="H22" s="750" t="s">
        <v>616</v>
      </c>
      <c r="I22" s="799" t="s">
        <v>618</v>
      </c>
      <c r="J22" s="750" t="s">
        <v>620</v>
      </c>
      <c r="K22" s="750"/>
      <c r="L22" s="751"/>
      <c r="M22" s="752"/>
      <c r="N22" s="1123"/>
    </row>
    <row r="23" spans="1:56" ht="15.75">
      <c r="A23" s="52"/>
      <c r="B23" s="1075" t="s">
        <v>315</v>
      </c>
      <c r="C23" s="501"/>
      <c r="E23" s="927"/>
      <c r="F23" s="927"/>
      <c r="G23" s="742">
        <v>8</v>
      </c>
      <c r="H23" s="771" t="s">
        <v>0</v>
      </c>
      <c r="I23" s="950" t="s">
        <v>621</v>
      </c>
      <c r="J23" s="911" t="s">
        <v>187</v>
      </c>
      <c r="K23" s="911" t="s">
        <v>1</v>
      </c>
      <c r="L23" s="951">
        <v>1</v>
      </c>
      <c r="M23" s="952">
        <v>0.5625</v>
      </c>
      <c r="N23" s="1120"/>
    </row>
    <row r="24" spans="1:56" s="388" customFormat="1" ht="15.75">
      <c r="A24" s="52"/>
      <c r="B24" s="1028" t="s">
        <v>368</v>
      </c>
      <c r="C24" s="501"/>
      <c r="D24" s="59"/>
      <c r="E24" s="928"/>
      <c r="F24" s="928"/>
      <c r="G24" s="743">
        <f>G23+1</f>
        <v>9</v>
      </c>
      <c r="H24" s="782" t="s">
        <v>616</v>
      </c>
      <c r="I24" s="954" t="s">
        <v>292</v>
      </c>
      <c r="J24" s="782" t="s">
        <v>187</v>
      </c>
      <c r="K24" s="782" t="s">
        <v>622</v>
      </c>
      <c r="L24" s="955">
        <v>4</v>
      </c>
      <c r="M24" s="956">
        <f t="shared" ref="M24:M29" si="1">M23+TIME(0,L23,0)</f>
        <v>0.56319444444444444</v>
      </c>
      <c r="N24" s="112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 r="A25" s="52"/>
      <c r="B25" s="1076" t="s">
        <v>30</v>
      </c>
      <c r="C25" s="501"/>
      <c r="D25" s="59"/>
      <c r="E25" s="927"/>
      <c r="F25" s="927"/>
      <c r="G25" s="556">
        <f>G24+1</f>
        <v>10</v>
      </c>
      <c r="H25" s="911" t="s">
        <v>609</v>
      </c>
      <c r="I25" s="156" t="s">
        <v>610</v>
      </c>
      <c r="J25" s="911" t="s">
        <v>187</v>
      </c>
      <c r="K25" s="911" t="s">
        <v>611</v>
      </c>
      <c r="L25" s="951">
        <v>10</v>
      </c>
      <c r="M25" s="952">
        <f t="shared" si="1"/>
        <v>0.56597222222222221</v>
      </c>
      <c r="N25" s="1120"/>
    </row>
    <row r="26" spans="1:56" ht="15.75">
      <c r="A26" s="52"/>
      <c r="B26" s="1077" t="s">
        <v>24</v>
      </c>
      <c r="C26" s="501"/>
      <c r="D26" s="59"/>
      <c r="E26" s="928"/>
      <c r="F26" s="928"/>
      <c r="G26" s="743">
        <f>G25+1</f>
        <v>11</v>
      </c>
      <c r="H26" s="954" t="s">
        <v>5</v>
      </c>
      <c r="I26" s="954" t="s">
        <v>48</v>
      </c>
      <c r="J26" s="782" t="s">
        <v>187</v>
      </c>
      <c r="K26" s="782" t="s">
        <v>611</v>
      </c>
      <c r="L26" s="955">
        <v>60</v>
      </c>
      <c r="M26" s="956">
        <f t="shared" si="1"/>
        <v>0.57291666666666663</v>
      </c>
      <c r="N26" s="1121"/>
    </row>
    <row r="27" spans="1:56" ht="15.75">
      <c r="A27" s="52"/>
      <c r="B27" s="1078" t="s">
        <v>509</v>
      </c>
      <c r="C27" s="501"/>
      <c r="D27" s="59"/>
      <c r="E27" s="927"/>
      <c r="F27" s="927"/>
      <c r="G27" s="556">
        <f>G26+1</f>
        <v>12</v>
      </c>
      <c r="H27" s="950" t="s">
        <v>0</v>
      </c>
      <c r="I27" s="950" t="s">
        <v>623</v>
      </c>
      <c r="J27" s="950" t="s">
        <v>334</v>
      </c>
      <c r="K27" s="651" t="s">
        <v>611</v>
      </c>
      <c r="L27" s="951">
        <v>45</v>
      </c>
      <c r="M27" s="952">
        <f t="shared" si="1"/>
        <v>0.61458333333333326</v>
      </c>
      <c r="N27" s="1120"/>
    </row>
    <row r="28" spans="1:56" ht="15.75">
      <c r="A28" s="52"/>
      <c r="B28" s="54"/>
      <c r="C28" s="501"/>
      <c r="D28" s="59"/>
      <c r="E28" s="928"/>
      <c r="F28" s="928"/>
      <c r="G28" s="389" t="s">
        <v>618</v>
      </c>
      <c r="H28" s="954"/>
      <c r="I28" s="954" t="s">
        <v>618</v>
      </c>
      <c r="J28" s="782" t="s">
        <v>187</v>
      </c>
      <c r="K28" s="782" t="s">
        <v>618</v>
      </c>
      <c r="L28" s="955">
        <v>0</v>
      </c>
      <c r="M28" s="956">
        <f t="shared" si="1"/>
        <v>0.64583333333333326</v>
      </c>
      <c r="N28" s="1121"/>
    </row>
    <row r="29" spans="1:56" ht="15.75">
      <c r="A29" s="52"/>
      <c r="B29" s="54"/>
      <c r="C29" s="53"/>
      <c r="E29" s="927"/>
      <c r="F29" s="927"/>
      <c r="G29" s="556" t="s">
        <v>618</v>
      </c>
      <c r="H29" s="950" t="s">
        <v>618</v>
      </c>
      <c r="I29" s="950" t="s">
        <v>618</v>
      </c>
      <c r="J29" s="950"/>
      <c r="K29" s="950"/>
      <c r="L29" s="951">
        <v>0</v>
      </c>
      <c r="M29" s="961">
        <f t="shared" si="1"/>
        <v>0.64583333333333326</v>
      </c>
      <c r="N29" s="1120"/>
    </row>
    <row r="30" spans="1:56" ht="15.75">
      <c r="A30" s="52"/>
      <c r="B30" s="688" t="s">
        <v>427</v>
      </c>
      <c r="C30" s="53"/>
      <c r="E30" s="796"/>
      <c r="F30" s="796"/>
      <c r="G30" s="743"/>
      <c r="H30" s="954"/>
      <c r="I30" s="954"/>
      <c r="J30" s="859"/>
      <c r="K30" s="798"/>
      <c r="L30" s="955" t="s">
        <v>618</v>
      </c>
      <c r="M30" s="956" t="s">
        <v>618</v>
      </c>
      <c r="N30" s="796"/>
    </row>
    <row r="31" spans="1:56" ht="15.75">
      <c r="A31" s="52"/>
      <c r="B31" s="689" t="s">
        <v>428</v>
      </c>
      <c r="C31" s="53"/>
      <c r="E31" s="401"/>
      <c r="F31" s="401"/>
      <c r="G31" s="552"/>
      <c r="H31" s="553"/>
      <c r="I31" s="410"/>
      <c r="J31" s="553"/>
      <c r="K31" s="553"/>
      <c r="L31" s="554"/>
      <c r="M31" s="555"/>
      <c r="N31" s="1235"/>
    </row>
    <row r="32" spans="1:56" ht="18">
      <c r="A32" s="52"/>
      <c r="B32" s="1081" t="s">
        <v>493</v>
      </c>
      <c r="C32" s="53"/>
      <c r="E32" s="401"/>
      <c r="F32" s="1634" t="s">
        <v>624</v>
      </c>
      <c r="G32" s="1634"/>
      <c r="H32" s="1634"/>
      <c r="I32" s="1634"/>
      <c r="J32" s="1634"/>
      <c r="K32" s="1634"/>
      <c r="L32" s="1634"/>
      <c r="M32" s="1634"/>
      <c r="N32" s="1235"/>
    </row>
    <row r="33" spans="1:14" ht="15.75">
      <c r="A33" s="618"/>
      <c r="B33" s="1082" t="s">
        <v>508</v>
      </c>
      <c r="C33" s="501"/>
      <c r="E33" s="928"/>
      <c r="F33" s="928"/>
      <c r="G33" s="749"/>
      <c r="H33" s="750"/>
      <c r="I33" s="799"/>
      <c r="J33" s="750"/>
      <c r="K33" s="750"/>
      <c r="L33" s="751"/>
      <c r="M33" s="752"/>
      <c r="N33" s="1123"/>
    </row>
    <row r="34" spans="1:14" ht="15.75">
      <c r="A34" s="52"/>
      <c r="B34" s="54"/>
      <c r="C34" s="53"/>
      <c r="E34" s="927"/>
      <c r="F34" s="927"/>
      <c r="G34" s="742">
        <v>13</v>
      </c>
      <c r="H34" s="771" t="s">
        <v>0</v>
      </c>
      <c r="I34" s="772" t="s">
        <v>625</v>
      </c>
      <c r="J34" s="911" t="s">
        <v>187</v>
      </c>
      <c r="K34" s="911" t="s">
        <v>1</v>
      </c>
      <c r="L34" s="951">
        <v>1</v>
      </c>
      <c r="M34" s="952">
        <v>0.8125</v>
      </c>
      <c r="N34" s="1120"/>
    </row>
    <row r="35" spans="1:14" ht="15.75">
      <c r="A35" s="52"/>
      <c r="B35" s="54"/>
      <c r="C35" s="501"/>
      <c r="E35" s="928"/>
      <c r="F35" s="928"/>
      <c r="G35" s="743">
        <f>G34+1</f>
        <v>14</v>
      </c>
      <c r="H35" s="782" t="s">
        <v>0</v>
      </c>
      <c r="I35" s="773" t="s">
        <v>292</v>
      </c>
      <c r="J35" s="782" t="s">
        <v>187</v>
      </c>
      <c r="K35" s="782" t="s">
        <v>1</v>
      </c>
      <c r="L35" s="955">
        <v>4</v>
      </c>
      <c r="M35" s="956">
        <f>M34+TIME(0,L34,0)</f>
        <v>0.81319444444444444</v>
      </c>
      <c r="N35" s="1121"/>
    </row>
    <row r="36" spans="1:14" ht="15.75">
      <c r="A36" s="52"/>
      <c r="B36" s="1276" t="s">
        <v>456</v>
      </c>
      <c r="C36" s="501"/>
      <c r="D36" s="135"/>
      <c r="E36" s="927"/>
      <c r="F36" s="927"/>
      <c r="G36" s="605">
        <f>G35+1</f>
        <v>15</v>
      </c>
      <c r="H36" s="911" t="s">
        <v>2</v>
      </c>
      <c r="I36" s="774" t="s">
        <v>3</v>
      </c>
      <c r="J36" s="911" t="s">
        <v>187</v>
      </c>
      <c r="K36" s="911" t="s">
        <v>4</v>
      </c>
      <c r="L36" s="951">
        <v>10</v>
      </c>
      <c r="M36" s="952">
        <f>M35+TIME(0,L35,0)</f>
        <v>0.81597222222222221</v>
      </c>
      <c r="N36" s="1120"/>
    </row>
    <row r="37" spans="1:14" ht="15.75">
      <c r="A37" s="54"/>
      <c r="B37" s="1277"/>
      <c r="C37" s="54"/>
      <c r="E37" s="928"/>
      <c r="F37" s="928"/>
      <c r="G37" s="743">
        <f>G36+1</f>
        <v>16</v>
      </c>
      <c r="H37" s="954" t="s">
        <v>5</v>
      </c>
      <c r="I37" s="954" t="s">
        <v>48</v>
      </c>
      <c r="J37" s="954" t="s">
        <v>6</v>
      </c>
      <c r="K37" s="954" t="s">
        <v>4</v>
      </c>
      <c r="L37" s="955">
        <v>105</v>
      </c>
      <c r="M37" s="956">
        <f>M36+TIME(0,L36,0)</f>
        <v>0.82291666666666663</v>
      </c>
      <c r="N37" s="1121"/>
    </row>
    <row r="38" spans="1:14" ht="18">
      <c r="A38" s="54"/>
      <c r="B38" s="873" t="s">
        <v>452</v>
      </c>
      <c r="C38" s="54"/>
      <c r="E38" s="927"/>
      <c r="F38" s="927"/>
      <c r="G38" s="605">
        <f>G37+1</f>
        <v>17</v>
      </c>
      <c r="H38" s="950" t="s">
        <v>0</v>
      </c>
      <c r="I38" s="950" t="s">
        <v>626</v>
      </c>
      <c r="J38" s="950" t="s">
        <v>334</v>
      </c>
      <c r="K38" s="651" t="s">
        <v>618</v>
      </c>
      <c r="L38" s="951">
        <v>0</v>
      </c>
      <c r="M38" s="952">
        <f>M37+TIME(0,L37,0)</f>
        <v>0.89583333333333326</v>
      </c>
      <c r="N38" s="1120"/>
    </row>
    <row r="39" spans="1:14" ht="15.75">
      <c r="A39" s="54"/>
      <c r="B39" s="1085" t="s">
        <v>384</v>
      </c>
      <c r="C39" s="54"/>
      <c r="E39" s="928"/>
      <c r="F39" s="928"/>
      <c r="G39" s="965" t="s">
        <v>618</v>
      </c>
      <c r="H39" s="954"/>
      <c r="I39" s="954" t="s">
        <v>618</v>
      </c>
      <c r="J39" s="954" t="s">
        <v>618</v>
      </c>
      <c r="K39" s="458" t="s">
        <v>618</v>
      </c>
      <c r="L39" s="955">
        <v>0</v>
      </c>
      <c r="M39" s="956">
        <f>M38+TIME(0,L38,0)</f>
        <v>0.89583333333333326</v>
      </c>
      <c r="N39" s="1121"/>
    </row>
    <row r="40" spans="1:14" ht="16.5" thickBot="1">
      <c r="A40" s="54"/>
      <c r="B40" s="54"/>
      <c r="C40" s="54"/>
      <c r="E40" s="927"/>
      <c r="F40" s="927"/>
      <c r="G40" s="742"/>
      <c r="H40" s="950"/>
      <c r="I40" s="391"/>
      <c r="J40" s="950"/>
      <c r="K40" s="950"/>
      <c r="L40" s="951"/>
      <c r="M40" s="952"/>
      <c r="N40" s="1120"/>
    </row>
    <row r="41" spans="1:14" ht="18">
      <c r="A41" s="52"/>
      <c r="B41" s="603" t="s">
        <v>321</v>
      </c>
      <c r="C41" s="53"/>
      <c r="E41" s="796"/>
      <c r="F41" s="796"/>
      <c r="G41" s="557"/>
      <c r="H41" s="796"/>
      <c r="I41" s="796"/>
      <c r="J41" s="796"/>
      <c r="K41" s="796"/>
      <c r="L41" s="796"/>
      <c r="M41" s="558"/>
      <c r="N41" s="796"/>
    </row>
    <row r="42" spans="1:14" ht="15.75">
      <c r="A42" s="52"/>
      <c r="B42" s="604" t="s">
        <v>279</v>
      </c>
      <c r="C42" s="53"/>
      <c r="E42" s="401"/>
      <c r="F42" s="401"/>
      <c r="G42" s="552"/>
      <c r="H42" s="553"/>
      <c r="I42" s="410"/>
      <c r="J42" s="553"/>
      <c r="K42" s="553"/>
      <c r="L42" s="554"/>
      <c r="M42" s="555"/>
      <c r="N42" s="1235"/>
    </row>
    <row r="43" spans="1:14" ht="18">
      <c r="A43" s="52"/>
      <c r="B43" s="506" t="s">
        <v>264</v>
      </c>
      <c r="C43" s="505"/>
      <c r="E43" s="401"/>
      <c r="F43" s="1634" t="s">
        <v>627</v>
      </c>
      <c r="G43" s="1634"/>
      <c r="H43" s="1634"/>
      <c r="I43" s="1634"/>
      <c r="J43" s="1634"/>
      <c r="K43" s="1634"/>
      <c r="L43" s="1634"/>
      <c r="M43" s="1634"/>
      <c r="N43" s="1235"/>
    </row>
    <row r="44" spans="1:14" ht="15.75">
      <c r="A44" s="52"/>
      <c r="B44" s="507" t="s">
        <v>115</v>
      </c>
      <c r="C44" s="505"/>
      <c r="E44" s="928"/>
      <c r="F44" s="928"/>
      <c r="G44" s="749"/>
      <c r="H44" s="750"/>
      <c r="I44" s="799"/>
      <c r="J44" s="750"/>
      <c r="K44" s="750"/>
      <c r="L44" s="751"/>
      <c r="M44" s="752"/>
      <c r="N44" s="1123"/>
    </row>
    <row r="45" spans="1:14" ht="15.75">
      <c r="A45" s="52"/>
      <c r="B45" s="508" t="s">
        <v>116</v>
      </c>
      <c r="C45" s="505"/>
      <c r="E45" s="927"/>
      <c r="F45" s="927"/>
      <c r="G45" s="742">
        <v>18</v>
      </c>
      <c r="H45" s="771" t="s">
        <v>0</v>
      </c>
      <c r="I45" s="772" t="s">
        <v>625</v>
      </c>
      <c r="J45" s="911" t="s">
        <v>187</v>
      </c>
      <c r="K45" s="911" t="s">
        <v>1</v>
      </c>
      <c r="L45" s="951">
        <v>1</v>
      </c>
      <c r="M45" s="952">
        <v>0.4375</v>
      </c>
      <c r="N45" s="1120"/>
    </row>
    <row r="46" spans="1:14" ht="15.75">
      <c r="A46" s="52"/>
      <c r="B46" s="1083" t="s">
        <v>113</v>
      </c>
      <c r="C46" s="505"/>
      <c r="E46" s="928"/>
      <c r="F46" s="928"/>
      <c r="G46" s="743">
        <f>G45+1</f>
        <v>19</v>
      </c>
      <c r="H46" s="782" t="s">
        <v>0</v>
      </c>
      <c r="I46" s="773" t="s">
        <v>292</v>
      </c>
      <c r="J46" s="782" t="s">
        <v>187</v>
      </c>
      <c r="K46" s="782" t="s">
        <v>1</v>
      </c>
      <c r="L46" s="955">
        <v>4</v>
      </c>
      <c r="M46" s="956">
        <f t="shared" ref="M46:M51" si="2">M45+TIME(0,L45,0)</f>
        <v>0.43819444444444444</v>
      </c>
      <c r="N46" s="1121"/>
    </row>
    <row r="47" spans="1:14" ht="15.75">
      <c r="A47" s="52"/>
      <c r="B47" s="509" t="s">
        <v>275</v>
      </c>
      <c r="C47" s="505"/>
      <c r="E47" s="927"/>
      <c r="F47" s="927"/>
      <c r="G47" s="742">
        <v>20</v>
      </c>
      <c r="H47" s="911" t="s">
        <v>612</v>
      </c>
      <c r="I47" s="774" t="s">
        <v>3</v>
      </c>
      <c r="J47" s="911" t="s">
        <v>187</v>
      </c>
      <c r="K47" s="911" t="s">
        <v>4</v>
      </c>
      <c r="L47" s="951">
        <v>10</v>
      </c>
      <c r="M47" s="952">
        <f t="shared" si="2"/>
        <v>0.44097222222222221</v>
      </c>
      <c r="N47" s="1120"/>
    </row>
    <row r="48" spans="1:14" ht="15.75">
      <c r="A48" s="52"/>
      <c r="B48" s="509" t="s">
        <v>276</v>
      </c>
      <c r="C48" s="505"/>
      <c r="E48" s="928"/>
      <c r="F48" s="928"/>
      <c r="G48" s="743">
        <f>G47+1</f>
        <v>21</v>
      </c>
      <c r="H48" s="954" t="s">
        <v>628</v>
      </c>
      <c r="I48" s="954" t="s">
        <v>48</v>
      </c>
      <c r="J48" s="954" t="s">
        <v>6</v>
      </c>
      <c r="K48" s="954" t="s">
        <v>4</v>
      </c>
      <c r="L48" s="955">
        <v>105</v>
      </c>
      <c r="M48" s="956">
        <f t="shared" si="2"/>
        <v>0.44791666666666663</v>
      </c>
      <c r="N48" s="1121"/>
    </row>
    <row r="49" spans="1:14" ht="15.75">
      <c r="A49" s="52"/>
      <c r="B49" s="509" t="s">
        <v>147</v>
      </c>
      <c r="C49" s="505"/>
      <c r="E49" s="927"/>
      <c r="F49" s="927"/>
      <c r="G49" s="742">
        <v>22</v>
      </c>
      <c r="H49" s="950" t="s">
        <v>0</v>
      </c>
      <c r="I49" s="950" t="s">
        <v>629</v>
      </c>
      <c r="J49" s="950" t="s">
        <v>334</v>
      </c>
      <c r="K49" s="651" t="s">
        <v>4</v>
      </c>
      <c r="L49" s="951">
        <v>0</v>
      </c>
      <c r="M49" s="952">
        <f t="shared" si="2"/>
        <v>0.52083333333333326</v>
      </c>
      <c r="N49" s="1120"/>
    </row>
    <row r="50" spans="1:14" ht="15.75">
      <c r="A50" s="52"/>
      <c r="B50" s="509" t="s">
        <v>281</v>
      </c>
      <c r="C50" s="505"/>
      <c r="E50" s="928"/>
      <c r="F50" s="928"/>
      <c r="G50" s="965" t="s">
        <v>618</v>
      </c>
      <c r="H50" s="954" t="s">
        <v>618</v>
      </c>
      <c r="I50" s="954" t="s">
        <v>618</v>
      </c>
      <c r="J50" s="954" t="s">
        <v>618</v>
      </c>
      <c r="K50" s="458" t="s">
        <v>618</v>
      </c>
      <c r="L50" s="955">
        <v>0</v>
      </c>
      <c r="M50" s="956">
        <f t="shared" si="2"/>
        <v>0.52083333333333326</v>
      </c>
      <c r="N50" s="1121"/>
    </row>
    <row r="51" spans="1:14" ht="15.75">
      <c r="A51" s="52"/>
      <c r="B51" s="509" t="s">
        <v>277</v>
      </c>
      <c r="C51" s="505"/>
      <c r="E51" s="927"/>
      <c r="F51" s="927"/>
      <c r="G51" s="742" t="s">
        <v>618</v>
      </c>
      <c r="H51" s="950" t="s">
        <v>618</v>
      </c>
      <c r="I51" s="391" t="s">
        <v>618</v>
      </c>
      <c r="J51" s="950" t="s">
        <v>618</v>
      </c>
      <c r="K51" s="950" t="s">
        <v>618</v>
      </c>
      <c r="L51" s="951">
        <v>0</v>
      </c>
      <c r="M51" s="952">
        <f t="shared" si="2"/>
        <v>0.52083333333333326</v>
      </c>
      <c r="N51" s="1120"/>
    </row>
    <row r="52" spans="1:14" ht="18">
      <c r="A52" s="52"/>
      <c r="B52" s="509" t="s">
        <v>146</v>
      </c>
      <c r="C52" s="505"/>
      <c r="E52" s="796"/>
      <c r="F52" s="796"/>
      <c r="G52" s="557"/>
      <c r="H52" s="796"/>
      <c r="I52" s="796"/>
      <c r="J52" s="796"/>
      <c r="K52" s="796"/>
      <c r="L52" s="796"/>
      <c r="M52" s="558"/>
      <c r="N52" s="796"/>
    </row>
    <row r="53" spans="1:14" ht="15.75">
      <c r="A53" s="52"/>
      <c r="B53" s="509" t="s">
        <v>278</v>
      </c>
      <c r="C53" s="505"/>
      <c r="E53" s="401"/>
      <c r="F53" s="401"/>
      <c r="G53" s="552"/>
      <c r="H53" s="553"/>
      <c r="I53" s="410"/>
      <c r="J53" s="553"/>
      <c r="K53" s="553"/>
      <c r="L53" s="554"/>
      <c r="M53" s="555"/>
      <c r="N53" s="1235"/>
    </row>
    <row r="54" spans="1:14" ht="18">
      <c r="A54" s="52"/>
      <c r="B54" s="692" t="s">
        <v>117</v>
      </c>
      <c r="C54" s="505"/>
      <c r="E54" s="401"/>
      <c r="F54" s="1634" t="s">
        <v>630</v>
      </c>
      <c r="G54" s="1634"/>
      <c r="H54" s="1634"/>
      <c r="I54" s="1634"/>
      <c r="J54" s="1634"/>
      <c r="K54" s="1634"/>
      <c r="L54" s="1634"/>
      <c r="M54" s="1634"/>
      <c r="N54" s="1235"/>
    </row>
    <row r="55" spans="1:14" ht="15.75">
      <c r="A55" s="52"/>
      <c r="B55" s="54"/>
      <c r="C55" s="505"/>
      <c r="E55" s="928"/>
      <c r="F55" s="928"/>
      <c r="G55" s="749"/>
      <c r="H55" s="750"/>
      <c r="I55" s="799"/>
      <c r="J55" s="750"/>
      <c r="K55" s="750"/>
      <c r="L55" s="751"/>
      <c r="M55" s="752"/>
      <c r="N55" s="1123"/>
    </row>
    <row r="56" spans="1:14" ht="15.75">
      <c r="A56" s="52"/>
      <c r="B56" s="54"/>
      <c r="C56" s="505"/>
      <c r="E56" s="927"/>
      <c r="F56" s="927"/>
      <c r="G56" s="742">
        <v>23</v>
      </c>
      <c r="H56" s="771" t="s">
        <v>0</v>
      </c>
      <c r="I56" s="772" t="s">
        <v>631</v>
      </c>
      <c r="J56" s="911" t="s">
        <v>187</v>
      </c>
      <c r="K56" s="911" t="s">
        <v>1</v>
      </c>
      <c r="L56" s="951">
        <v>1</v>
      </c>
      <c r="M56" s="952">
        <v>0.5625</v>
      </c>
      <c r="N56" s="1120"/>
    </row>
    <row r="57" spans="1:14" ht="15.75">
      <c r="A57" s="52"/>
      <c r="B57" s="54"/>
      <c r="C57" s="53"/>
      <c r="E57" s="928"/>
      <c r="F57" s="928"/>
      <c r="G57" s="743">
        <f>G56+1</f>
        <v>24</v>
      </c>
      <c r="H57" s="782" t="s">
        <v>0</v>
      </c>
      <c r="I57" s="773" t="s">
        <v>292</v>
      </c>
      <c r="J57" s="782" t="s">
        <v>187</v>
      </c>
      <c r="K57" s="782" t="s">
        <v>1</v>
      </c>
      <c r="L57" s="955">
        <v>4</v>
      </c>
      <c r="M57" s="956">
        <f t="shared" ref="M57:M62" si="3">M56+TIME(0,L56,0)</f>
        <v>0.56319444444444444</v>
      </c>
      <c r="N57" s="1121"/>
    </row>
    <row r="58" spans="1:14" ht="15.75">
      <c r="A58" s="870"/>
      <c r="B58" s="871" t="str">
        <f>B1</f>
        <v>Sept 2012</v>
      </c>
      <c r="C58" s="872"/>
      <c r="E58" s="927"/>
      <c r="F58" s="927"/>
      <c r="G58" s="556">
        <f>G57+1</f>
        <v>25</v>
      </c>
      <c r="H58" s="911" t="s">
        <v>2</v>
      </c>
      <c r="I58" s="774" t="s">
        <v>3</v>
      </c>
      <c r="J58" s="911" t="s">
        <v>187</v>
      </c>
      <c r="K58" s="911" t="s">
        <v>4</v>
      </c>
      <c r="L58" s="951">
        <v>10</v>
      </c>
      <c r="M58" s="952">
        <f t="shared" si="3"/>
        <v>0.56597222222222221</v>
      </c>
      <c r="N58" s="1120"/>
    </row>
    <row r="59" spans="1:14" ht="15.75">
      <c r="A59" s="1052"/>
      <c r="B59" s="1052"/>
      <c r="C59" s="1052"/>
      <c r="E59" s="928"/>
      <c r="F59" s="928"/>
      <c r="G59" s="743">
        <f>G58+1</f>
        <v>26</v>
      </c>
      <c r="H59" s="954" t="s">
        <v>612</v>
      </c>
      <c r="I59" s="954" t="s">
        <v>48</v>
      </c>
      <c r="J59" s="954" t="s">
        <v>6</v>
      </c>
      <c r="K59" s="954" t="s">
        <v>611</v>
      </c>
      <c r="L59" s="955">
        <v>105</v>
      </c>
      <c r="M59" s="956">
        <f t="shared" si="3"/>
        <v>0.57291666666666663</v>
      </c>
      <c r="N59" s="1121"/>
    </row>
    <row r="60" spans="1:14" ht="15.75">
      <c r="A60" s="1052"/>
      <c r="B60" s="1052"/>
      <c r="C60" s="1052"/>
      <c r="E60" s="927"/>
      <c r="F60" s="927"/>
      <c r="G60" s="556">
        <f>G59+1</f>
        <v>27</v>
      </c>
      <c r="H60" s="950" t="s">
        <v>0</v>
      </c>
      <c r="I60" s="950" t="s">
        <v>632</v>
      </c>
      <c r="J60" s="950" t="s">
        <v>334</v>
      </c>
      <c r="K60" s="651" t="s">
        <v>618</v>
      </c>
      <c r="L60" s="951">
        <v>0</v>
      </c>
      <c r="M60" s="952">
        <f t="shared" si="3"/>
        <v>0.64583333333333326</v>
      </c>
      <c r="N60" s="1120"/>
    </row>
    <row r="61" spans="1:14" ht="15.75">
      <c r="A61" s="1052"/>
      <c r="B61" s="1052"/>
      <c r="C61" s="1052"/>
      <c r="E61" s="928"/>
      <c r="F61" s="928"/>
      <c r="G61" s="389" t="s">
        <v>618</v>
      </c>
      <c r="H61" s="954" t="s">
        <v>618</v>
      </c>
      <c r="I61" s="954" t="s">
        <v>618</v>
      </c>
      <c r="J61" s="954" t="s">
        <v>618</v>
      </c>
      <c r="K61" s="458" t="s">
        <v>618</v>
      </c>
      <c r="L61" s="955">
        <v>0</v>
      </c>
      <c r="M61" s="956">
        <f t="shared" si="3"/>
        <v>0.64583333333333326</v>
      </c>
      <c r="N61" s="1121"/>
    </row>
    <row r="62" spans="1:14" ht="15.75">
      <c r="A62" s="1052"/>
      <c r="B62" s="1052"/>
      <c r="C62" s="1052"/>
      <c r="E62" s="927"/>
      <c r="F62" s="927"/>
      <c r="G62" s="556" t="s">
        <v>618</v>
      </c>
      <c r="H62" s="950" t="s">
        <v>618</v>
      </c>
      <c r="I62" s="391" t="s">
        <v>618</v>
      </c>
      <c r="J62" s="950" t="s">
        <v>618</v>
      </c>
      <c r="K62" s="950" t="s">
        <v>618</v>
      </c>
      <c r="L62" s="951">
        <v>0</v>
      </c>
      <c r="M62" s="952">
        <f t="shared" si="3"/>
        <v>0.64583333333333326</v>
      </c>
      <c r="N62" s="1120"/>
    </row>
    <row r="63" spans="1:14" ht="18">
      <c r="A63" s="1052"/>
      <c r="B63" s="1052"/>
      <c r="C63" s="1052"/>
      <c r="E63" s="796"/>
      <c r="F63" s="796"/>
      <c r="G63" s="557"/>
      <c r="H63" s="796"/>
      <c r="I63" s="796"/>
      <c r="J63" s="796"/>
      <c r="K63" s="796"/>
      <c r="L63" s="796"/>
      <c r="M63" s="558"/>
      <c r="N63" s="796"/>
    </row>
    <row r="64" spans="1:14" ht="15.75">
      <c r="A64" s="1052"/>
      <c r="B64" s="1052"/>
      <c r="C64" s="1052"/>
      <c r="E64" s="401"/>
      <c r="F64" s="401"/>
      <c r="G64" s="552"/>
      <c r="H64" s="553"/>
      <c r="I64" s="410"/>
      <c r="J64" s="553"/>
      <c r="K64" s="553"/>
      <c r="L64" s="554"/>
      <c r="M64" s="555"/>
      <c r="N64" s="1235"/>
    </row>
    <row r="65" spans="1:14" ht="18">
      <c r="A65" s="1052"/>
      <c r="B65" s="1052"/>
      <c r="C65" s="1052"/>
      <c r="E65" s="401"/>
      <c r="F65" s="1634" t="s">
        <v>633</v>
      </c>
      <c r="G65" s="1634"/>
      <c r="H65" s="1634"/>
      <c r="I65" s="1634"/>
      <c r="J65" s="1634"/>
      <c r="K65" s="1634"/>
      <c r="L65" s="1634"/>
      <c r="M65" s="1634"/>
      <c r="N65" s="1235"/>
    </row>
    <row r="66" spans="1:14" ht="15.75">
      <c r="A66" s="1052"/>
      <c r="B66" s="1052"/>
      <c r="C66" s="1052"/>
      <c r="E66" s="928"/>
      <c r="F66" s="928"/>
      <c r="G66" s="749" t="s">
        <v>618</v>
      </c>
      <c r="H66" s="782" t="s">
        <v>618</v>
      </c>
      <c r="I66" s="773" t="s">
        <v>618</v>
      </c>
      <c r="J66" s="782" t="s">
        <v>618</v>
      </c>
      <c r="K66" s="782" t="s">
        <v>618</v>
      </c>
      <c r="L66" s="751"/>
      <c r="M66" s="752"/>
      <c r="N66" s="1123"/>
    </row>
    <row r="67" spans="1:14" ht="15.75">
      <c r="A67" s="1052"/>
      <c r="B67" s="1052"/>
      <c r="C67" s="1052"/>
      <c r="E67" s="927"/>
      <c r="F67" s="927"/>
      <c r="G67" s="742">
        <v>28</v>
      </c>
      <c r="H67" s="771" t="s">
        <v>0</v>
      </c>
      <c r="I67" s="772" t="s">
        <v>631</v>
      </c>
      <c r="J67" s="911" t="s">
        <v>187</v>
      </c>
      <c r="K67" s="911" t="s">
        <v>1</v>
      </c>
      <c r="L67" s="951">
        <v>1</v>
      </c>
      <c r="M67" s="952">
        <v>0.33333333333333331</v>
      </c>
      <c r="N67" s="1120"/>
    </row>
    <row r="68" spans="1:14" ht="15.75">
      <c r="A68" s="1052"/>
      <c r="B68" s="1052"/>
      <c r="C68" s="1052"/>
      <c r="E68" s="928"/>
      <c r="F68" s="928"/>
      <c r="G68" s="743">
        <f>G67+1</f>
        <v>29</v>
      </c>
      <c r="H68" s="782" t="s">
        <v>0</v>
      </c>
      <c r="I68" s="773" t="s">
        <v>292</v>
      </c>
      <c r="J68" s="782" t="s">
        <v>187</v>
      </c>
      <c r="K68" s="782" t="s">
        <v>1</v>
      </c>
      <c r="L68" s="955">
        <v>4</v>
      </c>
      <c r="M68" s="956">
        <f>M67+TIME(0,L67,0)</f>
        <v>0.33402777777777776</v>
      </c>
      <c r="N68" s="1121"/>
    </row>
    <row r="69" spans="1:14" ht="15.75">
      <c r="A69" s="1052"/>
      <c r="B69" s="1052"/>
      <c r="C69" s="1052"/>
      <c r="E69" s="927"/>
      <c r="F69" s="927"/>
      <c r="G69" s="556">
        <f>G68+1</f>
        <v>30</v>
      </c>
      <c r="H69" s="911" t="s">
        <v>2</v>
      </c>
      <c r="I69" s="774" t="s">
        <v>3</v>
      </c>
      <c r="J69" s="911" t="s">
        <v>187</v>
      </c>
      <c r="K69" s="911" t="s">
        <v>4</v>
      </c>
      <c r="L69" s="951">
        <v>10</v>
      </c>
      <c r="M69" s="952">
        <f>M68+TIME(0,L68,0)</f>
        <v>0.33680555555555552</v>
      </c>
      <c r="N69" s="1120"/>
    </row>
    <row r="70" spans="1:14" ht="15.75">
      <c r="A70" s="1052"/>
      <c r="B70" s="1052"/>
      <c r="C70" s="1052"/>
      <c r="E70" s="928"/>
      <c r="F70" s="928"/>
      <c r="G70" s="743">
        <f>G69+1</f>
        <v>31</v>
      </c>
      <c r="H70" s="954" t="s">
        <v>612</v>
      </c>
      <c r="I70" s="954" t="s">
        <v>48</v>
      </c>
      <c r="J70" s="954" t="s">
        <v>6</v>
      </c>
      <c r="K70" s="954" t="s">
        <v>611</v>
      </c>
      <c r="L70" s="955">
        <v>105</v>
      </c>
      <c r="M70" s="956">
        <f>M69+TIME(0,L69,0)</f>
        <v>0.34374999999999994</v>
      </c>
      <c r="N70" s="1121"/>
    </row>
    <row r="71" spans="1:14" ht="15.75">
      <c r="A71" s="863"/>
      <c r="B71" s="863"/>
      <c r="C71" s="863"/>
      <c r="E71" s="927"/>
      <c r="F71" s="927"/>
      <c r="G71" s="556">
        <f>G70+1</f>
        <v>32</v>
      </c>
      <c r="H71" s="950" t="s">
        <v>0</v>
      </c>
      <c r="I71" s="950" t="s">
        <v>617</v>
      </c>
      <c r="J71" s="950" t="s">
        <v>334</v>
      </c>
      <c r="K71" s="651" t="s">
        <v>618</v>
      </c>
      <c r="L71" s="951">
        <v>0</v>
      </c>
      <c r="M71" s="952">
        <f>M70+TIME(0,L70,0)</f>
        <v>0.41666666666666663</v>
      </c>
      <c r="N71" s="1120"/>
    </row>
    <row r="72" spans="1:14" ht="15.75">
      <c r="A72" s="863"/>
      <c r="B72" s="863"/>
      <c r="C72" s="863"/>
      <c r="E72" s="928"/>
      <c r="F72" s="928"/>
      <c r="G72" s="389" t="s">
        <v>618</v>
      </c>
      <c r="H72" s="954" t="s">
        <v>618</v>
      </c>
      <c r="I72" s="954" t="s">
        <v>618</v>
      </c>
      <c r="J72" s="954" t="s">
        <v>187</v>
      </c>
      <c r="K72" s="458" t="s">
        <v>618</v>
      </c>
      <c r="L72" s="955" t="s">
        <v>618</v>
      </c>
      <c r="M72" s="956" t="s">
        <v>618</v>
      </c>
      <c r="N72" s="1121"/>
    </row>
    <row r="73" spans="1:14" ht="15.75">
      <c r="A73" s="863"/>
      <c r="B73" s="863"/>
      <c r="C73" s="863"/>
      <c r="E73" s="927"/>
      <c r="F73" s="927"/>
      <c r="G73" s="556" t="s">
        <v>618</v>
      </c>
      <c r="H73" s="950" t="s">
        <v>618</v>
      </c>
      <c r="I73" s="391" t="s">
        <v>618</v>
      </c>
      <c r="J73" s="950" t="s">
        <v>334</v>
      </c>
      <c r="K73" s="950" t="s">
        <v>618</v>
      </c>
      <c r="L73" s="951" t="s">
        <v>618</v>
      </c>
      <c r="M73" s="952" t="s">
        <v>618</v>
      </c>
      <c r="N73" s="1120"/>
    </row>
    <row r="74" spans="1:14" ht="18">
      <c r="A74" s="863"/>
      <c r="B74" s="863"/>
      <c r="C74" s="863"/>
      <c r="E74" s="796"/>
      <c r="F74" s="796"/>
      <c r="G74" s="557"/>
      <c r="H74" s="796"/>
      <c r="I74" s="796"/>
      <c r="J74" s="796"/>
      <c r="K74" s="796"/>
      <c r="L74" s="796"/>
      <c r="M74" s="558"/>
      <c r="N74" s="796"/>
    </row>
    <row r="75" spans="1:14" ht="15.75">
      <c r="A75" s="863"/>
      <c r="B75" s="863"/>
      <c r="C75" s="863"/>
      <c r="E75" s="401"/>
      <c r="F75" s="401"/>
      <c r="G75" s="552"/>
      <c r="H75" s="553"/>
      <c r="I75" s="410"/>
      <c r="J75" s="553"/>
      <c r="K75" s="553"/>
      <c r="L75" s="554"/>
      <c r="M75" s="555"/>
      <c r="N75" s="1235"/>
    </row>
    <row r="76" spans="1:14" ht="18">
      <c r="A76" s="863"/>
      <c r="B76" s="863"/>
      <c r="C76" s="863"/>
      <c r="E76" s="401"/>
      <c r="F76" s="1634" t="s">
        <v>634</v>
      </c>
      <c r="G76" s="1634"/>
      <c r="H76" s="1634"/>
      <c r="I76" s="1634"/>
      <c r="J76" s="1634"/>
      <c r="K76" s="1634"/>
      <c r="L76" s="1634"/>
      <c r="M76" s="1634"/>
      <c r="N76" s="1235"/>
    </row>
    <row r="77" spans="1:14" ht="15.75">
      <c r="A77" s="684"/>
      <c r="B77" s="684"/>
      <c r="C77" s="684"/>
      <c r="E77" s="928"/>
      <c r="F77" s="928"/>
      <c r="G77" s="749"/>
      <c r="H77" s="750"/>
      <c r="I77" s="799"/>
      <c r="J77" s="750"/>
      <c r="K77" s="750"/>
      <c r="L77" s="751"/>
      <c r="M77" s="752"/>
      <c r="N77" s="1123"/>
    </row>
    <row r="78" spans="1:14" ht="15.75">
      <c r="A78" s="684"/>
      <c r="B78" s="684"/>
      <c r="C78" s="684"/>
      <c r="E78" s="927"/>
      <c r="F78" s="927"/>
      <c r="G78" s="742">
        <v>33</v>
      </c>
      <c r="H78" s="771" t="s">
        <v>0</v>
      </c>
      <c r="I78" s="772" t="s">
        <v>631</v>
      </c>
      <c r="J78" s="911" t="s">
        <v>187</v>
      </c>
      <c r="K78" s="911" t="s">
        <v>1</v>
      </c>
      <c r="L78" s="951">
        <v>1</v>
      </c>
      <c r="M78" s="952">
        <v>0.5625</v>
      </c>
      <c r="N78" s="1120"/>
    </row>
    <row r="79" spans="1:14" ht="15.75">
      <c r="A79" s="684"/>
      <c r="B79" s="684"/>
      <c r="C79" s="684"/>
      <c r="E79" s="928"/>
      <c r="F79" s="928"/>
      <c r="G79" s="743">
        <f>G78+1</f>
        <v>34</v>
      </c>
      <c r="H79" s="782" t="s">
        <v>0</v>
      </c>
      <c r="I79" s="773" t="s">
        <v>292</v>
      </c>
      <c r="J79" s="782" t="s">
        <v>187</v>
      </c>
      <c r="K79" s="782" t="s">
        <v>1</v>
      </c>
      <c r="L79" s="955">
        <v>4</v>
      </c>
      <c r="M79" s="956">
        <f>M78+TIME(0,L78,0)</f>
        <v>0.56319444444444444</v>
      </c>
      <c r="N79" s="1121"/>
    </row>
    <row r="80" spans="1:14" ht="15.75">
      <c r="A80" s="684"/>
      <c r="B80" s="684"/>
      <c r="C80" s="684"/>
      <c r="E80" s="927"/>
      <c r="F80" s="927"/>
      <c r="G80" s="556">
        <f>G79+1</f>
        <v>35</v>
      </c>
      <c r="H80" s="911" t="s">
        <v>2</v>
      </c>
      <c r="I80" s="774" t="s">
        <v>3</v>
      </c>
      <c r="J80" s="911" t="s">
        <v>187</v>
      </c>
      <c r="K80" s="911" t="s">
        <v>4</v>
      </c>
      <c r="L80" s="951">
        <v>10</v>
      </c>
      <c r="M80" s="952">
        <f>M79+TIME(0,L79,0)</f>
        <v>0.56597222222222221</v>
      </c>
      <c r="N80" s="1120"/>
    </row>
    <row r="81" spans="1:14" ht="15.75">
      <c r="A81" s="684"/>
      <c r="B81" s="684"/>
      <c r="C81" s="684"/>
      <c r="E81" s="928"/>
      <c r="F81" s="928"/>
      <c r="G81" s="743">
        <f>G80+1</f>
        <v>36</v>
      </c>
      <c r="H81" s="954" t="s">
        <v>612</v>
      </c>
      <c r="I81" s="954" t="s">
        <v>48</v>
      </c>
      <c r="J81" s="954" t="s">
        <v>6</v>
      </c>
      <c r="K81" s="954" t="s">
        <v>611</v>
      </c>
      <c r="L81" s="955">
        <v>105</v>
      </c>
      <c r="M81" s="956">
        <f>M80+TIME(0,L80,0)</f>
        <v>0.57291666666666663</v>
      </c>
      <c r="N81" s="1121"/>
    </row>
    <row r="82" spans="1:14" ht="15.75">
      <c r="A82" s="684"/>
      <c r="B82" s="684"/>
      <c r="C82" s="684"/>
      <c r="E82" s="927"/>
      <c r="F82" s="927"/>
      <c r="G82" s="556">
        <f>G81+1</f>
        <v>37</v>
      </c>
      <c r="H82" s="950" t="s">
        <v>0</v>
      </c>
      <c r="I82" s="950" t="s">
        <v>635</v>
      </c>
      <c r="J82" s="950" t="s">
        <v>334</v>
      </c>
      <c r="K82" s="651" t="s">
        <v>618</v>
      </c>
      <c r="L82" s="951">
        <v>0</v>
      </c>
      <c r="M82" s="952">
        <f>M81+TIME(0,L81,0)</f>
        <v>0.64583333333333326</v>
      </c>
      <c r="N82" s="1120"/>
    </row>
    <row r="83" spans="1:14" ht="15.75">
      <c r="A83" s="684"/>
      <c r="B83" s="684"/>
      <c r="C83" s="684"/>
      <c r="E83" s="928"/>
      <c r="F83" s="928"/>
      <c r="G83" s="389" t="s">
        <v>618</v>
      </c>
      <c r="H83" s="954" t="s">
        <v>618</v>
      </c>
      <c r="I83" s="954" t="s">
        <v>618</v>
      </c>
      <c r="J83" s="954" t="s">
        <v>618</v>
      </c>
      <c r="K83" s="458" t="s">
        <v>618</v>
      </c>
      <c r="L83" s="955" t="s">
        <v>618</v>
      </c>
      <c r="M83" s="956" t="s">
        <v>618</v>
      </c>
      <c r="N83" s="1121"/>
    </row>
    <row r="84" spans="1:14" ht="15.75">
      <c r="A84" s="684"/>
      <c r="B84" s="684"/>
      <c r="C84" s="684"/>
      <c r="E84" s="927"/>
      <c r="F84" s="927"/>
      <c r="G84" s="556" t="s">
        <v>618</v>
      </c>
      <c r="H84" s="950" t="s">
        <v>618</v>
      </c>
      <c r="I84" s="391" t="s">
        <v>636</v>
      </c>
      <c r="J84" s="950" t="s">
        <v>618</v>
      </c>
      <c r="K84" s="950" t="s">
        <v>618</v>
      </c>
      <c r="L84" s="951" t="s">
        <v>618</v>
      </c>
      <c r="M84" s="952" t="s">
        <v>618</v>
      </c>
      <c r="N84" s="1120"/>
    </row>
    <row r="85" spans="1:14" ht="18">
      <c r="A85" s="684"/>
      <c r="B85" s="684"/>
      <c r="C85" s="684"/>
      <c r="E85" s="796"/>
      <c r="F85" s="796"/>
      <c r="G85" s="557"/>
      <c r="H85" s="796"/>
      <c r="I85" s="796"/>
      <c r="J85" s="796"/>
      <c r="K85" s="796"/>
      <c r="L85" s="796"/>
      <c r="M85" s="558"/>
      <c r="N85" s="796"/>
    </row>
    <row r="86" spans="1:14" ht="15.75">
      <c r="A86" s="684"/>
      <c r="B86" s="684"/>
      <c r="C86" s="684"/>
      <c r="E86" s="401"/>
      <c r="F86" s="401"/>
      <c r="G86" s="552"/>
      <c r="H86" s="553"/>
      <c r="I86" s="410"/>
      <c r="J86" s="553"/>
      <c r="K86" s="553"/>
      <c r="L86" s="554"/>
      <c r="M86" s="555"/>
      <c r="N86" s="1235"/>
    </row>
    <row r="87" spans="1:14" ht="18">
      <c r="A87" s="684"/>
      <c r="B87" s="684"/>
      <c r="C87" s="684"/>
      <c r="E87" s="401"/>
      <c r="F87" s="1634" t="s">
        <v>637</v>
      </c>
      <c r="G87" s="1634"/>
      <c r="H87" s="1634"/>
      <c r="I87" s="1634"/>
      <c r="J87" s="1634"/>
      <c r="K87" s="1634"/>
      <c r="L87" s="1634"/>
      <c r="M87" s="1634"/>
      <c r="N87" s="1235"/>
    </row>
    <row r="88" spans="1:14" ht="15.75">
      <c r="A88" s="684"/>
      <c r="B88" s="684"/>
      <c r="C88" s="684"/>
      <c r="E88" s="928"/>
      <c r="F88" s="928" t="s">
        <v>618</v>
      </c>
      <c r="G88" s="749"/>
      <c r="H88" s="750"/>
      <c r="I88" s="799"/>
      <c r="J88" s="750"/>
      <c r="K88" s="750"/>
      <c r="L88" s="751"/>
      <c r="M88" s="752"/>
      <c r="N88" s="1123"/>
    </row>
    <row r="89" spans="1:14" ht="15.75">
      <c r="A89" s="684"/>
      <c r="B89" s="684"/>
      <c r="C89" s="684"/>
      <c r="E89" s="927"/>
      <c r="F89" s="927"/>
      <c r="G89" s="742">
        <v>38</v>
      </c>
      <c r="H89" s="771" t="s">
        <v>0</v>
      </c>
      <c r="I89" s="772" t="s">
        <v>631</v>
      </c>
      <c r="J89" s="911" t="s">
        <v>187</v>
      </c>
      <c r="K89" s="911" t="s">
        <v>1</v>
      </c>
      <c r="L89" s="951">
        <v>1</v>
      </c>
      <c r="M89" s="952">
        <v>0.66666666666666663</v>
      </c>
      <c r="N89" s="1120"/>
    </row>
    <row r="90" spans="1:14" ht="15.75">
      <c r="E90" s="928"/>
      <c r="F90" s="928"/>
      <c r="G90" s="743">
        <f>G89+1</f>
        <v>39</v>
      </c>
      <c r="H90" s="782" t="s">
        <v>0</v>
      </c>
      <c r="I90" s="773" t="s">
        <v>292</v>
      </c>
      <c r="J90" s="782" t="s">
        <v>187</v>
      </c>
      <c r="K90" s="782" t="s">
        <v>1</v>
      </c>
      <c r="L90" s="955">
        <v>4</v>
      </c>
      <c r="M90" s="956">
        <f t="shared" ref="M90:M95" si="4">M89+TIME(0,L89,0)</f>
        <v>0.66736111111111107</v>
      </c>
      <c r="N90" s="1121"/>
    </row>
    <row r="91" spans="1:14" ht="15.75">
      <c r="E91" s="927"/>
      <c r="F91" s="927"/>
      <c r="G91" s="556">
        <f>G90+1</f>
        <v>40</v>
      </c>
      <c r="H91" s="911" t="s">
        <v>2</v>
      </c>
      <c r="I91" s="774" t="s">
        <v>3</v>
      </c>
      <c r="J91" s="911" t="s">
        <v>187</v>
      </c>
      <c r="K91" s="911" t="s">
        <v>4</v>
      </c>
      <c r="L91" s="951">
        <v>10</v>
      </c>
      <c r="M91" s="952">
        <f t="shared" si="4"/>
        <v>0.67013888888888884</v>
      </c>
      <c r="N91" s="1120"/>
    </row>
    <row r="92" spans="1:14" ht="15.75">
      <c r="E92" s="928"/>
      <c r="F92" s="928"/>
      <c r="G92" s="743">
        <f>G91+1</f>
        <v>41</v>
      </c>
      <c r="H92" s="954" t="s">
        <v>612</v>
      </c>
      <c r="I92" s="954" t="s">
        <v>48</v>
      </c>
      <c r="J92" s="954" t="s">
        <v>6</v>
      </c>
      <c r="K92" s="954" t="s">
        <v>611</v>
      </c>
      <c r="L92" s="955">
        <v>105</v>
      </c>
      <c r="M92" s="956">
        <f t="shared" si="4"/>
        <v>0.67708333333333326</v>
      </c>
      <c r="N92" s="1121"/>
    </row>
    <row r="93" spans="1:14" ht="15.75">
      <c r="E93" s="927"/>
      <c r="F93" s="927"/>
      <c r="G93" s="556">
        <f>G92+1</f>
        <v>42</v>
      </c>
      <c r="H93" s="950" t="s">
        <v>0</v>
      </c>
      <c r="I93" s="950" t="s">
        <v>638</v>
      </c>
      <c r="J93" s="950" t="s">
        <v>334</v>
      </c>
      <c r="K93" s="651" t="s">
        <v>618</v>
      </c>
      <c r="L93" s="951">
        <v>0</v>
      </c>
      <c r="M93" s="952">
        <f t="shared" si="4"/>
        <v>0.74999999999999989</v>
      </c>
      <c r="N93" s="1120"/>
    </row>
    <row r="94" spans="1:14" ht="15.75">
      <c r="E94" s="928"/>
      <c r="F94" s="928"/>
      <c r="G94" s="389" t="s">
        <v>618</v>
      </c>
      <c r="H94" s="954" t="s">
        <v>618</v>
      </c>
      <c r="I94" s="954" t="s">
        <v>618</v>
      </c>
      <c r="J94" s="954" t="s">
        <v>618</v>
      </c>
      <c r="K94" s="458" t="s">
        <v>618</v>
      </c>
      <c r="L94" s="955">
        <v>0</v>
      </c>
      <c r="M94" s="956">
        <f t="shared" si="4"/>
        <v>0.74999999999999989</v>
      </c>
      <c r="N94" s="1121"/>
    </row>
    <row r="95" spans="1:14" ht="15.75">
      <c r="E95" s="927"/>
      <c r="F95" s="927"/>
      <c r="G95" s="556" t="s">
        <v>618</v>
      </c>
      <c r="H95" s="950" t="s">
        <v>618</v>
      </c>
      <c r="I95" s="391" t="s">
        <v>618</v>
      </c>
      <c r="J95" s="950" t="s">
        <v>618</v>
      </c>
      <c r="K95" s="950" t="s">
        <v>618</v>
      </c>
      <c r="L95" s="951">
        <v>0</v>
      </c>
      <c r="M95" s="952">
        <f t="shared" si="4"/>
        <v>0.74999999999999989</v>
      </c>
      <c r="N95" s="1120"/>
    </row>
    <row r="96" spans="1:14" ht="18">
      <c r="E96" s="796"/>
      <c r="F96" s="796"/>
      <c r="G96" s="557"/>
      <c r="H96" s="796"/>
      <c r="I96" s="796"/>
      <c r="J96" s="796"/>
      <c r="K96" s="796"/>
      <c r="L96" s="796"/>
      <c r="M96" s="558"/>
      <c r="N96" s="796"/>
    </row>
    <row r="97" spans="5:14" ht="15.75">
      <c r="E97" s="401"/>
      <c r="F97" s="401"/>
      <c r="G97" s="552"/>
      <c r="H97" s="553"/>
      <c r="I97" s="410"/>
      <c r="J97" s="553"/>
      <c r="K97" s="553"/>
      <c r="L97" s="554"/>
      <c r="M97" s="555"/>
      <c r="N97" s="1235"/>
    </row>
    <row r="98" spans="5:14" ht="18">
      <c r="E98" s="401"/>
      <c r="F98" s="1634" t="s">
        <v>639</v>
      </c>
      <c r="G98" s="1634"/>
      <c r="H98" s="1634"/>
      <c r="I98" s="1634"/>
      <c r="J98" s="1634"/>
      <c r="K98" s="1634"/>
      <c r="L98" s="1634"/>
      <c r="M98" s="1634"/>
      <c r="N98" s="1235"/>
    </row>
    <row r="99" spans="5:14" ht="15.75">
      <c r="E99" s="928"/>
      <c r="F99" s="928" t="s">
        <v>618</v>
      </c>
      <c r="G99" s="749"/>
      <c r="H99" s="750"/>
      <c r="I99" s="799"/>
      <c r="J99" s="750"/>
      <c r="K99" s="750"/>
      <c r="L99" s="751"/>
      <c r="M99" s="752"/>
      <c r="N99" s="1123"/>
    </row>
    <row r="100" spans="5:14" ht="15.75">
      <c r="E100" s="927"/>
      <c r="F100" s="927"/>
      <c r="G100" s="742">
        <v>43</v>
      </c>
      <c r="H100" s="771" t="s">
        <v>0</v>
      </c>
      <c r="I100" s="772" t="s">
        <v>631</v>
      </c>
      <c r="J100" s="911" t="s">
        <v>187</v>
      </c>
      <c r="K100" s="911" t="s">
        <v>1</v>
      </c>
      <c r="L100" s="951">
        <v>1</v>
      </c>
      <c r="M100" s="952">
        <v>0.33333333333333331</v>
      </c>
      <c r="N100" s="1120"/>
    </row>
    <row r="101" spans="5:14" ht="15.75">
      <c r="E101" s="928"/>
      <c r="F101" s="928"/>
      <c r="G101" s="743">
        <f>G100+1</f>
        <v>44</v>
      </c>
      <c r="H101" s="782" t="s">
        <v>0</v>
      </c>
      <c r="I101" s="773" t="s">
        <v>292</v>
      </c>
      <c r="J101" s="782" t="s">
        <v>187</v>
      </c>
      <c r="K101" s="782" t="s">
        <v>1</v>
      </c>
      <c r="L101" s="955">
        <v>4</v>
      </c>
      <c r="M101" s="956">
        <f t="shared" ref="M101:M106" si="5">M100+TIME(0,L100,0)</f>
        <v>0.33402777777777776</v>
      </c>
      <c r="N101" s="1121"/>
    </row>
    <row r="102" spans="5:14" ht="15.75">
      <c r="E102" s="927"/>
      <c r="F102" s="927"/>
      <c r="G102" s="556">
        <f>G101+1</f>
        <v>45</v>
      </c>
      <c r="H102" s="911" t="s">
        <v>2</v>
      </c>
      <c r="I102" s="774" t="s">
        <v>3</v>
      </c>
      <c r="J102" s="911" t="s">
        <v>187</v>
      </c>
      <c r="K102" s="911" t="s">
        <v>4</v>
      </c>
      <c r="L102" s="951">
        <v>10</v>
      </c>
      <c r="M102" s="952">
        <f t="shared" si="5"/>
        <v>0.33680555555555552</v>
      </c>
      <c r="N102" s="1120"/>
    </row>
    <row r="103" spans="5:14" ht="15.75">
      <c r="E103" s="928"/>
      <c r="F103" s="928"/>
      <c r="G103" s="743">
        <f>G102+1</f>
        <v>46</v>
      </c>
      <c r="H103" s="954" t="s">
        <v>612</v>
      </c>
      <c r="I103" s="954" t="s">
        <v>48</v>
      </c>
      <c r="J103" s="954" t="s">
        <v>6</v>
      </c>
      <c r="K103" s="954" t="s">
        <v>611</v>
      </c>
      <c r="L103" s="955">
        <v>105</v>
      </c>
      <c r="M103" s="956">
        <f t="shared" si="5"/>
        <v>0.34374999999999994</v>
      </c>
      <c r="N103" s="1121"/>
    </row>
    <row r="104" spans="5:14" ht="15.75">
      <c r="E104" s="927"/>
      <c r="F104" s="927"/>
      <c r="G104" s="556">
        <f>G103+1</f>
        <v>47</v>
      </c>
      <c r="H104" s="950" t="s">
        <v>0</v>
      </c>
      <c r="I104" s="950" t="s">
        <v>640</v>
      </c>
      <c r="J104" s="950" t="s">
        <v>334</v>
      </c>
      <c r="K104" s="651" t="s">
        <v>618</v>
      </c>
      <c r="L104" s="951">
        <v>0</v>
      </c>
      <c r="M104" s="952">
        <f t="shared" si="5"/>
        <v>0.41666666666666663</v>
      </c>
      <c r="N104" s="1120"/>
    </row>
    <row r="105" spans="5:14" ht="15.75">
      <c r="E105" s="928"/>
      <c r="F105" s="928"/>
      <c r="G105" s="389" t="s">
        <v>618</v>
      </c>
      <c r="H105" s="954" t="s">
        <v>618</v>
      </c>
      <c r="I105" s="954" t="s">
        <v>618</v>
      </c>
      <c r="J105" s="954" t="s">
        <v>618</v>
      </c>
      <c r="K105" s="458" t="s">
        <v>618</v>
      </c>
      <c r="L105" s="955">
        <v>0</v>
      </c>
      <c r="M105" s="956">
        <f t="shared" si="5"/>
        <v>0.41666666666666663</v>
      </c>
      <c r="N105" s="1121"/>
    </row>
    <row r="106" spans="5:14" ht="15.75">
      <c r="E106" s="927"/>
      <c r="F106" s="927"/>
      <c r="G106" s="556" t="s">
        <v>618</v>
      </c>
      <c r="H106" s="950" t="s">
        <v>618</v>
      </c>
      <c r="I106" s="391" t="s">
        <v>618</v>
      </c>
      <c r="J106" s="950" t="s">
        <v>618</v>
      </c>
      <c r="K106" s="950" t="s">
        <v>618</v>
      </c>
      <c r="L106" s="951">
        <v>0</v>
      </c>
      <c r="M106" s="952">
        <f t="shared" si="5"/>
        <v>0.41666666666666663</v>
      </c>
      <c r="N106" s="1120"/>
    </row>
    <row r="107" spans="5:14" ht="18">
      <c r="E107" s="796"/>
      <c r="F107" s="796"/>
      <c r="G107" s="557"/>
      <c r="H107" s="796"/>
      <c r="I107" s="796"/>
      <c r="J107" s="796"/>
      <c r="K107" s="796"/>
      <c r="L107" s="796"/>
      <c r="M107" s="558"/>
      <c r="N107" s="796"/>
    </row>
    <row r="108" spans="5:14" ht="15.75">
      <c r="E108" s="401"/>
      <c r="F108" s="401"/>
      <c r="G108" s="552"/>
      <c r="H108" s="553"/>
      <c r="I108" s="410"/>
      <c r="J108" s="553"/>
      <c r="K108" s="553"/>
      <c r="L108" s="554"/>
      <c r="M108" s="555"/>
      <c r="N108" s="1235"/>
    </row>
    <row r="109" spans="5:14" ht="18">
      <c r="E109" s="401"/>
      <c r="F109" s="1634" t="s">
        <v>641</v>
      </c>
      <c r="G109" s="1634"/>
      <c r="H109" s="1634"/>
      <c r="I109" s="1634"/>
      <c r="J109" s="1634"/>
      <c r="K109" s="1634"/>
      <c r="L109" s="1634"/>
      <c r="M109" s="1634"/>
      <c r="N109" s="1235"/>
    </row>
    <row r="110" spans="5:14" ht="15.75">
      <c r="E110" s="928"/>
      <c r="F110" s="928" t="s">
        <v>618</v>
      </c>
      <c r="G110" s="749"/>
      <c r="H110" s="750"/>
      <c r="I110" s="799"/>
      <c r="J110" s="750"/>
      <c r="K110" s="750"/>
      <c r="L110" s="751"/>
      <c r="M110" s="752"/>
      <c r="N110" s="1123"/>
    </row>
    <row r="111" spans="5:14" ht="15.75">
      <c r="E111" s="927"/>
      <c r="F111" s="927"/>
      <c r="G111" s="742">
        <v>48</v>
      </c>
      <c r="H111" s="771" t="s">
        <v>0</v>
      </c>
      <c r="I111" s="772" t="s">
        <v>631</v>
      </c>
      <c r="J111" s="911" t="s">
        <v>187</v>
      </c>
      <c r="K111" s="911" t="s">
        <v>1</v>
      </c>
      <c r="L111" s="951">
        <v>1</v>
      </c>
      <c r="M111" s="952">
        <v>0.5625</v>
      </c>
      <c r="N111" s="1120"/>
    </row>
    <row r="112" spans="5:14" ht="15.75">
      <c r="E112" s="928"/>
      <c r="F112" s="928"/>
      <c r="G112" s="743">
        <f>G111+1</f>
        <v>49</v>
      </c>
      <c r="H112" s="782" t="s">
        <v>0</v>
      </c>
      <c r="I112" s="773" t="s">
        <v>292</v>
      </c>
      <c r="J112" s="782" t="s">
        <v>187</v>
      </c>
      <c r="K112" s="782" t="s">
        <v>1</v>
      </c>
      <c r="L112" s="955">
        <v>4</v>
      </c>
      <c r="M112" s="956">
        <f t="shared" ref="M112:M117" si="6">M111+TIME(0,L111,0)</f>
        <v>0.56319444444444444</v>
      </c>
      <c r="N112" s="1121"/>
    </row>
    <row r="113" spans="5:14" ht="15.75">
      <c r="E113" s="927"/>
      <c r="F113" s="927"/>
      <c r="G113" s="556">
        <f>G112+1</f>
        <v>50</v>
      </c>
      <c r="H113" s="911" t="s">
        <v>2</v>
      </c>
      <c r="I113" s="774" t="s">
        <v>3</v>
      </c>
      <c r="J113" s="911" t="s">
        <v>187</v>
      </c>
      <c r="K113" s="911" t="s">
        <v>4</v>
      </c>
      <c r="L113" s="951">
        <v>5</v>
      </c>
      <c r="M113" s="952">
        <f t="shared" si="6"/>
        <v>0.56597222222222221</v>
      </c>
      <c r="N113" s="1120"/>
    </row>
    <row r="114" spans="5:14" ht="15.75">
      <c r="E114" s="928"/>
      <c r="F114" s="928"/>
      <c r="G114" s="743">
        <f>G113+1</f>
        <v>51</v>
      </c>
      <c r="H114" s="954" t="s">
        <v>612</v>
      </c>
      <c r="I114" s="954" t="s">
        <v>48</v>
      </c>
      <c r="J114" s="954" t="s">
        <v>6</v>
      </c>
      <c r="K114" s="954" t="s">
        <v>611</v>
      </c>
      <c r="L114" s="955">
        <v>80</v>
      </c>
      <c r="M114" s="956">
        <f t="shared" si="6"/>
        <v>0.56944444444444442</v>
      </c>
      <c r="N114" s="1121"/>
    </row>
    <row r="115" spans="5:14" ht="15.75">
      <c r="E115" s="927"/>
      <c r="F115" s="927"/>
      <c r="G115" s="556">
        <f>G114+1</f>
        <v>52</v>
      </c>
      <c r="H115" s="950" t="s">
        <v>0</v>
      </c>
      <c r="I115" s="950" t="s">
        <v>642</v>
      </c>
      <c r="J115" s="950" t="s">
        <v>334</v>
      </c>
      <c r="K115" s="651" t="s">
        <v>618</v>
      </c>
      <c r="L115" s="951">
        <v>15</v>
      </c>
      <c r="M115" s="952">
        <f t="shared" si="6"/>
        <v>0.625</v>
      </c>
      <c r="N115" s="1120"/>
    </row>
    <row r="116" spans="5:14" ht="15.75">
      <c r="E116" s="928"/>
      <c r="F116" s="928"/>
      <c r="G116" s="389" t="s">
        <v>618</v>
      </c>
      <c r="H116" s="954" t="s">
        <v>618</v>
      </c>
      <c r="I116" s="954" t="s">
        <v>618</v>
      </c>
      <c r="J116" s="954" t="s">
        <v>187</v>
      </c>
      <c r="K116" s="458" t="s">
        <v>611</v>
      </c>
      <c r="L116" s="955">
        <v>15</v>
      </c>
      <c r="M116" s="956">
        <f t="shared" si="6"/>
        <v>0.63541666666666663</v>
      </c>
      <c r="N116" s="1121"/>
    </row>
    <row r="117" spans="5:14" ht="15.75">
      <c r="E117" s="927"/>
      <c r="F117" s="927"/>
      <c r="G117" s="556" t="s">
        <v>618</v>
      </c>
      <c r="H117" s="950" t="s">
        <v>618</v>
      </c>
      <c r="I117" s="391" t="s">
        <v>618</v>
      </c>
      <c r="J117" s="950" t="s">
        <v>334</v>
      </c>
      <c r="K117" s="950" t="s">
        <v>622</v>
      </c>
      <c r="L117" s="951">
        <v>0</v>
      </c>
      <c r="M117" s="952">
        <f t="shared" si="6"/>
        <v>0.64583333333333326</v>
      </c>
      <c r="N117" s="1120"/>
    </row>
    <row r="118" spans="5:14" ht="18">
      <c r="E118" s="796"/>
      <c r="F118" s="796"/>
      <c r="G118" s="557"/>
      <c r="H118" s="796"/>
      <c r="I118" s="796"/>
      <c r="J118" s="796"/>
      <c r="K118" s="796"/>
      <c r="L118" s="796"/>
      <c r="M118" s="558"/>
      <c r="N118" s="796"/>
    </row>
    <row r="119" spans="5:14" ht="15.75">
      <c r="E119" s="401"/>
      <c r="F119" s="401"/>
      <c r="G119" s="552"/>
      <c r="H119" s="553"/>
      <c r="I119" s="410"/>
      <c r="J119" s="553"/>
      <c r="K119" s="553"/>
      <c r="L119" s="554"/>
      <c r="M119" s="555"/>
      <c r="N119" s="1235"/>
    </row>
    <row r="120" spans="5:14" ht="18">
      <c r="E120" s="401"/>
      <c r="F120" s="1634" t="s">
        <v>643</v>
      </c>
      <c r="G120" s="1634"/>
      <c r="H120" s="1634"/>
      <c r="I120" s="1634"/>
      <c r="J120" s="1634"/>
      <c r="K120" s="1634"/>
      <c r="L120" s="1634"/>
      <c r="M120" s="1634"/>
      <c r="N120" s="1235"/>
    </row>
    <row r="121" spans="5:14" ht="15.75">
      <c r="E121" s="928"/>
      <c r="F121" s="928" t="s">
        <v>618</v>
      </c>
      <c r="G121" s="749"/>
      <c r="H121" s="750"/>
      <c r="I121" s="799"/>
      <c r="J121" s="750"/>
      <c r="K121" s="750"/>
      <c r="L121" s="751"/>
      <c r="M121" s="752"/>
      <c r="N121" s="1123"/>
    </row>
    <row r="122" spans="5:14" ht="15.75">
      <c r="E122" s="927"/>
      <c r="F122" s="927"/>
      <c r="G122" s="742">
        <v>53</v>
      </c>
      <c r="H122" s="771" t="s">
        <v>0</v>
      </c>
      <c r="I122" s="772" t="s">
        <v>631</v>
      </c>
      <c r="J122" s="911" t="s">
        <v>187</v>
      </c>
      <c r="K122" s="911" t="s">
        <v>1</v>
      </c>
      <c r="L122" s="951">
        <v>1</v>
      </c>
      <c r="M122" s="952">
        <v>0.66666666666666663</v>
      </c>
      <c r="N122" s="1120"/>
    </row>
    <row r="123" spans="5:14" ht="15.75">
      <c r="E123" s="928"/>
      <c r="F123" s="928"/>
      <c r="G123" s="743">
        <f t="shared" ref="G123:G128" si="7">G122+1</f>
        <v>54</v>
      </c>
      <c r="H123" s="782" t="s">
        <v>0</v>
      </c>
      <c r="I123" s="773" t="s">
        <v>292</v>
      </c>
      <c r="J123" s="782" t="s">
        <v>187</v>
      </c>
      <c r="K123" s="782" t="s">
        <v>1</v>
      </c>
      <c r="L123" s="955">
        <v>4</v>
      </c>
      <c r="M123" s="956">
        <f t="shared" ref="M123:M128" si="8">M122+TIME(0,L122,0)</f>
        <v>0.66736111111111107</v>
      </c>
      <c r="N123" s="1121"/>
    </row>
    <row r="124" spans="5:14" ht="15.75">
      <c r="E124" s="927"/>
      <c r="F124" s="927"/>
      <c r="G124" s="556">
        <f t="shared" si="7"/>
        <v>55</v>
      </c>
      <c r="H124" s="911" t="s">
        <v>2</v>
      </c>
      <c r="I124" s="774" t="s">
        <v>3</v>
      </c>
      <c r="J124" s="911" t="s">
        <v>187</v>
      </c>
      <c r="K124" s="911" t="s">
        <v>4</v>
      </c>
      <c r="L124" s="951">
        <v>5</v>
      </c>
      <c r="M124" s="952">
        <f t="shared" si="8"/>
        <v>0.67013888888888884</v>
      </c>
      <c r="N124" s="1120"/>
    </row>
    <row r="125" spans="5:14" ht="15.75">
      <c r="E125" s="928"/>
      <c r="F125" s="928"/>
      <c r="G125" s="743">
        <f t="shared" si="7"/>
        <v>56</v>
      </c>
      <c r="H125" s="954" t="s">
        <v>612</v>
      </c>
      <c r="I125" s="954" t="s">
        <v>48</v>
      </c>
      <c r="J125" s="954" t="s">
        <v>6</v>
      </c>
      <c r="K125" s="954" t="s">
        <v>611</v>
      </c>
      <c r="L125" s="955">
        <v>80</v>
      </c>
      <c r="M125" s="956">
        <f t="shared" si="8"/>
        <v>0.67361111111111105</v>
      </c>
      <c r="N125" s="1121"/>
    </row>
    <row r="126" spans="5:14" ht="15.75">
      <c r="E126" s="927"/>
      <c r="F126" s="927"/>
      <c r="G126" s="556">
        <f t="shared" si="7"/>
        <v>57</v>
      </c>
      <c r="H126" s="950" t="s">
        <v>5</v>
      </c>
      <c r="I126" s="950" t="s">
        <v>644</v>
      </c>
      <c r="J126" s="950" t="s">
        <v>334</v>
      </c>
      <c r="K126" s="651" t="s">
        <v>611</v>
      </c>
      <c r="L126" s="951">
        <v>15</v>
      </c>
      <c r="M126" s="952">
        <f t="shared" si="8"/>
        <v>0.72916666666666663</v>
      </c>
      <c r="N126" s="1120"/>
    </row>
    <row r="127" spans="5:14" ht="15.75">
      <c r="E127" s="928"/>
      <c r="F127" s="928"/>
      <c r="G127" s="743">
        <f t="shared" si="7"/>
        <v>58</v>
      </c>
      <c r="H127" s="954" t="s">
        <v>5</v>
      </c>
      <c r="I127" s="954" t="s">
        <v>645</v>
      </c>
      <c r="J127" s="954" t="s">
        <v>187</v>
      </c>
      <c r="K127" s="458" t="s">
        <v>611</v>
      </c>
      <c r="L127" s="955">
        <v>15</v>
      </c>
      <c r="M127" s="956">
        <f t="shared" si="8"/>
        <v>0.73958333333333326</v>
      </c>
      <c r="N127" s="1121"/>
    </row>
    <row r="128" spans="5:14" ht="15.75">
      <c r="E128" s="927"/>
      <c r="F128" s="927"/>
      <c r="G128" s="556">
        <f t="shared" si="7"/>
        <v>59</v>
      </c>
      <c r="H128" s="950" t="s">
        <v>0</v>
      </c>
      <c r="I128" s="391" t="s">
        <v>190</v>
      </c>
      <c r="J128" s="950" t="s">
        <v>334</v>
      </c>
      <c r="K128" s="950" t="s">
        <v>622</v>
      </c>
      <c r="L128" s="951">
        <v>0</v>
      </c>
      <c r="M128" s="952">
        <f t="shared" si="8"/>
        <v>0.74999999999999989</v>
      </c>
      <c r="N128" s="1120"/>
    </row>
    <row r="129" spans="5:14" ht="18">
      <c r="E129" s="796"/>
      <c r="F129" s="796"/>
      <c r="G129" s="557"/>
      <c r="H129" s="796"/>
      <c r="I129" s="796"/>
      <c r="J129" s="796"/>
      <c r="K129" s="796"/>
      <c r="L129" s="796"/>
      <c r="M129" s="558"/>
      <c r="N129" s="796"/>
    </row>
    <row r="130" spans="5:14">
      <c r="E130" s="858"/>
      <c r="F130" s="858"/>
      <c r="G130" s="858"/>
      <c r="H130" s="858"/>
      <c r="I130" s="858"/>
      <c r="J130" s="858"/>
      <c r="K130" s="858"/>
      <c r="L130" s="858"/>
      <c r="M130" s="858"/>
    </row>
    <row r="131" spans="5:14" ht="15">
      <c r="E131" s="785"/>
      <c r="F131" s="789"/>
      <c r="G131" s="790"/>
      <c r="H131" s="790"/>
      <c r="I131" s="791" t="s">
        <v>338</v>
      </c>
      <c r="J131" s="890"/>
      <c r="K131" s="786"/>
      <c r="L131" s="785"/>
      <c r="M131" s="420"/>
    </row>
    <row r="132" spans="5:14" ht="15.75">
      <c r="E132" s="792"/>
      <c r="F132" s="792"/>
      <c r="G132" s="793"/>
      <c r="H132" s="793"/>
      <c r="I132" s="788" t="s">
        <v>339</v>
      </c>
      <c r="J132" s="787"/>
      <c r="K132" s="787"/>
      <c r="L132" s="792"/>
      <c r="M132" s="652"/>
    </row>
    <row r="133" spans="5:14" ht="15.75">
      <c r="E133" s="794"/>
      <c r="F133" s="794"/>
      <c r="G133" s="790"/>
      <c r="H133" s="790"/>
      <c r="I133" s="786"/>
      <c r="J133" s="790"/>
      <c r="K133" s="786"/>
      <c r="L133" s="794"/>
      <c r="M133" s="421"/>
    </row>
    <row r="134" spans="5:14" ht="15.75">
      <c r="E134" s="792"/>
      <c r="F134" s="795"/>
      <c r="G134" s="792"/>
      <c r="H134" s="793"/>
      <c r="I134" s="787" t="s">
        <v>340</v>
      </c>
      <c r="J134" s="793"/>
      <c r="K134" s="787"/>
      <c r="L134" s="792"/>
      <c r="M134" s="652"/>
    </row>
    <row r="135" spans="5:14" ht="15.75">
      <c r="E135" s="794"/>
      <c r="F135" s="794"/>
      <c r="G135" s="790"/>
      <c r="H135" s="790"/>
      <c r="I135" s="786" t="s">
        <v>341</v>
      </c>
      <c r="J135" s="790"/>
      <c r="K135" s="786"/>
      <c r="L135" s="794"/>
      <c r="M135" s="421"/>
    </row>
    <row r="136" spans="5:14" ht="15.75">
      <c r="E136" s="792"/>
      <c r="F136" s="795"/>
      <c r="G136" s="792"/>
      <c r="H136" s="793"/>
      <c r="I136" s="787"/>
      <c r="J136" s="793"/>
      <c r="K136" s="787"/>
      <c r="L136" s="792"/>
      <c r="M136" s="652"/>
    </row>
    <row r="137" spans="5:14" ht="15.75">
      <c r="E137" s="794"/>
      <c r="F137" s="794"/>
      <c r="G137" s="790"/>
      <c r="H137" s="790"/>
      <c r="I137" s="786" t="s">
        <v>324</v>
      </c>
      <c r="J137" s="790"/>
      <c r="K137" s="786"/>
      <c r="L137" s="794"/>
      <c r="M137" s="421"/>
    </row>
    <row r="138" spans="5:14" ht="15.75">
      <c r="E138" s="792"/>
      <c r="F138" s="795"/>
      <c r="G138" s="792"/>
      <c r="H138" s="793"/>
      <c r="I138" s="787" t="s">
        <v>325</v>
      </c>
      <c r="J138" s="793"/>
      <c r="K138" s="787"/>
      <c r="L138" s="792"/>
      <c r="M138" s="652"/>
    </row>
    <row r="139" spans="5:14">
      <c r="E139" s="759"/>
      <c r="F139" s="759"/>
      <c r="G139" s="759"/>
      <c r="H139" s="759"/>
      <c r="I139" s="759"/>
      <c r="J139" s="759"/>
      <c r="K139" s="759"/>
      <c r="L139" s="759"/>
      <c r="M139" s="398"/>
    </row>
    <row r="140" spans="5:14">
      <c r="E140" s="858"/>
      <c r="F140" s="858"/>
      <c r="G140" s="858"/>
      <c r="H140" s="858"/>
      <c r="I140" s="858"/>
      <c r="J140" s="858"/>
      <c r="K140" s="858"/>
      <c r="L140" s="858"/>
      <c r="M140" s="858"/>
    </row>
    <row r="141" spans="5:14">
      <c r="E141" s="858"/>
      <c r="F141" s="858"/>
      <c r="G141" s="858"/>
      <c r="H141" s="858"/>
      <c r="I141" s="858"/>
      <c r="J141" s="858"/>
      <c r="K141" s="858"/>
      <c r="L141" s="858"/>
      <c r="M141" s="858"/>
    </row>
    <row r="142" spans="5:14">
      <c r="E142" s="858"/>
      <c r="F142" s="858"/>
      <c r="G142" s="858"/>
      <c r="H142" s="858"/>
      <c r="I142" s="858"/>
      <c r="J142" s="858"/>
      <c r="K142" s="858"/>
      <c r="L142" s="858"/>
      <c r="M142" s="858"/>
    </row>
    <row r="143" spans="5:14">
      <c r="E143" s="858"/>
      <c r="F143" s="858"/>
      <c r="G143" s="858"/>
      <c r="H143" s="858"/>
      <c r="I143" s="858"/>
      <c r="J143" s="858"/>
      <c r="K143" s="858"/>
      <c r="L143" s="858"/>
      <c r="M143" s="858"/>
    </row>
    <row r="144" spans="5:14">
      <c r="E144" s="858"/>
      <c r="F144" s="858"/>
      <c r="G144" s="858"/>
      <c r="H144" s="858"/>
      <c r="I144" s="858"/>
      <c r="J144" s="858"/>
      <c r="K144" s="858"/>
      <c r="L144" s="858"/>
      <c r="M144" s="858"/>
    </row>
    <row r="145" spans="5:13">
      <c r="E145" s="858"/>
      <c r="F145" s="858"/>
      <c r="G145" s="858"/>
      <c r="H145" s="858"/>
      <c r="I145" s="858"/>
      <c r="J145" s="858"/>
      <c r="K145" s="858"/>
      <c r="L145" s="858"/>
      <c r="M145" s="858"/>
    </row>
    <row r="146" spans="5:13">
      <c r="E146" s="858"/>
      <c r="F146" s="858"/>
      <c r="G146" s="858"/>
      <c r="H146" s="858"/>
      <c r="I146" s="858"/>
      <c r="J146" s="858"/>
      <c r="K146" s="858"/>
      <c r="L146" s="858"/>
      <c r="M146" s="858"/>
    </row>
    <row r="147" spans="5:13">
      <c r="E147" s="858"/>
      <c r="F147" s="858"/>
      <c r="G147" s="858"/>
      <c r="H147" s="858"/>
      <c r="I147" s="858"/>
      <c r="J147" s="858"/>
      <c r="K147" s="858"/>
      <c r="L147" s="858"/>
      <c r="M147" s="858"/>
    </row>
    <row r="148" spans="5:13">
      <c r="E148" s="858"/>
      <c r="F148" s="858"/>
      <c r="G148" s="858"/>
      <c r="H148" s="858"/>
      <c r="I148" s="858"/>
      <c r="J148" s="858"/>
      <c r="K148" s="858"/>
      <c r="L148" s="858"/>
      <c r="M148" s="858"/>
    </row>
    <row r="149" spans="5:13">
      <c r="E149" s="858"/>
      <c r="F149" s="858"/>
      <c r="G149" s="858"/>
      <c r="H149" s="858"/>
      <c r="I149" s="858"/>
      <c r="J149" s="858"/>
      <c r="K149" s="858"/>
      <c r="L149" s="858"/>
      <c r="M149" s="858"/>
    </row>
    <row r="150" spans="5:13">
      <c r="E150" s="858"/>
      <c r="F150" s="858"/>
      <c r="G150" s="858"/>
      <c r="H150" s="858"/>
      <c r="I150" s="858"/>
      <c r="J150" s="858"/>
      <c r="K150" s="858"/>
      <c r="L150" s="858"/>
      <c r="M150" s="858"/>
    </row>
    <row r="151" spans="5:13">
      <c r="E151" s="858"/>
      <c r="F151" s="858"/>
      <c r="G151" s="858"/>
      <c r="H151" s="858"/>
      <c r="I151" s="858"/>
      <c r="J151" s="858"/>
      <c r="K151" s="858"/>
      <c r="L151" s="858"/>
      <c r="M151" s="858"/>
    </row>
    <row r="152" spans="5:13">
      <c r="E152" s="858"/>
      <c r="F152" s="858"/>
      <c r="G152" s="858"/>
      <c r="H152" s="858"/>
      <c r="I152" s="858"/>
      <c r="J152" s="858"/>
      <c r="K152" s="858"/>
      <c r="L152" s="858"/>
      <c r="M152" s="858"/>
    </row>
    <row r="153" spans="5:13">
      <c r="E153" s="858"/>
      <c r="F153" s="858"/>
      <c r="G153" s="858"/>
      <c r="H153" s="858"/>
      <c r="I153" s="858"/>
      <c r="J153" s="858"/>
      <c r="K153" s="858"/>
      <c r="L153" s="858"/>
      <c r="M153" s="858"/>
    </row>
    <row r="154" spans="5:13">
      <c r="E154" s="858"/>
      <c r="F154" s="858"/>
      <c r="G154" s="858"/>
      <c r="H154" s="858"/>
      <c r="I154" s="858"/>
      <c r="J154" s="858"/>
      <c r="K154" s="858"/>
      <c r="L154" s="858"/>
      <c r="M154" s="858"/>
    </row>
    <row r="155" spans="5:13">
      <c r="E155" s="858"/>
      <c r="F155" s="858"/>
      <c r="G155" s="858"/>
      <c r="H155" s="858"/>
      <c r="I155" s="858"/>
      <c r="J155" s="858"/>
      <c r="K155" s="858"/>
      <c r="L155" s="858"/>
      <c r="M155" s="858"/>
    </row>
    <row r="156" spans="5:13">
      <c r="E156" s="858"/>
      <c r="F156" s="858"/>
      <c r="G156" s="858"/>
      <c r="H156" s="858"/>
      <c r="I156" s="858"/>
      <c r="J156" s="858"/>
      <c r="K156" s="858"/>
      <c r="L156" s="858"/>
      <c r="M156" s="858"/>
    </row>
    <row r="157" spans="5:13">
      <c r="E157" s="858"/>
      <c r="F157" s="858"/>
      <c r="G157" s="858"/>
      <c r="H157" s="858"/>
      <c r="I157" s="858"/>
      <c r="J157" s="858"/>
      <c r="K157" s="858"/>
      <c r="L157" s="858"/>
      <c r="M157" s="858"/>
    </row>
    <row r="158" spans="5:13">
      <c r="E158" s="858"/>
      <c r="F158" s="858"/>
      <c r="G158" s="858"/>
      <c r="H158" s="858"/>
      <c r="I158" s="858"/>
      <c r="J158" s="858"/>
      <c r="K158" s="858"/>
      <c r="L158" s="858"/>
      <c r="M158" s="858"/>
    </row>
    <row r="159" spans="5:13">
      <c r="E159" s="858"/>
      <c r="F159" s="858"/>
      <c r="G159" s="858"/>
      <c r="H159" s="858"/>
      <c r="I159" s="858"/>
      <c r="J159" s="858"/>
      <c r="K159" s="858"/>
      <c r="L159" s="858"/>
      <c r="M159" s="858"/>
    </row>
    <row r="160" spans="5:13">
      <c r="E160" s="858"/>
      <c r="F160" s="858"/>
      <c r="G160" s="858"/>
      <c r="H160" s="858"/>
      <c r="I160" s="858"/>
      <c r="J160" s="858"/>
      <c r="K160" s="858"/>
      <c r="L160" s="858"/>
      <c r="M160" s="858"/>
    </row>
    <row r="161" spans="5:13">
      <c r="E161" s="858"/>
      <c r="F161" s="858"/>
      <c r="G161" s="858"/>
      <c r="H161" s="858"/>
      <c r="I161" s="858"/>
      <c r="J161" s="858"/>
      <c r="K161" s="858"/>
      <c r="L161" s="858"/>
      <c r="M161" s="858"/>
    </row>
    <row r="162" spans="5:13">
      <c r="E162" s="858"/>
      <c r="F162" s="858"/>
      <c r="G162" s="858"/>
      <c r="H162" s="858"/>
      <c r="I162" s="858"/>
      <c r="J162" s="858"/>
      <c r="K162" s="858"/>
      <c r="L162" s="858"/>
      <c r="M162" s="858"/>
    </row>
    <row r="163" spans="5:13">
      <c r="E163" s="858"/>
      <c r="F163" s="858"/>
      <c r="G163" s="858"/>
      <c r="H163" s="858"/>
      <c r="I163" s="858"/>
      <c r="J163" s="858"/>
      <c r="K163" s="858"/>
      <c r="L163" s="858"/>
      <c r="M163" s="858"/>
    </row>
    <row r="164" spans="5:13">
      <c r="E164" s="858"/>
      <c r="F164" s="858"/>
      <c r="G164" s="858"/>
      <c r="H164" s="858"/>
      <c r="I164" s="858"/>
      <c r="J164" s="858"/>
      <c r="K164" s="858"/>
      <c r="L164" s="858"/>
      <c r="M164" s="858"/>
    </row>
    <row r="165" spans="5:13">
      <c r="E165" s="858"/>
      <c r="F165" s="858"/>
      <c r="G165" s="858"/>
      <c r="H165" s="858"/>
      <c r="I165" s="858"/>
      <c r="J165" s="858"/>
      <c r="K165" s="858"/>
      <c r="L165" s="858"/>
      <c r="M165" s="858"/>
    </row>
    <row r="166" spans="5:13">
      <c r="E166" s="858"/>
      <c r="F166" s="858"/>
      <c r="G166" s="858"/>
      <c r="H166" s="858"/>
      <c r="I166" s="858"/>
      <c r="J166" s="858"/>
      <c r="K166" s="858"/>
      <c r="L166" s="858"/>
      <c r="M166" s="858"/>
    </row>
    <row r="167" spans="5:13">
      <c r="E167" s="858"/>
      <c r="F167" s="858"/>
      <c r="G167" s="858"/>
      <c r="H167" s="858"/>
      <c r="I167" s="858"/>
      <c r="J167" s="858"/>
      <c r="K167" s="858"/>
      <c r="L167" s="858"/>
      <c r="M167" s="858"/>
    </row>
    <row r="168" spans="5:13">
      <c r="E168" s="858"/>
      <c r="F168" s="858"/>
      <c r="G168" s="858"/>
      <c r="H168" s="858"/>
      <c r="I168" s="858"/>
      <c r="J168" s="858"/>
      <c r="K168" s="858"/>
      <c r="L168" s="858"/>
      <c r="M168" s="858"/>
    </row>
    <row r="169" spans="5:13">
      <c r="E169" s="858"/>
      <c r="F169" s="858"/>
      <c r="G169" s="858"/>
      <c r="H169" s="858"/>
      <c r="I169" s="858"/>
      <c r="J169" s="858"/>
      <c r="K169" s="858"/>
      <c r="L169" s="858"/>
      <c r="M169" s="858"/>
    </row>
    <row r="170" spans="5:13">
      <c r="E170" s="858"/>
      <c r="F170" s="858"/>
      <c r="G170" s="858"/>
      <c r="H170" s="858"/>
      <c r="I170" s="858"/>
      <c r="J170" s="858"/>
      <c r="K170" s="858"/>
      <c r="L170" s="858"/>
      <c r="M170" s="858"/>
    </row>
    <row r="171" spans="5:13">
      <c r="E171" s="858"/>
      <c r="F171" s="858"/>
      <c r="G171" s="858"/>
      <c r="H171" s="858"/>
      <c r="I171" s="858"/>
      <c r="J171" s="858"/>
      <c r="K171" s="858"/>
      <c r="L171" s="858"/>
      <c r="M171" s="858"/>
    </row>
    <row r="172" spans="5:13">
      <c r="E172" s="858"/>
      <c r="F172" s="858"/>
      <c r="G172" s="858"/>
      <c r="H172" s="858"/>
      <c r="I172" s="858"/>
      <c r="J172" s="858"/>
      <c r="K172" s="858"/>
      <c r="L172" s="858"/>
      <c r="M172" s="858"/>
    </row>
    <row r="173" spans="5:13">
      <c r="E173" s="858"/>
      <c r="F173" s="858"/>
      <c r="G173" s="858"/>
      <c r="H173" s="858"/>
      <c r="I173" s="858"/>
      <c r="J173" s="858"/>
      <c r="K173" s="858"/>
      <c r="L173" s="858"/>
      <c r="M173" s="858"/>
    </row>
    <row r="174" spans="5:13">
      <c r="E174" s="858"/>
      <c r="F174" s="858"/>
      <c r="G174" s="858"/>
      <c r="H174" s="858"/>
      <c r="I174" s="858"/>
      <c r="J174" s="858"/>
      <c r="K174" s="858"/>
      <c r="L174" s="858"/>
      <c r="M174" s="858"/>
    </row>
    <row r="175" spans="5:13">
      <c r="E175" s="858"/>
      <c r="F175" s="858"/>
      <c r="G175" s="858"/>
      <c r="H175" s="858"/>
      <c r="I175" s="858"/>
      <c r="J175" s="858"/>
      <c r="K175" s="858"/>
      <c r="L175" s="858"/>
      <c r="M175" s="858"/>
    </row>
    <row r="176" spans="5:13">
      <c r="E176" s="858"/>
      <c r="F176" s="858"/>
      <c r="G176" s="858"/>
      <c r="H176" s="858"/>
      <c r="I176" s="858"/>
      <c r="J176" s="858"/>
      <c r="K176" s="858"/>
      <c r="L176" s="858"/>
      <c r="M176" s="858"/>
    </row>
    <row r="177" spans="5:13">
      <c r="E177" s="858"/>
      <c r="F177" s="858"/>
      <c r="G177" s="858"/>
      <c r="H177" s="858"/>
      <c r="I177" s="858"/>
      <c r="J177" s="858"/>
      <c r="K177" s="858"/>
      <c r="L177" s="858"/>
      <c r="M177" s="858"/>
    </row>
    <row r="178" spans="5:13">
      <c r="E178" s="858"/>
      <c r="F178" s="858"/>
      <c r="G178" s="858"/>
      <c r="H178" s="858"/>
      <c r="I178" s="858"/>
      <c r="J178" s="858"/>
      <c r="K178" s="858"/>
      <c r="L178" s="858"/>
      <c r="M178" s="858"/>
    </row>
    <row r="179" spans="5:13">
      <c r="E179" s="858"/>
      <c r="F179" s="858"/>
      <c r="G179" s="858"/>
      <c r="H179" s="858"/>
      <c r="I179" s="858"/>
      <c r="J179" s="858"/>
      <c r="K179" s="858"/>
      <c r="L179" s="858"/>
      <c r="M179" s="858"/>
    </row>
    <row r="180" spans="5:13">
      <c r="E180" s="858"/>
      <c r="F180" s="858"/>
      <c r="G180" s="858"/>
      <c r="H180" s="858"/>
      <c r="I180" s="858"/>
      <c r="J180" s="858"/>
      <c r="K180" s="858"/>
      <c r="L180" s="858"/>
      <c r="M180" s="858"/>
    </row>
    <row r="181" spans="5:13">
      <c r="E181" s="856"/>
      <c r="F181" s="856"/>
      <c r="G181" s="856"/>
      <c r="H181" s="856"/>
      <c r="I181" s="856"/>
      <c r="J181" s="856"/>
      <c r="K181" s="856"/>
      <c r="L181" s="856"/>
      <c r="M181" s="856"/>
    </row>
    <row r="182" spans="5:13">
      <c r="E182" s="856"/>
      <c r="F182" s="856"/>
      <c r="G182" s="856"/>
      <c r="H182" s="856"/>
      <c r="I182" s="856"/>
      <c r="J182" s="856"/>
      <c r="K182" s="856"/>
      <c r="L182" s="856"/>
      <c r="M182" s="856"/>
    </row>
    <row r="183" spans="5:13">
      <c r="E183" s="856"/>
      <c r="F183" s="856"/>
      <c r="G183" s="856"/>
      <c r="H183" s="856"/>
      <c r="I183" s="856"/>
      <c r="J183" s="856"/>
      <c r="K183" s="856"/>
      <c r="L183" s="856"/>
      <c r="M183" s="856"/>
    </row>
    <row r="184" spans="5:13">
      <c r="E184" s="856"/>
      <c r="F184" s="856"/>
      <c r="G184" s="856"/>
      <c r="H184" s="856"/>
      <c r="I184" s="856"/>
      <c r="J184" s="856"/>
      <c r="K184" s="856"/>
      <c r="L184" s="856"/>
      <c r="M184" s="856"/>
    </row>
    <row r="185" spans="5:13">
      <c r="E185" s="856"/>
      <c r="F185" s="856"/>
      <c r="G185" s="856"/>
      <c r="H185" s="856"/>
      <c r="I185" s="856"/>
      <c r="J185" s="856"/>
      <c r="K185" s="856"/>
      <c r="L185" s="856"/>
      <c r="M185" s="856"/>
    </row>
    <row r="186" spans="5:13">
      <c r="E186" s="856"/>
      <c r="F186" s="856"/>
      <c r="G186" s="856"/>
      <c r="H186" s="856"/>
      <c r="I186" s="856"/>
      <c r="J186" s="856"/>
      <c r="K186" s="856"/>
      <c r="L186" s="856"/>
      <c r="M186" s="856"/>
    </row>
    <row r="187" spans="5:13">
      <c r="E187" s="856"/>
      <c r="F187" s="856"/>
      <c r="G187" s="856"/>
      <c r="H187" s="856"/>
      <c r="I187" s="856"/>
      <c r="J187" s="856"/>
      <c r="K187" s="856"/>
      <c r="L187" s="856"/>
      <c r="M187" s="856"/>
    </row>
    <row r="188" spans="5:13">
      <c r="E188" s="856"/>
      <c r="F188" s="856"/>
      <c r="G188" s="856"/>
      <c r="H188" s="856"/>
      <c r="I188" s="856"/>
      <c r="J188" s="856"/>
      <c r="K188" s="856"/>
      <c r="L188" s="856"/>
      <c r="M188" s="856"/>
    </row>
    <row r="189" spans="5:13">
      <c r="E189" s="856"/>
      <c r="F189" s="856"/>
      <c r="G189" s="856"/>
      <c r="H189" s="856"/>
      <c r="I189" s="856"/>
      <c r="J189" s="856"/>
      <c r="K189" s="856"/>
      <c r="L189" s="856"/>
      <c r="M189" s="856"/>
    </row>
    <row r="190" spans="5:13">
      <c r="E190" s="856"/>
      <c r="F190" s="856"/>
      <c r="G190" s="856"/>
      <c r="H190" s="856"/>
      <c r="I190" s="856"/>
      <c r="J190" s="856"/>
      <c r="K190" s="856"/>
      <c r="L190" s="856"/>
      <c r="M190" s="856"/>
    </row>
    <row r="191" spans="5:13">
      <c r="E191" s="856"/>
      <c r="F191" s="856"/>
      <c r="G191" s="856"/>
      <c r="H191" s="856"/>
      <c r="I191" s="856"/>
      <c r="J191" s="856"/>
      <c r="K191" s="856"/>
      <c r="L191" s="856"/>
      <c r="M191" s="856"/>
    </row>
    <row r="192" spans="5:13">
      <c r="E192" s="856"/>
      <c r="F192" s="856"/>
      <c r="G192" s="856"/>
      <c r="H192" s="856"/>
      <c r="I192" s="856"/>
      <c r="J192" s="856"/>
      <c r="K192" s="856"/>
      <c r="L192" s="856"/>
      <c r="M192" s="856"/>
    </row>
    <row r="193" spans="5:14">
      <c r="E193" s="856"/>
      <c r="F193" s="856"/>
      <c r="G193" s="856"/>
      <c r="H193" s="856"/>
      <c r="I193" s="856"/>
      <c r="J193" s="856"/>
      <c r="K193" s="856"/>
      <c r="L193" s="856"/>
      <c r="M193" s="856"/>
    </row>
    <row r="194" spans="5:14">
      <c r="E194" s="856"/>
      <c r="F194" s="856"/>
      <c r="G194" s="856"/>
      <c r="H194" s="856"/>
      <c r="I194" s="856"/>
      <c r="J194" s="856"/>
      <c r="K194" s="856"/>
      <c r="L194" s="856"/>
      <c r="M194" s="856"/>
    </row>
    <row r="195" spans="5:14">
      <c r="E195" s="856"/>
      <c r="F195" s="856"/>
      <c r="G195" s="856"/>
      <c r="H195" s="856"/>
      <c r="I195" s="856"/>
      <c r="J195" s="856"/>
      <c r="K195" s="856"/>
      <c r="L195" s="856"/>
      <c r="M195" s="856"/>
    </row>
    <row r="196" spans="5:14">
      <c r="E196" s="856"/>
      <c r="F196" s="856"/>
      <c r="G196" s="856"/>
      <c r="H196" s="856"/>
      <c r="I196" s="856"/>
      <c r="J196" s="856"/>
      <c r="K196" s="856"/>
      <c r="L196" s="856"/>
      <c r="M196" s="856"/>
    </row>
    <row r="197" spans="5:14">
      <c r="E197" s="856"/>
      <c r="F197" s="856"/>
      <c r="G197" s="856"/>
      <c r="H197" s="856"/>
      <c r="I197" s="856"/>
      <c r="J197" s="856"/>
      <c r="K197" s="856"/>
      <c r="L197" s="856"/>
      <c r="M197" s="856"/>
    </row>
    <row r="198" spans="5:14">
      <c r="E198" s="856"/>
      <c r="F198" s="856"/>
      <c r="G198" s="856"/>
      <c r="H198" s="856"/>
      <c r="I198" s="856"/>
      <c r="J198" s="856"/>
      <c r="K198" s="856"/>
      <c r="L198" s="856"/>
      <c r="M198" s="856"/>
    </row>
    <row r="199" spans="5:14">
      <c r="E199" s="856"/>
      <c r="F199" s="856"/>
      <c r="G199" s="856"/>
      <c r="H199" s="856"/>
      <c r="I199" s="856"/>
      <c r="J199" s="856"/>
      <c r="K199" s="856"/>
      <c r="L199" s="856"/>
      <c r="M199" s="856"/>
    </row>
    <row r="200" spans="5:14">
      <c r="E200" s="856"/>
      <c r="F200" s="856"/>
      <c r="G200" s="856"/>
      <c r="H200" s="856"/>
      <c r="I200" s="856"/>
      <c r="J200" s="856"/>
      <c r="K200" s="856"/>
      <c r="L200" s="856"/>
      <c r="M200" s="856"/>
    </row>
    <row r="201" spans="5:14">
      <c r="E201" s="856"/>
      <c r="F201" s="856"/>
      <c r="G201" s="856"/>
      <c r="H201" s="856"/>
      <c r="I201" s="856"/>
      <c r="J201" s="856"/>
      <c r="K201" s="856"/>
      <c r="L201" s="856"/>
      <c r="M201" s="856"/>
    </row>
    <row r="202" spans="5:14">
      <c r="E202" s="856"/>
      <c r="F202" s="856"/>
      <c r="G202" s="856"/>
      <c r="H202" s="856"/>
      <c r="I202" s="856"/>
      <c r="J202" s="856"/>
      <c r="K202" s="856"/>
      <c r="L202" s="856"/>
      <c r="M202" s="856"/>
    </row>
    <row r="203" spans="5:14">
      <c r="E203" s="856"/>
      <c r="F203" s="856"/>
      <c r="G203" s="856"/>
      <c r="H203" s="856"/>
      <c r="I203" s="856"/>
      <c r="J203" s="856"/>
      <c r="K203" s="856"/>
      <c r="L203" s="856"/>
      <c r="M203" s="856"/>
      <c r="N203" s="856"/>
    </row>
    <row r="204" spans="5:14">
      <c r="E204" s="856"/>
      <c r="F204" s="856"/>
      <c r="G204" s="856"/>
      <c r="H204" s="856"/>
      <c r="I204" s="856"/>
      <c r="J204" s="856"/>
      <c r="K204" s="856"/>
      <c r="L204" s="856"/>
      <c r="M204" s="856"/>
      <c r="N204" s="856"/>
    </row>
    <row r="205" spans="5:14">
      <c r="E205" s="856"/>
      <c r="F205" s="856"/>
      <c r="G205" s="856"/>
      <c r="H205" s="856"/>
      <c r="I205" s="856"/>
      <c r="J205" s="856"/>
      <c r="K205" s="856"/>
      <c r="L205" s="856"/>
      <c r="M205" s="856"/>
      <c r="N205" s="856"/>
    </row>
    <row r="206" spans="5:14">
      <c r="E206" s="856"/>
      <c r="F206" s="856"/>
      <c r="G206" s="856"/>
      <c r="H206" s="856"/>
      <c r="I206" s="856"/>
      <c r="J206" s="856"/>
      <c r="K206" s="856"/>
      <c r="L206" s="856"/>
      <c r="M206" s="856"/>
      <c r="N206" s="856"/>
    </row>
    <row r="207" spans="5:14">
      <c r="E207" s="856"/>
      <c r="F207" s="856"/>
      <c r="G207" s="856"/>
      <c r="H207" s="856"/>
      <c r="I207" s="856"/>
      <c r="J207" s="856"/>
      <c r="K207" s="856"/>
      <c r="L207" s="856"/>
      <c r="M207" s="856"/>
      <c r="N207" s="856"/>
    </row>
    <row r="208" spans="5:14">
      <c r="E208" s="856"/>
      <c r="F208" s="856"/>
      <c r="G208" s="856"/>
      <c r="H208" s="856"/>
      <c r="I208" s="856"/>
      <c r="J208" s="856"/>
      <c r="K208" s="856"/>
      <c r="L208" s="856"/>
      <c r="M208" s="856"/>
      <c r="N208" s="856"/>
    </row>
  </sheetData>
  <mergeCells count="16">
    <mergeCell ref="F2:N2"/>
    <mergeCell ref="F3:M3"/>
    <mergeCell ref="F32:M32"/>
    <mergeCell ref="F21:M21"/>
    <mergeCell ref="F65:M65"/>
    <mergeCell ref="F54:M54"/>
    <mergeCell ref="F43:M43"/>
    <mergeCell ref="F9:N9"/>
    <mergeCell ref="F87:M87"/>
    <mergeCell ref="F98:M98"/>
    <mergeCell ref="F109:M109"/>
    <mergeCell ref="F120:M120"/>
    <mergeCell ref="B4:B6"/>
    <mergeCell ref="F4:M4"/>
    <mergeCell ref="F76:M7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dimension ref="A1:M70"/>
  <sheetViews>
    <sheetView zoomScaleNormal="100" workbookViewId="0">
      <selection activeCell="F9" sqref="F9"/>
    </sheetView>
  </sheetViews>
  <sheetFormatPr defaultRowHeight="12.75"/>
  <cols>
    <col min="1" max="1" width="1.42578125" style="888" customWidth="1"/>
    <col min="2" max="2" width="13.5703125" style="888" customWidth="1"/>
    <col min="3" max="3" width="1.42578125" style="888" customWidth="1"/>
    <col min="4" max="4" width="4.42578125" style="888" customWidth="1"/>
    <col min="5" max="5" width="2.5703125" style="888" customWidth="1"/>
    <col min="6" max="6" width="4.85546875" style="888" customWidth="1"/>
    <col min="7" max="8" width="9.140625" style="888"/>
    <col min="9" max="9" width="71.140625" style="888" customWidth="1"/>
    <col min="10" max="16384" width="9.140625" style="888"/>
  </cols>
  <sheetData>
    <row r="1" spans="1:13" ht="15.75">
      <c r="A1" s="870"/>
      <c r="B1" s="871" t="str">
        <f>Title!B1</f>
        <v>Sept 2012</v>
      </c>
      <c r="C1" s="872"/>
      <c r="E1" s="693"/>
      <c r="F1" s="693"/>
      <c r="G1" s="693"/>
      <c r="H1" s="693"/>
      <c r="I1" s="693"/>
      <c r="J1" s="693"/>
      <c r="K1" s="693"/>
      <c r="L1" s="693"/>
      <c r="M1" s="694"/>
    </row>
    <row r="2" spans="1:13" ht="18.75" thickBot="1">
      <c r="A2" s="618"/>
      <c r="B2" s="894"/>
      <c r="C2" s="53"/>
      <c r="E2" s="1638" t="s">
        <v>510</v>
      </c>
      <c r="F2" s="1638"/>
      <c r="G2" s="1638"/>
      <c r="H2" s="1638"/>
      <c r="I2" s="1638"/>
      <c r="J2" s="1638"/>
      <c r="K2" s="1638"/>
      <c r="L2" s="1638"/>
      <c r="M2" s="1638"/>
    </row>
    <row r="3" spans="1:13" ht="18.75" thickBot="1">
      <c r="A3" s="618"/>
      <c r="B3" s="372" t="str">
        <f>Title!B3</f>
        <v>Interim</v>
      </c>
      <c r="C3" s="53"/>
      <c r="E3" s="695"/>
      <c r="F3" s="1639"/>
      <c r="G3" s="1639"/>
      <c r="H3" s="1639"/>
      <c r="I3" s="1639"/>
      <c r="J3" s="1639"/>
      <c r="K3" s="1639"/>
      <c r="L3" s="1639"/>
      <c r="M3" s="1639"/>
    </row>
    <row r="4" spans="1:13" ht="18.75">
      <c r="A4" s="618"/>
      <c r="B4" s="1271" t="str">
        <f>Title!B4</f>
        <v>R2</v>
      </c>
      <c r="C4" s="53"/>
      <c r="E4" s="387"/>
      <c r="F4" s="1598" t="s">
        <v>432</v>
      </c>
      <c r="G4" s="1598"/>
      <c r="H4" s="1598"/>
      <c r="I4" s="1598"/>
      <c r="J4" s="1598"/>
      <c r="K4" s="1598"/>
      <c r="L4" s="1598"/>
      <c r="M4" s="1598"/>
    </row>
    <row r="5" spans="1:13" ht="15.75">
      <c r="A5" s="618"/>
      <c r="B5" s="1272"/>
      <c r="C5" s="53"/>
      <c r="E5" s="406"/>
      <c r="F5" s="760" t="s">
        <v>6</v>
      </c>
      <c r="G5" s="407" t="s">
        <v>676</v>
      </c>
      <c r="H5" s="731"/>
      <c r="I5" s="732"/>
      <c r="J5" s="732"/>
      <c r="K5" s="732"/>
      <c r="L5" s="732"/>
      <c r="M5" s="696"/>
    </row>
    <row r="6" spans="1:13" ht="16.5" thickBot="1">
      <c r="A6" s="618"/>
      <c r="B6" s="1273"/>
      <c r="C6" s="53"/>
      <c r="E6" s="406"/>
      <c r="F6" s="760" t="s">
        <v>6</v>
      </c>
      <c r="G6" s="1245"/>
      <c r="H6" s="1245"/>
      <c r="I6" s="1243" t="s">
        <v>673</v>
      </c>
      <c r="J6" s="1244"/>
      <c r="K6" s="1244"/>
      <c r="L6" s="732"/>
      <c r="M6" s="696"/>
    </row>
    <row r="7" spans="1:13" ht="16.5" thickBot="1">
      <c r="A7" s="618"/>
      <c r="B7" s="54"/>
      <c r="C7" s="547"/>
      <c r="E7" s="406"/>
      <c r="F7" s="760"/>
      <c r="G7" s="1245"/>
      <c r="H7" s="1245"/>
      <c r="I7" s="1242" t="s">
        <v>674</v>
      </c>
      <c r="J7" s="1244"/>
      <c r="K7" s="1244"/>
      <c r="L7" s="732"/>
      <c r="M7" s="696"/>
    </row>
    <row r="8" spans="1:13" ht="18">
      <c r="A8" s="618"/>
      <c r="B8" s="1073" t="s">
        <v>114</v>
      </c>
      <c r="C8" s="501"/>
      <c r="E8" s="406"/>
      <c r="F8" s="760" t="s">
        <v>6</v>
      </c>
      <c r="G8" s="1635" t="s">
        <v>675</v>
      </c>
      <c r="H8" s="1636"/>
      <c r="I8" s="1636"/>
      <c r="J8" s="1636"/>
      <c r="K8" s="1636"/>
      <c r="L8" s="732"/>
      <c r="M8" s="696"/>
    </row>
    <row r="9" spans="1:13" ht="27" customHeight="1">
      <c r="A9" s="618"/>
      <c r="B9" s="685" t="s">
        <v>143</v>
      </c>
      <c r="C9" s="501"/>
      <c r="E9" s="1246"/>
      <c r="F9" s="1246"/>
      <c r="G9" s="1637"/>
      <c r="H9" s="1637"/>
      <c r="I9" s="1637"/>
      <c r="J9" s="1637"/>
      <c r="K9" s="1637"/>
      <c r="L9" s="676"/>
      <c r="M9" s="698"/>
    </row>
    <row r="10" spans="1:13" ht="20.25">
      <c r="A10" s="618"/>
      <c r="B10" s="686"/>
      <c r="C10" s="687"/>
      <c r="E10" s="745"/>
      <c r="F10" s="745"/>
      <c r="G10" s="745"/>
      <c r="H10" s="745"/>
      <c r="I10" s="745"/>
      <c r="J10" s="745"/>
      <c r="K10" s="745"/>
      <c r="L10" s="746"/>
      <c r="M10" s="699"/>
    </row>
    <row r="11" spans="1:13" ht="15.75">
      <c r="A11" s="618"/>
      <c r="B11" s="688" t="s">
        <v>423</v>
      </c>
      <c r="C11" s="501"/>
      <c r="E11" s="759"/>
      <c r="F11" s="759"/>
      <c r="G11" s="759"/>
      <c r="H11" s="759"/>
      <c r="I11" s="759"/>
      <c r="J11" s="759"/>
      <c r="K11" s="759"/>
      <c r="L11" s="759"/>
      <c r="M11" s="700"/>
    </row>
    <row r="12" spans="1:13" ht="15.75">
      <c r="A12" s="52"/>
      <c r="B12" s="689" t="s">
        <v>424</v>
      </c>
      <c r="C12" s="53"/>
      <c r="M12" s="701"/>
    </row>
    <row r="13" spans="1:13" ht="15.75">
      <c r="A13" s="618"/>
      <c r="B13" s="690" t="s">
        <v>169</v>
      </c>
      <c r="C13" s="501"/>
      <c r="M13" s="701"/>
    </row>
    <row r="14" spans="1:13" ht="15.75">
      <c r="A14" s="52"/>
      <c r="B14" s="691" t="s">
        <v>272</v>
      </c>
      <c r="C14" s="501"/>
      <c r="M14" s="701"/>
    </row>
    <row r="15" spans="1:13" ht="15.75">
      <c r="A15" s="52"/>
      <c r="B15" s="502" t="s">
        <v>301</v>
      </c>
      <c r="C15" s="501"/>
      <c r="M15" s="701"/>
    </row>
    <row r="16" spans="1:13" ht="15.75">
      <c r="A16" s="52"/>
      <c r="B16" s="503" t="s">
        <v>367</v>
      </c>
      <c r="C16" s="504"/>
      <c r="M16" s="701"/>
    </row>
    <row r="17" spans="1:13">
      <c r="A17" s="52"/>
      <c r="B17" s="54"/>
      <c r="C17" s="463"/>
      <c r="M17" s="701"/>
    </row>
    <row r="18" spans="1:13">
      <c r="A18" s="52"/>
      <c r="B18" s="54"/>
      <c r="C18" s="53"/>
      <c r="M18" s="701"/>
    </row>
    <row r="19" spans="1:13" ht="15.75">
      <c r="A19" s="618"/>
      <c r="B19" s="1026" t="s">
        <v>425</v>
      </c>
      <c r="C19" s="501"/>
      <c r="M19" s="701"/>
    </row>
    <row r="20" spans="1:13" ht="15.75">
      <c r="A20" s="52"/>
      <c r="B20" s="689" t="s">
        <v>426</v>
      </c>
      <c r="C20" s="53"/>
      <c r="M20" s="701"/>
    </row>
    <row r="21" spans="1:13" ht="15.75">
      <c r="A21" s="618"/>
      <c r="B21" s="1074" t="s">
        <v>507</v>
      </c>
      <c r="C21" s="501"/>
      <c r="M21" s="701"/>
    </row>
    <row r="22" spans="1:13" ht="15.75">
      <c r="A22" s="52"/>
      <c r="B22" s="1027" t="s">
        <v>316</v>
      </c>
      <c r="C22" s="501"/>
      <c r="M22" s="701"/>
    </row>
    <row r="23" spans="1:13" ht="15.75">
      <c r="A23" s="52"/>
      <c r="B23" s="1075" t="s">
        <v>315</v>
      </c>
      <c r="C23" s="501"/>
      <c r="M23" s="701"/>
    </row>
    <row r="24" spans="1:13" ht="15.75">
      <c r="A24" s="52"/>
      <c r="B24" s="1028" t="s">
        <v>368</v>
      </c>
      <c r="C24" s="501"/>
      <c r="M24" s="701"/>
    </row>
    <row r="25" spans="1:13" ht="15.75">
      <c r="A25" s="52"/>
      <c r="B25" s="1076" t="s">
        <v>30</v>
      </c>
      <c r="C25" s="501"/>
      <c r="M25" s="701"/>
    </row>
    <row r="26" spans="1:13" ht="15.75">
      <c r="A26" s="52"/>
      <c r="B26" s="1077" t="s">
        <v>24</v>
      </c>
      <c r="C26" s="501"/>
      <c r="M26" s="701"/>
    </row>
    <row r="27" spans="1:13" ht="15.75">
      <c r="A27" s="52"/>
      <c r="B27" s="1078" t="s">
        <v>509</v>
      </c>
      <c r="C27" s="501"/>
      <c r="M27" s="701"/>
    </row>
    <row r="28" spans="1:13" ht="15.75">
      <c r="A28" s="52"/>
      <c r="B28" s="54"/>
      <c r="C28" s="501"/>
      <c r="M28" s="701"/>
    </row>
    <row r="29" spans="1:13">
      <c r="A29" s="52"/>
      <c r="B29" s="54"/>
      <c r="C29" s="53"/>
      <c r="M29" s="701"/>
    </row>
    <row r="30" spans="1:13" ht="15.75">
      <c r="A30" s="52"/>
      <c r="B30" s="688" t="s">
        <v>427</v>
      </c>
      <c r="C30" s="53"/>
      <c r="M30" s="701"/>
    </row>
    <row r="31" spans="1:13" ht="15.75">
      <c r="A31" s="52"/>
      <c r="B31" s="689" t="s">
        <v>428</v>
      </c>
      <c r="C31" s="53"/>
      <c r="M31" s="701"/>
    </row>
    <row r="32" spans="1:13" ht="15.75">
      <c r="A32" s="52"/>
      <c r="B32" s="1081" t="s">
        <v>493</v>
      </c>
      <c r="C32" s="53"/>
      <c r="M32" s="701"/>
    </row>
    <row r="33" spans="1:13" ht="15.75">
      <c r="A33" s="618"/>
      <c r="B33" s="1082" t="s">
        <v>508</v>
      </c>
      <c r="C33" s="501"/>
      <c r="M33" s="701"/>
    </row>
    <row r="34" spans="1:13">
      <c r="A34" s="52"/>
      <c r="B34" s="54"/>
      <c r="C34" s="53"/>
      <c r="M34" s="701"/>
    </row>
    <row r="35" spans="1:13" ht="15.75">
      <c r="A35" s="52"/>
      <c r="B35" s="54"/>
      <c r="C35" s="501"/>
      <c r="M35" s="701"/>
    </row>
    <row r="36" spans="1:13" ht="15.75">
      <c r="A36" s="52"/>
      <c r="B36" s="1276" t="s">
        <v>456</v>
      </c>
      <c r="C36" s="501"/>
      <c r="M36" s="701"/>
    </row>
    <row r="37" spans="1:13">
      <c r="A37" s="54"/>
      <c r="B37" s="1277"/>
      <c r="C37" s="54"/>
      <c r="M37" s="701"/>
    </row>
    <row r="38" spans="1:13" ht="18">
      <c r="A38" s="54"/>
      <c r="B38" s="873" t="s">
        <v>452</v>
      </c>
      <c r="C38" s="54"/>
      <c r="M38" s="701"/>
    </row>
    <row r="39" spans="1:13" ht="15.75">
      <c r="A39" s="54"/>
      <c r="B39" s="1085" t="s">
        <v>384</v>
      </c>
      <c r="C39" s="54"/>
      <c r="M39" s="701"/>
    </row>
    <row r="40" spans="1:13" ht="13.5" thickBot="1">
      <c r="A40" s="54"/>
      <c r="B40" s="54"/>
      <c r="C40" s="54"/>
      <c r="M40" s="701"/>
    </row>
    <row r="41" spans="1:13" ht="15">
      <c r="A41" s="52"/>
      <c r="B41" s="603" t="s">
        <v>321</v>
      </c>
      <c r="C41" s="53"/>
      <c r="M41" s="701"/>
    </row>
    <row r="42" spans="1:13" ht="15">
      <c r="A42" s="52"/>
      <c r="B42" s="604" t="s">
        <v>279</v>
      </c>
      <c r="C42" s="53"/>
      <c r="M42" s="701"/>
    </row>
    <row r="43" spans="1:13" ht="14.25">
      <c r="A43" s="52"/>
      <c r="B43" s="506" t="s">
        <v>264</v>
      </c>
      <c r="C43" s="505"/>
      <c r="M43" s="701"/>
    </row>
    <row r="44" spans="1:13" ht="14.25">
      <c r="A44" s="52"/>
      <c r="B44" s="507" t="s">
        <v>115</v>
      </c>
      <c r="C44" s="505"/>
      <c r="M44" s="701"/>
    </row>
    <row r="45" spans="1:13" ht="14.25">
      <c r="A45" s="52"/>
      <c r="B45" s="508" t="s">
        <v>116</v>
      </c>
      <c r="C45" s="505"/>
      <c r="M45" s="701"/>
    </row>
    <row r="46" spans="1:13" ht="15.75">
      <c r="A46" s="52"/>
      <c r="B46" s="1083" t="s">
        <v>113</v>
      </c>
      <c r="C46" s="505"/>
      <c r="M46" s="701"/>
    </row>
    <row r="47" spans="1:13" ht="14.25">
      <c r="A47" s="52"/>
      <c r="B47" s="509" t="s">
        <v>275</v>
      </c>
      <c r="C47" s="505"/>
      <c r="M47" s="701"/>
    </row>
    <row r="48" spans="1:13" ht="14.25">
      <c r="A48" s="52"/>
      <c r="B48" s="509" t="s">
        <v>276</v>
      </c>
      <c r="C48" s="505"/>
      <c r="M48" s="701"/>
    </row>
    <row r="49" spans="1:13" ht="14.25">
      <c r="A49" s="52"/>
      <c r="B49" s="509" t="s">
        <v>147</v>
      </c>
      <c r="C49" s="505"/>
      <c r="M49" s="701"/>
    </row>
    <row r="50" spans="1:13" ht="14.25">
      <c r="A50" s="52"/>
      <c r="B50" s="509" t="s">
        <v>281</v>
      </c>
      <c r="C50" s="505"/>
      <c r="M50" s="701"/>
    </row>
    <row r="51" spans="1:13" ht="14.25">
      <c r="A51" s="52"/>
      <c r="B51" s="509" t="s">
        <v>277</v>
      </c>
      <c r="C51" s="505"/>
      <c r="M51" s="701"/>
    </row>
    <row r="52" spans="1:13" ht="14.25">
      <c r="A52" s="52"/>
      <c r="B52" s="509" t="s">
        <v>146</v>
      </c>
      <c r="C52" s="505"/>
      <c r="M52" s="701"/>
    </row>
    <row r="53" spans="1:13" ht="14.25">
      <c r="A53" s="52"/>
      <c r="B53" s="509" t="s">
        <v>278</v>
      </c>
      <c r="C53" s="505"/>
      <c r="M53" s="701"/>
    </row>
    <row r="54" spans="1:13" ht="14.25">
      <c r="A54" s="52"/>
      <c r="B54" s="692" t="s">
        <v>117</v>
      </c>
      <c r="C54" s="505"/>
      <c r="M54" s="701"/>
    </row>
    <row r="55" spans="1:13" ht="14.25">
      <c r="A55" s="52"/>
      <c r="B55" s="54"/>
      <c r="C55" s="505"/>
      <c r="M55" s="701"/>
    </row>
    <row r="56" spans="1:13" ht="14.25">
      <c r="A56" s="52"/>
      <c r="B56" s="54"/>
      <c r="C56" s="505"/>
    </row>
    <row r="57" spans="1:13">
      <c r="A57" s="52"/>
      <c r="B57" s="54"/>
      <c r="C57" s="53"/>
    </row>
    <row r="58" spans="1:13" ht="15.75">
      <c r="A58" s="870"/>
      <c r="B58" s="871" t="str">
        <f>B1</f>
        <v>Sept 2012</v>
      </c>
      <c r="C58" s="872"/>
    </row>
    <row r="59" spans="1:13">
      <c r="A59" s="1052"/>
      <c r="B59" s="1052"/>
      <c r="C59" s="1052"/>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sheetData>
  <mergeCells count="6">
    <mergeCell ref="G8:K9"/>
    <mergeCell ref="B36:B37"/>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I6" r:id="rId11" display="http://www.ieee802.org/11/Meetings/201209ChinaInterim.html"/>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M76"/>
  <sheetViews>
    <sheetView zoomScaleNormal="100" workbookViewId="0">
      <selection activeCell="E3" sqref="E3:L3"/>
    </sheetView>
  </sheetViews>
  <sheetFormatPr defaultRowHeight="12.75"/>
  <cols>
    <col min="1" max="1" width="1.42578125" style="684" customWidth="1"/>
    <col min="2" max="2" width="13.5703125" style="684" customWidth="1"/>
    <col min="3" max="3" width="1.42578125" style="684" customWidth="1"/>
    <col min="4" max="4" width="4.42578125" style="684" customWidth="1"/>
    <col min="5" max="5" width="2.5703125" style="684" customWidth="1"/>
    <col min="6" max="6" width="4.85546875" style="684" customWidth="1"/>
    <col min="7" max="7" width="9.140625" style="684"/>
    <col min="8" max="8" width="79.42578125" style="684" customWidth="1"/>
    <col min="9" max="9" width="4.5703125" style="684" customWidth="1"/>
    <col min="10" max="10" width="9.140625" style="684"/>
    <col min="11" max="11" width="8" style="684" customWidth="1"/>
    <col min="12" max="16384" width="9.140625" style="684"/>
  </cols>
  <sheetData>
    <row r="1" spans="1:13" ht="15.75">
      <c r="A1" s="870"/>
      <c r="B1" s="871" t="str">
        <f>Title!B1</f>
        <v>Sept 2012</v>
      </c>
      <c r="C1" s="872"/>
      <c r="E1" s="1079"/>
      <c r="F1" s="1079"/>
      <c r="G1" s="1079"/>
      <c r="H1" s="1079"/>
      <c r="I1" s="1079"/>
      <c r="J1" s="1079"/>
      <c r="K1" s="1079"/>
      <c r="L1" s="1079"/>
      <c r="M1" s="1080"/>
    </row>
    <row r="2" spans="1:13" ht="18.75" thickBot="1">
      <c r="A2" s="618"/>
      <c r="B2" s="894"/>
      <c r="C2" s="53"/>
      <c r="E2" s="1642" t="s">
        <v>512</v>
      </c>
      <c r="F2" s="1642"/>
      <c r="G2" s="1642"/>
      <c r="H2" s="1642"/>
      <c r="I2" s="1642"/>
      <c r="J2" s="1642"/>
      <c r="K2" s="1642"/>
      <c r="L2" s="1642"/>
      <c r="M2" s="1642"/>
    </row>
    <row r="3" spans="1:13" ht="16.5" thickBot="1">
      <c r="A3" s="618"/>
      <c r="B3" s="372" t="str">
        <f>Title!B3</f>
        <v>Interim</v>
      </c>
      <c r="C3" s="53"/>
      <c r="E3" s="1643" t="s">
        <v>523</v>
      </c>
      <c r="F3" s="1643"/>
      <c r="G3" s="1643"/>
      <c r="H3" s="1643"/>
      <c r="I3" s="1643"/>
      <c r="J3" s="1643"/>
      <c r="K3" s="1643"/>
      <c r="L3" s="1643"/>
      <c r="M3" s="399"/>
    </row>
    <row r="4" spans="1:13" ht="15.75">
      <c r="A4" s="618"/>
      <c r="B4" s="1271" t="str">
        <f>Title!B4</f>
        <v>R2</v>
      </c>
      <c r="C4" s="53"/>
      <c r="E4" s="1644" t="s">
        <v>584</v>
      </c>
      <c r="F4" s="1644"/>
      <c r="G4" s="1644"/>
      <c r="H4" s="1644"/>
      <c r="I4" s="1644"/>
      <c r="J4" s="1644"/>
      <c r="K4" s="1644"/>
      <c r="L4" s="1644"/>
      <c r="M4" s="702"/>
    </row>
    <row r="5" spans="1:13" ht="15.75">
      <c r="A5" s="618"/>
      <c r="B5" s="1272"/>
      <c r="C5" s="53"/>
      <c r="E5" s="760" t="s">
        <v>6</v>
      </c>
      <c r="F5" s="761" t="s">
        <v>429</v>
      </c>
      <c r="G5" s="762"/>
      <c r="H5" s="763"/>
      <c r="I5" s="763"/>
      <c r="J5" s="763"/>
      <c r="K5" s="763"/>
      <c r="L5" s="764"/>
      <c r="M5" s="703"/>
    </row>
    <row r="6" spans="1:13" ht="16.5" thickBot="1">
      <c r="A6" s="618"/>
      <c r="B6" s="1273"/>
      <c r="C6" s="53"/>
      <c r="E6" s="760" t="s">
        <v>6</v>
      </c>
      <c r="F6" s="761" t="s">
        <v>585</v>
      </c>
      <c r="G6" s="762"/>
      <c r="H6" s="763"/>
      <c r="I6" s="763"/>
      <c r="J6" s="763"/>
      <c r="K6" s="763"/>
      <c r="L6" s="764"/>
      <c r="M6" s="703"/>
    </row>
    <row r="7" spans="1:13" ht="13.5" thickBot="1">
      <c r="A7" s="618"/>
      <c r="B7" s="54"/>
      <c r="C7" s="547"/>
      <c r="E7" s="1640"/>
      <c r="F7" s="1641"/>
      <c r="G7" s="1641"/>
      <c r="H7" s="1641"/>
      <c r="I7" s="1641"/>
      <c r="J7" s="1641"/>
      <c r="K7" s="1641"/>
      <c r="L7" s="1641"/>
      <c r="M7" s="47"/>
    </row>
    <row r="8" spans="1:13" ht="18">
      <c r="A8" s="618"/>
      <c r="B8" s="1073" t="s">
        <v>114</v>
      </c>
      <c r="C8" s="501"/>
      <c r="E8" s="1629" t="s">
        <v>586</v>
      </c>
      <c r="F8" s="1629"/>
      <c r="G8" s="1629"/>
      <c r="H8" s="1629"/>
      <c r="I8" s="1629"/>
      <c r="J8" s="1629"/>
      <c r="K8" s="1629"/>
      <c r="L8" s="1629"/>
      <c r="M8" s="1089"/>
    </row>
    <row r="9" spans="1:13" ht="18">
      <c r="A9" s="618"/>
      <c r="B9" s="685" t="s">
        <v>143</v>
      </c>
      <c r="C9" s="501"/>
      <c r="E9" s="996"/>
      <c r="F9" s="997"/>
      <c r="G9" s="998"/>
      <c r="H9" s="998"/>
      <c r="I9" s="998"/>
      <c r="J9" s="998"/>
      <c r="K9" s="998"/>
      <c r="L9" s="999"/>
      <c r="M9" s="998"/>
    </row>
    <row r="10" spans="1:13" ht="18">
      <c r="A10" s="618"/>
      <c r="B10" s="686"/>
      <c r="C10" s="687"/>
      <c r="E10" s="767"/>
      <c r="F10" s="909">
        <v>1</v>
      </c>
      <c r="G10" s="910" t="s">
        <v>0</v>
      </c>
      <c r="H10" s="911" t="s">
        <v>342</v>
      </c>
      <c r="I10" s="911" t="s">
        <v>187</v>
      </c>
      <c r="J10" s="911" t="s">
        <v>1</v>
      </c>
      <c r="K10" s="768">
        <v>1</v>
      </c>
      <c r="L10" s="769">
        <f>TIME(16,0,0)</f>
        <v>0.66666666666666663</v>
      </c>
      <c r="M10" s="770"/>
    </row>
    <row r="11" spans="1:13" ht="15.75">
      <c r="A11" s="618"/>
      <c r="B11" s="688" t="s">
        <v>423</v>
      </c>
      <c r="C11" s="501"/>
      <c r="E11" s="1000"/>
      <c r="F11" s="1001">
        <v>2</v>
      </c>
      <c r="G11" s="1002" t="s">
        <v>0</v>
      </c>
      <c r="H11" s="1003" t="s">
        <v>430</v>
      </c>
      <c r="I11" s="1004" t="s">
        <v>187</v>
      </c>
      <c r="J11" s="1004" t="s">
        <v>1</v>
      </c>
      <c r="K11" s="1005">
        <v>5</v>
      </c>
      <c r="L11" s="1006">
        <f t="shared" ref="L11:L17" si="0">L10+TIME(0,K10,0)</f>
        <v>0.66736111111111107</v>
      </c>
      <c r="M11" s="1007"/>
    </row>
    <row r="12" spans="1:13" ht="15.75">
      <c r="A12" s="52"/>
      <c r="B12" s="689" t="s">
        <v>424</v>
      </c>
      <c r="C12" s="53"/>
      <c r="E12" s="758"/>
      <c r="F12" s="780">
        <v>3</v>
      </c>
      <c r="G12" s="771" t="s">
        <v>0</v>
      </c>
      <c r="H12" s="772" t="s">
        <v>431</v>
      </c>
      <c r="I12" s="911" t="s">
        <v>187</v>
      </c>
      <c r="J12" s="911" t="s">
        <v>1</v>
      </c>
      <c r="K12" s="768">
        <v>5</v>
      </c>
      <c r="L12" s="769">
        <f t="shared" si="0"/>
        <v>0.67083333333333328</v>
      </c>
      <c r="M12" s="770"/>
    </row>
    <row r="13" spans="1:13" ht="15.75">
      <c r="A13" s="618"/>
      <c r="B13" s="690" t="s">
        <v>169</v>
      </c>
      <c r="C13" s="501"/>
      <c r="E13" s="1000"/>
      <c r="F13" s="1001">
        <v>4</v>
      </c>
      <c r="G13" s="1002" t="s">
        <v>43</v>
      </c>
      <c r="H13" s="1008" t="s">
        <v>343</v>
      </c>
      <c r="I13" s="1004" t="s">
        <v>187</v>
      </c>
      <c r="J13" s="1004" t="s">
        <v>1</v>
      </c>
      <c r="K13" s="1005">
        <v>5</v>
      </c>
      <c r="L13" s="1006">
        <f t="shared" si="0"/>
        <v>0.67430555555555549</v>
      </c>
      <c r="M13" s="1007"/>
    </row>
    <row r="14" spans="1:13" ht="15.75">
      <c r="A14" s="52"/>
      <c r="B14" s="691" t="s">
        <v>272</v>
      </c>
      <c r="C14" s="501"/>
      <c r="E14" s="705"/>
      <c r="F14" s="706">
        <v>5</v>
      </c>
      <c r="G14" s="707" t="s">
        <v>2</v>
      </c>
      <c r="H14" s="708" t="s">
        <v>344</v>
      </c>
      <c r="I14" s="707" t="s">
        <v>187</v>
      </c>
      <c r="J14" s="707" t="s">
        <v>4</v>
      </c>
      <c r="K14" s="709">
        <v>5</v>
      </c>
      <c r="L14" s="769">
        <f t="shared" si="0"/>
        <v>0.6777777777777777</v>
      </c>
      <c r="M14" s="710"/>
    </row>
    <row r="15" spans="1:13" ht="15.75">
      <c r="A15" s="52"/>
      <c r="B15" s="502" t="s">
        <v>301</v>
      </c>
      <c r="C15" s="501"/>
      <c r="E15" s="1000"/>
      <c r="F15" s="1001">
        <v>6</v>
      </c>
      <c r="G15" s="1002" t="s">
        <v>54</v>
      </c>
      <c r="H15" s="1009" t="s">
        <v>349</v>
      </c>
      <c r="I15" s="1004" t="s">
        <v>187</v>
      </c>
      <c r="J15" s="1004" t="s">
        <v>1</v>
      </c>
      <c r="K15" s="1005">
        <v>50</v>
      </c>
      <c r="L15" s="1006">
        <f t="shared" si="0"/>
        <v>0.68124999999999991</v>
      </c>
      <c r="M15" s="1007"/>
    </row>
    <row r="16" spans="1:13" ht="15.75">
      <c r="A16" s="52"/>
      <c r="B16" s="503" t="s">
        <v>367</v>
      </c>
      <c r="C16" s="504"/>
      <c r="E16" s="705"/>
      <c r="F16" s="847">
        <v>7</v>
      </c>
      <c r="G16" s="1010" t="s">
        <v>54</v>
      </c>
      <c r="H16" s="845" t="s">
        <v>587</v>
      </c>
      <c r="I16" s="707" t="s">
        <v>187</v>
      </c>
      <c r="J16" s="707" t="s">
        <v>1</v>
      </c>
      <c r="K16" s="709">
        <v>49</v>
      </c>
      <c r="L16" s="769">
        <f t="shared" si="0"/>
        <v>0.71597222222222212</v>
      </c>
      <c r="M16" s="710"/>
    </row>
    <row r="17" spans="1:13" ht="15.75">
      <c r="A17" s="52"/>
      <c r="B17" s="54"/>
      <c r="C17" s="463"/>
      <c r="E17" s="1000"/>
      <c r="F17" s="1011">
        <v>8</v>
      </c>
      <c r="G17" s="1004" t="s">
        <v>0</v>
      </c>
      <c r="H17" s="1004" t="s">
        <v>521</v>
      </c>
      <c r="I17" s="1004" t="s">
        <v>187</v>
      </c>
      <c r="J17" s="1004" t="s">
        <v>4</v>
      </c>
      <c r="K17" s="1005">
        <v>5</v>
      </c>
      <c r="L17" s="1006">
        <f t="shared" si="0"/>
        <v>0.74999999999999989</v>
      </c>
      <c r="M17" s="1007"/>
    </row>
    <row r="18" spans="1:13" ht="15.75">
      <c r="A18" s="52"/>
      <c r="B18" s="54"/>
      <c r="C18" s="53"/>
      <c r="E18" s="705"/>
      <c r="F18" s="706"/>
      <c r="G18" s="707"/>
      <c r="H18" s="707"/>
      <c r="I18" s="707"/>
      <c r="J18" s="707"/>
      <c r="K18" s="709"/>
      <c r="L18" s="837"/>
      <c r="M18" s="710"/>
    </row>
    <row r="19" spans="1:13" ht="15.75">
      <c r="A19" s="618"/>
      <c r="B19" s="1026" t="s">
        <v>425</v>
      </c>
      <c r="C19" s="501"/>
      <c r="E19" s="714"/>
      <c r="F19" s="715"/>
      <c r="G19" s="933"/>
      <c r="H19" s="933"/>
      <c r="I19" s="933"/>
      <c r="J19" s="933"/>
      <c r="K19" s="711"/>
      <c r="L19" s="712"/>
      <c r="M19" s="713"/>
    </row>
    <row r="20" spans="1:13" ht="15.75">
      <c r="A20" s="52"/>
      <c r="B20" s="689" t="s">
        <v>426</v>
      </c>
      <c r="C20" s="53"/>
      <c r="E20" s="1640"/>
      <c r="F20" s="1641"/>
      <c r="G20" s="1641"/>
      <c r="H20" s="1641"/>
      <c r="I20" s="1641"/>
      <c r="J20" s="1641"/>
      <c r="K20" s="1641"/>
      <c r="L20" s="1641"/>
      <c r="M20" s="47"/>
    </row>
    <row r="21" spans="1:13" ht="18">
      <c r="A21" s="618"/>
      <c r="B21" s="1074" t="s">
        <v>507</v>
      </c>
      <c r="C21" s="501"/>
      <c r="E21" s="1629" t="s">
        <v>588</v>
      </c>
      <c r="F21" s="1629"/>
      <c r="G21" s="1629"/>
      <c r="H21" s="1629"/>
      <c r="I21" s="1629"/>
      <c r="J21" s="1629"/>
      <c r="K21" s="1629"/>
      <c r="L21" s="1629"/>
      <c r="M21" s="1089"/>
    </row>
    <row r="22" spans="1:13" ht="18">
      <c r="A22" s="52"/>
      <c r="B22" s="1027" t="s">
        <v>316</v>
      </c>
      <c r="C22" s="501"/>
      <c r="E22" s="778"/>
      <c r="F22" s="779"/>
      <c r="G22" s="765"/>
      <c r="H22" s="765"/>
      <c r="I22" s="765"/>
      <c r="J22" s="765"/>
      <c r="K22" s="765"/>
      <c r="L22" s="766"/>
      <c r="M22" s="765"/>
    </row>
    <row r="23" spans="1:13" ht="18">
      <c r="A23" s="52"/>
      <c r="B23" s="1075" t="s">
        <v>315</v>
      </c>
      <c r="C23" s="501"/>
      <c r="E23" s="767"/>
      <c r="F23" s="909">
        <v>9</v>
      </c>
      <c r="G23" s="910" t="s">
        <v>0</v>
      </c>
      <c r="H23" s="911" t="s">
        <v>342</v>
      </c>
      <c r="I23" s="911" t="s">
        <v>187</v>
      </c>
      <c r="J23" s="911" t="s">
        <v>1</v>
      </c>
      <c r="K23" s="768">
        <v>1</v>
      </c>
      <c r="L23" s="769">
        <f>TIME(10,30,0)</f>
        <v>0.4375</v>
      </c>
      <c r="M23" s="770"/>
    </row>
    <row r="24" spans="1:13" ht="15.75">
      <c r="A24" s="52"/>
      <c r="B24" s="1028" t="s">
        <v>368</v>
      </c>
      <c r="C24" s="501"/>
      <c r="E24" s="1000"/>
      <c r="F24" s="1001">
        <v>10</v>
      </c>
      <c r="G24" s="1002" t="s">
        <v>0</v>
      </c>
      <c r="H24" s="1003" t="s">
        <v>430</v>
      </c>
      <c r="I24" s="1004" t="s">
        <v>187</v>
      </c>
      <c r="J24" s="1004" t="s">
        <v>1</v>
      </c>
      <c r="K24" s="1005">
        <v>5</v>
      </c>
      <c r="L24" s="1006">
        <f>L23+TIME(0,K23,0)</f>
        <v>0.43819444444444444</v>
      </c>
      <c r="M24" s="1007"/>
    </row>
    <row r="25" spans="1:13" ht="15.75">
      <c r="A25" s="52"/>
      <c r="B25" s="1076" t="s">
        <v>30</v>
      </c>
      <c r="C25" s="501"/>
      <c r="E25" s="758"/>
      <c r="F25" s="780">
        <v>11</v>
      </c>
      <c r="G25" s="771" t="s">
        <v>0</v>
      </c>
      <c r="H25" s="772" t="s">
        <v>431</v>
      </c>
      <c r="I25" s="911" t="s">
        <v>187</v>
      </c>
      <c r="J25" s="911" t="s">
        <v>1</v>
      </c>
      <c r="K25" s="768">
        <v>5</v>
      </c>
      <c r="L25" s="769">
        <f>L24+TIME(0,K24,0)</f>
        <v>0.44166666666666665</v>
      </c>
      <c r="M25" s="770"/>
    </row>
    <row r="26" spans="1:13" ht="15.75">
      <c r="A26" s="52"/>
      <c r="B26" s="1077" t="s">
        <v>24</v>
      </c>
      <c r="C26" s="501"/>
      <c r="E26" s="1000"/>
      <c r="F26" s="1001">
        <v>12</v>
      </c>
      <c r="G26" s="1002" t="s">
        <v>43</v>
      </c>
      <c r="H26" s="1008" t="s">
        <v>343</v>
      </c>
      <c r="I26" s="1004" t="s">
        <v>187</v>
      </c>
      <c r="J26" s="1004" t="s">
        <v>1</v>
      </c>
      <c r="K26" s="1005">
        <v>5</v>
      </c>
      <c r="L26" s="1006">
        <f>L25+TIME(0,K25,0)</f>
        <v>0.44513888888888886</v>
      </c>
      <c r="M26" s="1007"/>
    </row>
    <row r="27" spans="1:13" ht="15.75">
      <c r="A27" s="52"/>
      <c r="B27" s="1078" t="s">
        <v>509</v>
      </c>
      <c r="C27" s="501"/>
      <c r="E27" s="705"/>
      <c r="F27" s="706">
        <v>13</v>
      </c>
      <c r="G27" s="707" t="s">
        <v>2</v>
      </c>
      <c r="H27" s="708" t="s">
        <v>344</v>
      </c>
      <c r="I27" s="707" t="s">
        <v>187</v>
      </c>
      <c r="J27" s="707" t="s">
        <v>4</v>
      </c>
      <c r="K27" s="709">
        <v>5</v>
      </c>
      <c r="L27" s="769">
        <f>L26+TIME(0,K26,0)</f>
        <v>0.44861111111111107</v>
      </c>
      <c r="M27" s="710"/>
    </row>
    <row r="28" spans="1:13" ht="15.75">
      <c r="A28" s="52"/>
      <c r="B28" s="54"/>
      <c r="C28" s="501"/>
      <c r="E28" s="1000"/>
      <c r="F28" s="1001">
        <v>14</v>
      </c>
      <c r="G28" s="1002" t="s">
        <v>54</v>
      </c>
      <c r="H28" s="1009" t="s">
        <v>476</v>
      </c>
      <c r="I28" s="1004" t="s">
        <v>187</v>
      </c>
      <c r="J28" s="1004" t="s">
        <v>1</v>
      </c>
      <c r="K28" s="1005">
        <v>109</v>
      </c>
      <c r="L28" s="1006">
        <f>L25+TIME(0,K25,0)</f>
        <v>0.44513888888888886</v>
      </c>
      <c r="M28" s="1007"/>
    </row>
    <row r="29" spans="1:13" ht="15.75">
      <c r="A29" s="52"/>
      <c r="B29" s="54"/>
      <c r="C29" s="53"/>
      <c r="E29" s="758"/>
      <c r="F29" s="627">
        <v>15</v>
      </c>
      <c r="G29" s="911" t="s">
        <v>0</v>
      </c>
      <c r="H29" s="911" t="s">
        <v>477</v>
      </c>
      <c r="I29" s="911" t="s">
        <v>187</v>
      </c>
      <c r="J29" s="911" t="s">
        <v>4</v>
      </c>
      <c r="K29" s="768">
        <v>5</v>
      </c>
      <c r="L29" s="769">
        <f>L28+TIME(0,K28,0)</f>
        <v>0.52083333333333326</v>
      </c>
      <c r="M29" s="770"/>
    </row>
    <row r="30" spans="1:13" ht="15.75">
      <c r="A30" s="52"/>
      <c r="B30" s="688" t="s">
        <v>427</v>
      </c>
      <c r="C30" s="53"/>
      <c r="E30" s="714"/>
      <c r="F30" s="715"/>
      <c r="G30" s="933"/>
      <c r="H30" s="933"/>
      <c r="I30" s="933"/>
      <c r="J30" s="933"/>
      <c r="K30" s="711"/>
      <c r="L30" s="712"/>
      <c r="M30" s="713"/>
    </row>
    <row r="31" spans="1:13" ht="15.75">
      <c r="A31" s="52"/>
      <c r="B31" s="689" t="s">
        <v>428</v>
      </c>
      <c r="C31" s="53"/>
      <c r="E31" s="777"/>
      <c r="F31" s="704"/>
      <c r="G31" s="1091"/>
      <c r="H31" s="1091"/>
      <c r="I31" s="1091"/>
      <c r="J31" s="1091"/>
      <c r="K31" s="1091"/>
      <c r="L31" s="1091"/>
      <c r="M31" s="1091"/>
    </row>
    <row r="32" spans="1:13" ht="18">
      <c r="A32" s="52"/>
      <c r="B32" s="1081" t="s">
        <v>493</v>
      </c>
      <c r="C32" s="53"/>
      <c r="E32" s="1629" t="s">
        <v>589</v>
      </c>
      <c r="F32" s="1629"/>
      <c r="G32" s="1629"/>
      <c r="H32" s="1629"/>
      <c r="I32" s="1629"/>
      <c r="J32" s="1629"/>
      <c r="K32" s="1629"/>
      <c r="L32" s="1629"/>
      <c r="M32" s="1089"/>
    </row>
    <row r="33" spans="1:13" ht="18">
      <c r="A33" s="618"/>
      <c r="B33" s="1082" t="s">
        <v>508</v>
      </c>
      <c r="C33" s="501"/>
      <c r="E33" s="778"/>
      <c r="F33" s="779"/>
      <c r="G33" s="765"/>
      <c r="H33" s="765"/>
      <c r="I33" s="765"/>
      <c r="J33" s="765"/>
      <c r="K33" s="765"/>
      <c r="L33" s="766"/>
      <c r="M33" s="765"/>
    </row>
    <row r="34" spans="1:13" ht="18">
      <c r="A34" s="52"/>
      <c r="B34" s="54"/>
      <c r="C34" s="53"/>
      <c r="E34" s="767"/>
      <c r="F34" s="909">
        <v>16</v>
      </c>
      <c r="G34" s="910" t="s">
        <v>0</v>
      </c>
      <c r="H34" s="911" t="s">
        <v>342</v>
      </c>
      <c r="I34" s="911" t="s">
        <v>187</v>
      </c>
      <c r="J34" s="911" t="s">
        <v>1</v>
      </c>
      <c r="K34" s="768">
        <v>1</v>
      </c>
      <c r="L34" s="769">
        <f>TIME(10,30,0)</f>
        <v>0.4375</v>
      </c>
      <c r="M34" s="770"/>
    </row>
    <row r="35" spans="1:13" ht="15.75">
      <c r="A35" s="52"/>
      <c r="B35" s="54"/>
      <c r="C35" s="501"/>
      <c r="E35" s="1000"/>
      <c r="F35" s="1001">
        <v>17</v>
      </c>
      <c r="G35" s="1002" t="s">
        <v>0</v>
      </c>
      <c r="H35" s="1003" t="s">
        <v>430</v>
      </c>
      <c r="I35" s="1004" t="s">
        <v>187</v>
      </c>
      <c r="J35" s="1004" t="s">
        <v>1</v>
      </c>
      <c r="K35" s="1005">
        <v>2</v>
      </c>
      <c r="L35" s="1006">
        <f>L34+TIME(0,K34,0)</f>
        <v>0.43819444444444444</v>
      </c>
      <c r="M35" s="1007"/>
    </row>
    <row r="36" spans="1:13" ht="15.75">
      <c r="A36" s="52"/>
      <c r="B36" s="1276" t="s">
        <v>456</v>
      </c>
      <c r="C36" s="501"/>
      <c r="E36" s="758"/>
      <c r="F36" s="780">
        <v>18</v>
      </c>
      <c r="G36" s="771" t="s">
        <v>0</v>
      </c>
      <c r="H36" s="772" t="s">
        <v>431</v>
      </c>
      <c r="I36" s="911" t="s">
        <v>187</v>
      </c>
      <c r="J36" s="911" t="s">
        <v>1</v>
      </c>
      <c r="K36" s="768">
        <v>5</v>
      </c>
      <c r="L36" s="769">
        <f>L35+TIME(0,K35,0)</f>
        <v>0.43958333333333333</v>
      </c>
      <c r="M36" s="770"/>
    </row>
    <row r="37" spans="1:13" ht="15.75">
      <c r="A37" s="54"/>
      <c r="B37" s="1277"/>
      <c r="C37" s="54"/>
      <c r="E37" s="1000"/>
      <c r="F37" s="1001">
        <v>19</v>
      </c>
      <c r="G37" s="1002" t="s">
        <v>43</v>
      </c>
      <c r="H37" s="1008" t="s">
        <v>343</v>
      </c>
      <c r="I37" s="1004" t="s">
        <v>187</v>
      </c>
      <c r="J37" s="1004" t="s">
        <v>1</v>
      </c>
      <c r="K37" s="1005">
        <v>5</v>
      </c>
      <c r="L37" s="1006">
        <f>L36+TIME(0,K36,0)</f>
        <v>0.44305555555555554</v>
      </c>
      <c r="M37" s="1007"/>
    </row>
    <row r="38" spans="1:13" ht="18">
      <c r="A38" s="54"/>
      <c r="B38" s="873" t="s">
        <v>452</v>
      </c>
      <c r="C38" s="54"/>
      <c r="E38" s="758"/>
      <c r="F38" s="627">
        <v>20</v>
      </c>
      <c r="G38" s="911" t="s">
        <v>2</v>
      </c>
      <c r="H38" s="912" t="s">
        <v>344</v>
      </c>
      <c r="I38" s="911" t="s">
        <v>187</v>
      </c>
      <c r="J38" s="911" t="s">
        <v>4</v>
      </c>
      <c r="K38" s="768">
        <v>5</v>
      </c>
      <c r="L38" s="769">
        <f>L37+TIME(0,K37,0)</f>
        <v>0.44652777777777775</v>
      </c>
      <c r="M38" s="770"/>
    </row>
    <row r="39" spans="1:13" ht="15.75">
      <c r="A39" s="54"/>
      <c r="B39" s="1085" t="s">
        <v>384</v>
      </c>
      <c r="C39" s="54"/>
      <c r="E39" s="1000"/>
      <c r="F39" s="1001">
        <v>21</v>
      </c>
      <c r="G39" s="1002" t="s">
        <v>54</v>
      </c>
      <c r="H39" s="1009" t="s">
        <v>478</v>
      </c>
      <c r="I39" s="1004" t="s">
        <v>187</v>
      </c>
      <c r="J39" s="1004" t="s">
        <v>1</v>
      </c>
      <c r="K39" s="1005">
        <v>97</v>
      </c>
      <c r="L39" s="1006">
        <f>L36+TIME(0,K36,0)</f>
        <v>0.44305555555555554</v>
      </c>
      <c r="M39" s="1007"/>
    </row>
    <row r="40" spans="1:13" ht="18.75" thickBot="1">
      <c r="A40" s="54"/>
      <c r="B40" s="54"/>
      <c r="C40" s="54"/>
      <c r="E40" s="767"/>
      <c r="F40" s="783">
        <v>22</v>
      </c>
      <c r="G40" s="911" t="s">
        <v>54</v>
      </c>
      <c r="H40" s="774" t="s">
        <v>519</v>
      </c>
      <c r="I40" s="911" t="s">
        <v>6</v>
      </c>
      <c r="J40" s="911" t="s">
        <v>4</v>
      </c>
      <c r="K40" s="768">
        <v>5</v>
      </c>
      <c r="L40" s="769">
        <f>L39+TIME(0,K39,0)</f>
        <v>0.51041666666666663</v>
      </c>
      <c r="M40" s="770"/>
    </row>
    <row r="41" spans="1:13" ht="15">
      <c r="A41" s="52"/>
      <c r="B41" s="603" t="s">
        <v>321</v>
      </c>
      <c r="C41" s="53"/>
      <c r="E41" s="1007"/>
      <c r="F41" s="1012">
        <v>23</v>
      </c>
      <c r="G41" s="1013" t="s">
        <v>0</v>
      </c>
      <c r="H41" s="1009" t="s">
        <v>345</v>
      </c>
      <c r="I41" s="1013" t="s">
        <v>187</v>
      </c>
      <c r="J41" s="1013" t="s">
        <v>1</v>
      </c>
      <c r="K41" s="1014">
        <v>5</v>
      </c>
      <c r="L41" s="1006">
        <f>L40+TIME(0,K40,0)</f>
        <v>0.51388888888888884</v>
      </c>
      <c r="M41" s="1007"/>
    </row>
    <row r="42" spans="1:13" ht="15">
      <c r="A42" s="52"/>
      <c r="B42" s="604" t="s">
        <v>279</v>
      </c>
      <c r="C42" s="53"/>
      <c r="E42" s="770"/>
      <c r="F42" s="780">
        <v>24</v>
      </c>
      <c r="G42" s="716" t="s">
        <v>0</v>
      </c>
      <c r="H42" s="772" t="s">
        <v>346</v>
      </c>
      <c r="I42" s="697" t="s">
        <v>187</v>
      </c>
      <c r="J42" s="771" t="s">
        <v>1</v>
      </c>
      <c r="K42" s="784">
        <v>5</v>
      </c>
      <c r="L42" s="769">
        <f>L41+TIME(0,K41,0)</f>
        <v>0.51736111111111105</v>
      </c>
      <c r="M42" s="770"/>
    </row>
    <row r="43" spans="1:13" ht="14.25">
      <c r="A43" s="52"/>
      <c r="B43" s="506" t="s">
        <v>264</v>
      </c>
      <c r="C43" s="505"/>
      <c r="E43" s="1007"/>
      <c r="F43" s="1012">
        <v>25</v>
      </c>
      <c r="G43" s="1013" t="s">
        <v>2</v>
      </c>
      <c r="H43" s="1009" t="s">
        <v>347</v>
      </c>
      <c r="I43" s="1013" t="s">
        <v>187</v>
      </c>
      <c r="J43" s="1013" t="s">
        <v>1</v>
      </c>
      <c r="K43" s="1014">
        <v>0</v>
      </c>
      <c r="L43" s="1006">
        <f>L42+TIME(0,K42,0)</f>
        <v>0.52083333333333326</v>
      </c>
      <c r="M43" s="1007"/>
    </row>
    <row r="44" spans="1:13" ht="14.25">
      <c r="A44" s="52"/>
      <c r="B44" s="507" t="s">
        <v>115</v>
      </c>
      <c r="C44" s="505"/>
      <c r="E44" s="770"/>
      <c r="F44" s="400"/>
      <c r="G44" s="697"/>
      <c r="H44" s="772"/>
      <c r="I44" s="697"/>
      <c r="J44" s="697"/>
      <c r="K44" s="784"/>
      <c r="L44" s="717"/>
      <c r="M44" s="770"/>
    </row>
    <row r="45" spans="1:13" ht="14.25">
      <c r="A45" s="52"/>
      <c r="B45" s="508" t="s">
        <v>116</v>
      </c>
      <c r="C45" s="505"/>
      <c r="E45" s="1007"/>
      <c r="F45" s="1015"/>
      <c r="G45" s="1015" t="s">
        <v>338</v>
      </c>
      <c r="H45" s="1016"/>
      <c r="I45" s="1016"/>
      <c r="J45" s="1016"/>
      <c r="K45" s="1017"/>
      <c r="L45" s="1018"/>
      <c r="M45" s="1007"/>
    </row>
    <row r="46" spans="1:13" ht="15.75">
      <c r="A46" s="52"/>
      <c r="B46" s="1083" t="s">
        <v>113</v>
      </c>
      <c r="C46" s="505"/>
      <c r="E46" s="770"/>
      <c r="F46" s="9"/>
      <c r="G46" s="674" t="s">
        <v>339</v>
      </c>
      <c r="H46" s="697"/>
      <c r="I46" s="697"/>
      <c r="J46" s="697"/>
      <c r="K46" s="784"/>
      <c r="L46" s="717"/>
      <c r="M46" s="770"/>
    </row>
    <row r="47" spans="1:13" ht="15">
      <c r="A47" s="52"/>
      <c r="B47" s="509" t="s">
        <v>275</v>
      </c>
      <c r="C47" s="505"/>
      <c r="E47" s="1007"/>
      <c r="F47" s="1015" t="s">
        <v>7</v>
      </c>
      <c r="G47" s="1019" t="s">
        <v>340</v>
      </c>
      <c r="H47" s="1015"/>
      <c r="I47" s="1015"/>
      <c r="J47" s="1020"/>
      <c r="K47" s="1020"/>
      <c r="L47" s="1021"/>
      <c r="M47" s="1007"/>
    </row>
    <row r="48" spans="1:13" ht="14.25">
      <c r="A48" s="52"/>
      <c r="B48" s="509" t="s">
        <v>276</v>
      </c>
      <c r="C48" s="505"/>
      <c r="E48" s="770"/>
      <c r="F48" s="403"/>
      <c r="G48" s="403" t="s">
        <v>341</v>
      </c>
      <c r="H48" s="9"/>
      <c r="I48" s="674"/>
      <c r="J48" s="668"/>
      <c r="K48" s="669"/>
      <c r="L48" s="718"/>
      <c r="M48" s="770"/>
    </row>
    <row r="49" spans="1:13" ht="15">
      <c r="A49" s="52"/>
      <c r="B49" s="509" t="s">
        <v>147</v>
      </c>
      <c r="C49" s="505"/>
      <c r="E49" s="1007"/>
      <c r="F49" s="1022"/>
      <c r="G49" s="1019" t="s">
        <v>337</v>
      </c>
      <c r="H49" s="1015" t="s">
        <v>7</v>
      </c>
      <c r="I49" s="1019"/>
      <c r="J49" s="1023"/>
      <c r="K49" s="1020"/>
      <c r="L49" s="1021"/>
      <c r="M49" s="1007"/>
    </row>
    <row r="50" spans="1:13" ht="15.75">
      <c r="A50" s="52"/>
      <c r="B50" s="509" t="s">
        <v>281</v>
      </c>
      <c r="C50" s="505"/>
      <c r="E50" s="770"/>
      <c r="F50" s="675"/>
      <c r="G50" s="403" t="s">
        <v>324</v>
      </c>
      <c r="H50" s="403"/>
      <c r="I50" s="403"/>
      <c r="J50" s="676"/>
      <c r="K50" s="676"/>
      <c r="L50" s="719"/>
      <c r="M50" s="770"/>
    </row>
    <row r="51" spans="1:13" ht="15.75">
      <c r="A51" s="52"/>
      <c r="B51" s="509" t="s">
        <v>277</v>
      </c>
      <c r="C51" s="505"/>
      <c r="E51" s="1007"/>
      <c r="F51" s="1022"/>
      <c r="G51" s="1019" t="s">
        <v>325</v>
      </c>
      <c r="H51" s="1022"/>
      <c r="I51" s="1019"/>
      <c r="J51" s="1024"/>
      <c r="K51" s="1024"/>
      <c r="L51" s="1025"/>
      <c r="M51" s="1007"/>
    </row>
    <row r="52" spans="1:13" ht="15.75">
      <c r="A52" s="52"/>
      <c r="B52" s="509" t="s">
        <v>146</v>
      </c>
      <c r="C52" s="505"/>
      <c r="E52" s="775"/>
      <c r="F52" s="775"/>
      <c r="G52" s="775"/>
      <c r="H52" s="775"/>
      <c r="I52" s="775"/>
      <c r="J52" s="775"/>
      <c r="K52" s="775"/>
      <c r="L52" s="776"/>
      <c r="M52" s="770"/>
    </row>
    <row r="53" spans="1:13" ht="15.75">
      <c r="A53" s="52"/>
      <c r="B53" s="509" t="s">
        <v>278</v>
      </c>
      <c r="C53" s="505"/>
      <c r="E53" s="404"/>
      <c r="F53" s="404"/>
      <c r="G53" s="404"/>
      <c r="H53" s="404"/>
      <c r="I53" s="404"/>
      <c r="J53" s="404"/>
      <c r="K53" s="404"/>
      <c r="L53" s="405"/>
      <c r="M53" s="759"/>
    </row>
    <row r="54" spans="1:13" ht="15.75">
      <c r="A54" s="52"/>
      <c r="B54" s="692" t="s">
        <v>117</v>
      </c>
      <c r="C54" s="505"/>
      <c r="E54" s="404"/>
      <c r="F54" s="404"/>
      <c r="G54" s="404"/>
      <c r="H54" s="404"/>
      <c r="I54" s="404"/>
      <c r="J54" s="404"/>
      <c r="K54" s="404"/>
      <c r="L54" s="405"/>
      <c r="M54" s="759"/>
    </row>
    <row r="55" spans="1:13" ht="15.75">
      <c r="A55" s="52"/>
      <c r="B55" s="54"/>
      <c r="C55" s="505"/>
      <c r="E55" s="775"/>
      <c r="F55" s="775"/>
      <c r="G55" s="775"/>
      <c r="H55" s="775"/>
      <c r="I55" s="775"/>
      <c r="J55" s="775"/>
      <c r="K55" s="775"/>
      <c r="L55" s="776"/>
      <c r="M55" s="888"/>
    </row>
    <row r="56" spans="1:13" ht="14.25">
      <c r="A56" s="52"/>
      <c r="B56" s="54"/>
      <c r="C56" s="505"/>
      <c r="E56" s="863"/>
      <c r="F56" s="863"/>
      <c r="G56" s="863"/>
      <c r="H56" s="863"/>
      <c r="I56" s="863"/>
      <c r="J56" s="863"/>
      <c r="K56" s="863"/>
      <c r="L56" s="863"/>
      <c r="M56" s="863"/>
    </row>
    <row r="57" spans="1:13">
      <c r="A57" s="52"/>
      <c r="B57" s="54"/>
      <c r="C57" s="53"/>
      <c r="E57" s="863"/>
      <c r="F57" s="863"/>
      <c r="G57" s="863"/>
      <c r="H57" s="863"/>
      <c r="I57" s="863"/>
      <c r="J57" s="863"/>
      <c r="K57" s="863"/>
      <c r="L57" s="863"/>
      <c r="M57" s="863"/>
    </row>
    <row r="58" spans="1:13" ht="15.75">
      <c r="A58" s="870"/>
      <c r="B58" s="871" t="str">
        <f>B1</f>
        <v>Sept 2012</v>
      </c>
      <c r="C58" s="872"/>
      <c r="E58" s="863"/>
      <c r="F58" s="863"/>
      <c r="G58" s="863"/>
      <c r="H58" s="863"/>
      <c r="I58" s="863"/>
      <c r="J58" s="863"/>
      <c r="K58" s="863"/>
      <c r="L58" s="863"/>
      <c r="M58" s="863"/>
    </row>
    <row r="59" spans="1:13">
      <c r="A59" s="1052"/>
      <c r="B59" s="1052"/>
      <c r="C59" s="1052"/>
      <c r="E59" s="863"/>
      <c r="F59" s="863"/>
      <c r="G59" s="863"/>
      <c r="H59" s="863"/>
      <c r="I59" s="863"/>
      <c r="J59" s="863"/>
      <c r="K59" s="863"/>
      <c r="L59" s="863"/>
      <c r="M59" s="863"/>
    </row>
    <row r="60" spans="1:13">
      <c r="A60" s="1052"/>
      <c r="B60" s="1052"/>
      <c r="C60" s="1052"/>
      <c r="E60" s="863"/>
      <c r="F60" s="863"/>
      <c r="G60" s="863"/>
      <c r="H60" s="863"/>
      <c r="I60" s="863"/>
      <c r="J60" s="863"/>
      <c r="K60" s="863"/>
      <c r="L60" s="863"/>
      <c r="M60" s="863"/>
    </row>
    <row r="61" spans="1:13">
      <c r="A61" s="1052"/>
      <c r="B61" s="1052"/>
      <c r="C61" s="1052"/>
      <c r="E61" s="863"/>
      <c r="F61" s="863"/>
      <c r="G61" s="863"/>
      <c r="H61" s="863"/>
      <c r="I61" s="863"/>
      <c r="J61" s="863"/>
      <c r="K61" s="863"/>
      <c r="L61" s="863"/>
      <c r="M61" s="863"/>
    </row>
    <row r="62" spans="1:13">
      <c r="A62" s="1052"/>
      <c r="B62" s="1052"/>
      <c r="C62" s="1052"/>
      <c r="E62" s="863"/>
      <c r="F62" s="863"/>
      <c r="G62" s="863"/>
      <c r="H62" s="863"/>
      <c r="I62" s="863"/>
      <c r="J62" s="863"/>
      <c r="K62" s="863"/>
      <c r="L62" s="863"/>
      <c r="M62" s="863"/>
    </row>
    <row r="63" spans="1:13">
      <c r="A63" s="1052"/>
      <c r="B63" s="1052"/>
      <c r="C63" s="1052"/>
      <c r="E63" s="863"/>
      <c r="F63" s="863"/>
      <c r="G63" s="863"/>
      <c r="H63" s="863"/>
      <c r="I63" s="863"/>
      <c r="J63" s="863"/>
      <c r="K63" s="863"/>
      <c r="L63" s="863"/>
      <c r="M63" s="863"/>
    </row>
    <row r="64" spans="1:13">
      <c r="A64" s="1052"/>
      <c r="B64" s="1052"/>
      <c r="C64" s="1052"/>
      <c r="E64" s="863"/>
      <c r="F64" s="863"/>
      <c r="G64" s="863"/>
      <c r="H64" s="863"/>
      <c r="I64" s="863"/>
      <c r="J64" s="863"/>
      <c r="K64" s="863"/>
      <c r="L64" s="863"/>
      <c r="M64" s="863"/>
    </row>
    <row r="65" spans="1:13">
      <c r="A65" s="1052"/>
      <c r="B65" s="1052"/>
      <c r="C65" s="1052"/>
      <c r="E65" s="863"/>
      <c r="F65" s="863"/>
      <c r="G65" s="863"/>
      <c r="H65" s="863"/>
      <c r="I65" s="863"/>
      <c r="J65" s="863"/>
      <c r="K65" s="863"/>
      <c r="L65" s="863"/>
      <c r="M65" s="863"/>
    </row>
    <row r="66" spans="1:13">
      <c r="A66" s="1052"/>
      <c r="B66" s="1052"/>
      <c r="C66" s="1052"/>
      <c r="E66" s="863"/>
      <c r="F66" s="863"/>
      <c r="G66" s="863"/>
      <c r="H66" s="863"/>
      <c r="I66" s="863"/>
      <c r="J66" s="863"/>
      <c r="K66" s="863"/>
      <c r="L66" s="863"/>
      <c r="M66" s="863"/>
    </row>
    <row r="67" spans="1:13">
      <c r="A67" s="1052"/>
      <c r="B67" s="1052"/>
      <c r="C67" s="1052"/>
      <c r="E67" s="863"/>
      <c r="F67" s="863"/>
      <c r="G67" s="863"/>
      <c r="H67" s="863"/>
      <c r="I67" s="863"/>
      <c r="J67" s="863"/>
      <c r="K67" s="863"/>
      <c r="L67" s="863"/>
      <c r="M67" s="863"/>
    </row>
    <row r="68" spans="1:13">
      <c r="A68" s="1052"/>
      <c r="B68" s="1052"/>
      <c r="C68" s="1052"/>
      <c r="E68" s="863"/>
      <c r="F68" s="863"/>
      <c r="G68" s="863"/>
      <c r="H68" s="863"/>
      <c r="I68" s="863"/>
      <c r="J68" s="863"/>
      <c r="K68" s="863"/>
      <c r="L68" s="863"/>
      <c r="M68" s="863"/>
    </row>
    <row r="69" spans="1:13">
      <c r="A69" s="1052"/>
      <c r="B69" s="1052"/>
      <c r="C69" s="1052"/>
      <c r="E69" s="863"/>
      <c r="F69" s="863"/>
      <c r="G69" s="863"/>
      <c r="H69" s="863"/>
      <c r="I69" s="863"/>
      <c r="J69" s="863"/>
      <c r="K69" s="863"/>
      <c r="L69" s="863"/>
      <c r="M69" s="863"/>
    </row>
    <row r="70" spans="1:13">
      <c r="A70" s="1052"/>
      <c r="B70" s="1052"/>
      <c r="C70" s="1052"/>
      <c r="E70" s="863"/>
      <c r="F70" s="863"/>
      <c r="G70" s="863"/>
      <c r="H70" s="863"/>
      <c r="I70" s="863"/>
      <c r="J70" s="863"/>
      <c r="K70" s="863"/>
      <c r="L70" s="863"/>
      <c r="M70" s="863"/>
    </row>
    <row r="71" spans="1:13">
      <c r="A71" s="863"/>
      <c r="B71" s="863"/>
      <c r="C71" s="863"/>
      <c r="E71" s="863"/>
      <c r="F71" s="863"/>
      <c r="G71" s="863"/>
      <c r="H71" s="863"/>
      <c r="I71" s="863"/>
      <c r="J71" s="863"/>
      <c r="K71" s="863"/>
      <c r="L71" s="863"/>
      <c r="M71" s="863"/>
    </row>
    <row r="72" spans="1:13">
      <c r="A72" s="863"/>
      <c r="B72" s="863"/>
      <c r="C72" s="863"/>
      <c r="E72" s="863"/>
      <c r="F72" s="863"/>
      <c r="G72" s="863"/>
      <c r="H72" s="863"/>
      <c r="I72" s="863"/>
      <c r="J72" s="863"/>
      <c r="K72" s="863"/>
      <c r="L72" s="863"/>
      <c r="M72" s="863"/>
    </row>
    <row r="73" spans="1:13">
      <c r="A73" s="863"/>
      <c r="B73" s="863"/>
      <c r="C73" s="863"/>
      <c r="E73" s="863"/>
      <c r="F73" s="863"/>
      <c r="G73" s="863"/>
      <c r="H73" s="863"/>
      <c r="I73" s="863"/>
      <c r="J73" s="863"/>
      <c r="K73" s="863"/>
      <c r="L73" s="863"/>
      <c r="M73" s="863"/>
    </row>
    <row r="74" spans="1:13">
      <c r="A74" s="863"/>
      <c r="B74" s="863"/>
      <c r="C74" s="863"/>
      <c r="E74" s="863"/>
      <c r="F74" s="863"/>
      <c r="G74" s="863"/>
      <c r="H74" s="863"/>
      <c r="I74" s="863"/>
      <c r="J74" s="863"/>
      <c r="K74" s="863"/>
      <c r="L74" s="863"/>
      <c r="M74" s="863"/>
    </row>
    <row r="75" spans="1:13">
      <c r="A75" s="863"/>
      <c r="B75" s="863"/>
      <c r="C75" s="863"/>
      <c r="E75" s="863"/>
      <c r="F75" s="863"/>
      <c r="G75" s="863"/>
      <c r="H75" s="863"/>
      <c r="I75" s="863"/>
      <c r="J75" s="863"/>
      <c r="K75" s="863"/>
      <c r="L75" s="863"/>
      <c r="M75" s="863"/>
    </row>
    <row r="76" spans="1:13">
      <c r="A76" s="863"/>
      <c r="B76" s="863"/>
      <c r="C76" s="863"/>
      <c r="E76" s="863"/>
      <c r="F76" s="863"/>
      <c r="G76" s="863"/>
      <c r="H76" s="863"/>
      <c r="I76" s="863"/>
      <c r="J76" s="863"/>
      <c r="K76" s="863"/>
      <c r="L76" s="863"/>
      <c r="M76" s="863"/>
    </row>
  </sheetData>
  <mergeCells count="10">
    <mergeCell ref="B36:B37"/>
    <mergeCell ref="E20:L20"/>
    <mergeCell ref="E21:L21"/>
    <mergeCell ref="E32:L32"/>
    <mergeCell ref="E2:M2"/>
    <mergeCell ref="E3:L3"/>
    <mergeCell ref="B4:B6"/>
    <mergeCell ref="E4:L4"/>
    <mergeCell ref="E7:L7"/>
    <mergeCell ref="E8:L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89"/>
  <sheetViews>
    <sheetView showGridLines="0" topLeftCell="A2" zoomScale="75" zoomScaleNormal="75" workbookViewId="0">
      <selection activeCell="E2" sqref="E2:S4"/>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c r="A1" s="870"/>
      <c r="B1" s="871" t="str">
        <f>Title!B1</f>
        <v>Sept 2012</v>
      </c>
      <c r="C1" s="872"/>
    </row>
    <row r="2" spans="1:256" ht="15.75" customHeight="1" thickBot="1">
      <c r="A2" s="618"/>
      <c r="B2" s="894"/>
      <c r="C2" s="53"/>
      <c r="E2" s="1286" t="s">
        <v>488</v>
      </c>
      <c r="F2" s="1287"/>
      <c r="G2" s="1287"/>
      <c r="H2" s="1287"/>
      <c r="I2" s="1287"/>
      <c r="J2" s="1287"/>
      <c r="K2" s="1287"/>
      <c r="L2" s="1287"/>
      <c r="M2" s="1287"/>
      <c r="N2" s="1287"/>
      <c r="O2" s="1287"/>
      <c r="P2" s="1287"/>
      <c r="Q2" s="1287"/>
      <c r="R2" s="1287"/>
      <c r="S2" s="1288"/>
      <c r="IV2" s="37" t="s">
        <v>158</v>
      </c>
    </row>
    <row r="3" spans="1:256" ht="15.75" customHeight="1" thickBot="1">
      <c r="A3" s="618"/>
      <c r="B3" s="372" t="str">
        <f>Title!B3</f>
        <v>Interim</v>
      </c>
      <c r="C3" s="53"/>
      <c r="E3" s="1289"/>
      <c r="F3" s="1290"/>
      <c r="G3" s="1290"/>
      <c r="H3" s="1290"/>
      <c r="I3" s="1290"/>
      <c r="J3" s="1290"/>
      <c r="K3" s="1290"/>
      <c r="L3" s="1290"/>
      <c r="M3" s="1290"/>
      <c r="N3" s="1290"/>
      <c r="O3" s="1290"/>
      <c r="P3" s="1290"/>
      <c r="Q3" s="1290"/>
      <c r="R3" s="1290"/>
      <c r="S3" s="1291"/>
    </row>
    <row r="4" spans="1:256" ht="15.75" customHeight="1">
      <c r="A4" s="618"/>
      <c r="B4" s="1271" t="str">
        <f>Title!B4</f>
        <v>R2</v>
      </c>
      <c r="C4" s="53"/>
      <c r="E4" s="1292"/>
      <c r="F4" s="1293"/>
      <c r="G4" s="1293"/>
      <c r="H4" s="1293"/>
      <c r="I4" s="1293"/>
      <c r="J4" s="1293"/>
      <c r="K4" s="1293"/>
      <c r="L4" s="1293"/>
      <c r="M4" s="1293"/>
      <c r="N4" s="1293"/>
      <c r="O4" s="1293"/>
      <c r="P4" s="1293"/>
      <c r="Q4" s="1293"/>
      <c r="R4" s="1293"/>
      <c r="S4" s="1294"/>
    </row>
    <row r="5" spans="1:256" ht="21" customHeight="1">
      <c r="A5" s="618"/>
      <c r="B5" s="1272"/>
      <c r="C5" s="53"/>
      <c r="E5" s="1295" t="s">
        <v>513</v>
      </c>
      <c r="F5" s="1296"/>
      <c r="G5" s="1296"/>
      <c r="H5" s="1296"/>
      <c r="I5" s="1296"/>
      <c r="J5" s="1296"/>
      <c r="K5" s="1296"/>
      <c r="L5" s="1296"/>
      <c r="M5" s="1296"/>
      <c r="N5" s="1296"/>
      <c r="O5" s="1296"/>
      <c r="P5" s="1296"/>
      <c r="Q5" s="1296"/>
      <c r="R5" s="1296"/>
      <c r="S5" s="1296"/>
    </row>
    <row r="6" spans="1:256" ht="15.75" customHeight="1" thickBot="1">
      <c r="A6" s="618"/>
      <c r="B6" s="1273"/>
      <c r="C6" s="53"/>
      <c r="E6" s="1296"/>
      <c r="F6" s="1296"/>
      <c r="G6" s="1296"/>
      <c r="H6" s="1296"/>
      <c r="I6" s="1296"/>
      <c r="J6" s="1296"/>
      <c r="K6" s="1296"/>
      <c r="L6" s="1296"/>
      <c r="M6" s="1296"/>
      <c r="N6" s="1296"/>
      <c r="O6" s="1296"/>
      <c r="P6" s="1296"/>
      <c r="Q6" s="1296"/>
      <c r="R6" s="1296"/>
      <c r="S6" s="1296"/>
    </row>
    <row r="7" spans="1:256" ht="15.75" customHeight="1" thickBot="1">
      <c r="A7" s="618"/>
      <c r="B7" s="54"/>
      <c r="C7" s="547"/>
      <c r="E7" s="1298" t="s">
        <v>487</v>
      </c>
      <c r="F7" s="1298"/>
      <c r="G7" s="1298"/>
      <c r="H7" s="1298"/>
      <c r="I7" s="1298"/>
      <c r="J7" s="1298"/>
      <c r="K7" s="1298"/>
      <c r="L7" s="1298"/>
      <c r="M7" s="1298"/>
      <c r="N7" s="1298"/>
      <c r="O7" s="1298"/>
      <c r="P7" s="1298"/>
      <c r="Q7" s="1298"/>
      <c r="R7" s="1298"/>
      <c r="S7" s="1298"/>
    </row>
    <row r="8" spans="1:256" ht="15.75" customHeight="1">
      <c r="A8" s="618"/>
      <c r="B8" s="1073" t="s">
        <v>114</v>
      </c>
      <c r="C8" s="501"/>
      <c r="E8" s="1298"/>
      <c r="F8" s="1298"/>
      <c r="G8" s="1298"/>
      <c r="H8" s="1298"/>
      <c r="I8" s="1298"/>
      <c r="J8" s="1298"/>
      <c r="K8" s="1298"/>
      <c r="L8" s="1298"/>
      <c r="M8" s="1298"/>
      <c r="N8" s="1298"/>
      <c r="O8" s="1298"/>
      <c r="P8" s="1298"/>
      <c r="Q8" s="1298"/>
      <c r="R8" s="1298"/>
      <c r="S8" s="1298"/>
    </row>
    <row r="9" spans="1:256" ht="15.75" customHeight="1">
      <c r="A9" s="618"/>
      <c r="B9" s="685" t="s">
        <v>143</v>
      </c>
      <c r="C9" s="501"/>
      <c r="G9" s="61"/>
      <c r="H9" s="61"/>
    </row>
    <row r="10" spans="1:256" ht="15.75" customHeight="1">
      <c r="A10" s="618"/>
      <c r="B10" s="686"/>
      <c r="C10" s="687"/>
    </row>
    <row r="11" spans="1:256" ht="15.75" customHeight="1">
      <c r="A11" s="618"/>
      <c r="B11" s="688" t="s">
        <v>423</v>
      </c>
      <c r="C11" s="501"/>
    </row>
    <row r="12" spans="1:256" ht="15.75" customHeight="1">
      <c r="A12" s="52"/>
      <c r="B12" s="689" t="s">
        <v>424</v>
      </c>
      <c r="C12" s="53"/>
      <c r="H12" s="77"/>
    </row>
    <row r="13" spans="1:256" ht="15.75" customHeight="1">
      <c r="A13" s="618"/>
      <c r="B13" s="690" t="s">
        <v>169</v>
      </c>
      <c r="C13" s="501"/>
    </row>
    <row r="14" spans="1:256" ht="15.75" customHeight="1">
      <c r="A14" s="52"/>
      <c r="B14" s="691" t="s">
        <v>272</v>
      </c>
      <c r="C14" s="501"/>
      <c r="V14"/>
    </row>
    <row r="15" spans="1:256" ht="15.75" customHeight="1">
      <c r="A15" s="52"/>
      <c r="B15" s="502" t="s">
        <v>301</v>
      </c>
      <c r="C15" s="501"/>
      <c r="G15" s="46"/>
    </row>
    <row r="16" spans="1:256" ht="15.75" customHeight="1">
      <c r="A16" s="52"/>
      <c r="B16" s="503" t="s">
        <v>367</v>
      </c>
      <c r="C16" s="504"/>
      <c r="G16" s="47"/>
    </row>
    <row r="17" spans="1:21" ht="15.75" customHeight="1">
      <c r="A17" s="52"/>
      <c r="B17" s="54"/>
      <c r="C17" s="463"/>
      <c r="G17" s="47"/>
    </row>
    <row r="18" spans="1:21" ht="15.75" customHeight="1">
      <c r="A18" s="52"/>
      <c r="B18" s="54"/>
      <c r="C18" s="53"/>
      <c r="G18" s="47"/>
    </row>
    <row r="19" spans="1:21" ht="15.75" customHeight="1">
      <c r="A19" s="618"/>
      <c r="B19" s="1026" t="s">
        <v>425</v>
      </c>
      <c r="C19" s="501"/>
    </row>
    <row r="20" spans="1:21" ht="15.75" customHeight="1">
      <c r="A20" s="52"/>
      <c r="B20" s="689" t="s">
        <v>426</v>
      </c>
      <c r="C20" s="53"/>
    </row>
    <row r="21" spans="1:21" ht="15.75" customHeight="1">
      <c r="A21" s="618"/>
      <c r="B21" s="1074" t="s">
        <v>507</v>
      </c>
      <c r="C21" s="501"/>
    </row>
    <row r="22" spans="1:21" ht="15.75" customHeight="1">
      <c r="A22" s="52"/>
      <c r="B22" s="1027" t="s">
        <v>316</v>
      </c>
      <c r="C22" s="501"/>
    </row>
    <row r="23" spans="1:21" ht="15.75" customHeight="1">
      <c r="A23" s="52"/>
      <c r="B23" s="1075" t="s">
        <v>315</v>
      </c>
      <c r="C23" s="501"/>
      <c r="G23" s="47"/>
      <c r="O23" s="46"/>
    </row>
    <row r="24" spans="1:21" ht="15.75" customHeight="1">
      <c r="A24" s="52"/>
      <c r="B24" s="1028" t="s">
        <v>368</v>
      </c>
      <c r="C24" s="501"/>
      <c r="G24" s="47"/>
      <c r="O24" s="47"/>
    </row>
    <row r="25" spans="1:21" ht="15.75" customHeight="1">
      <c r="A25" s="52"/>
      <c r="B25" s="1076" t="s">
        <v>30</v>
      </c>
      <c r="C25" s="501"/>
      <c r="E25" s="1297" t="s">
        <v>111</v>
      </c>
      <c r="F25" s="1297"/>
      <c r="G25" s="1297"/>
      <c r="H25" s="1297"/>
      <c r="I25" s="1297"/>
      <c r="J25" s="1297"/>
      <c r="K25" s="1297"/>
      <c r="L25" s="1297"/>
      <c r="M25" s="1297"/>
      <c r="N25" s="1297"/>
      <c r="O25" s="1297"/>
      <c r="P25" s="1297"/>
      <c r="Q25" s="1297"/>
      <c r="R25" s="1297"/>
      <c r="S25" s="1297"/>
    </row>
    <row r="26" spans="1:21" ht="15.75" customHeight="1">
      <c r="A26" s="52"/>
      <c r="B26" s="1077" t="s">
        <v>24</v>
      </c>
      <c r="C26" s="501"/>
      <c r="E26" s="1297"/>
      <c r="F26" s="1297"/>
      <c r="G26" s="1297"/>
      <c r="H26" s="1297"/>
      <c r="I26" s="1297"/>
      <c r="J26" s="1297"/>
      <c r="K26" s="1297"/>
      <c r="L26" s="1297"/>
      <c r="M26" s="1297"/>
      <c r="N26" s="1297"/>
      <c r="O26" s="1297"/>
      <c r="P26" s="1297"/>
      <c r="Q26" s="1297"/>
      <c r="R26" s="1297"/>
      <c r="S26" s="1297"/>
    </row>
    <row r="27" spans="1:21" ht="15.75" customHeight="1">
      <c r="A27" s="52"/>
      <c r="B27" s="1078" t="s">
        <v>509</v>
      </c>
      <c r="C27" s="501"/>
      <c r="E27" s="1296" t="s">
        <v>298</v>
      </c>
      <c r="F27" s="1296"/>
      <c r="G27" s="1296"/>
      <c r="H27" s="1296"/>
      <c r="I27" s="1296"/>
      <c r="J27" s="1296"/>
      <c r="K27" s="1296"/>
      <c r="L27" s="1296"/>
      <c r="M27" s="1300"/>
      <c r="N27" s="1300"/>
      <c r="O27" s="1299" t="s">
        <v>299</v>
      </c>
      <c r="P27" s="1299"/>
      <c r="Q27" s="1299"/>
      <c r="R27" s="1299"/>
      <c r="S27" s="1299"/>
      <c r="T27" s="1299"/>
      <c r="U27" s="1299"/>
    </row>
    <row r="28" spans="1:21" ht="15.75" customHeight="1">
      <c r="A28" s="52"/>
      <c r="B28" s="54"/>
      <c r="C28" s="501"/>
      <c r="E28" s="1301"/>
      <c r="F28" s="1301"/>
      <c r="G28" s="1301"/>
      <c r="H28" s="1301"/>
      <c r="I28" s="1301"/>
      <c r="J28" s="1301"/>
      <c r="K28" s="1301"/>
      <c r="L28" s="1301"/>
      <c r="M28" s="1300"/>
      <c r="N28" s="1300"/>
      <c r="O28" s="1299"/>
      <c r="P28" s="1299"/>
      <c r="Q28" s="1299"/>
      <c r="R28" s="1299"/>
      <c r="S28" s="1299"/>
      <c r="T28" s="1299"/>
      <c r="U28" s="1299"/>
    </row>
    <row r="29" spans="1:21" ht="15.75" customHeight="1">
      <c r="A29" s="52"/>
      <c r="B29" s="54"/>
      <c r="C29" s="53"/>
      <c r="E29" s="1296" t="s">
        <v>677</v>
      </c>
      <c r="F29" s="1296"/>
      <c r="G29" s="1296"/>
      <c r="H29" s="1296"/>
      <c r="I29" s="1296"/>
      <c r="J29" s="1296"/>
      <c r="K29" s="1296"/>
      <c r="L29" s="1296"/>
      <c r="M29" s="1300"/>
      <c r="N29" s="1300"/>
      <c r="O29" s="1299" t="s">
        <v>678</v>
      </c>
      <c r="P29" s="1299"/>
      <c r="Q29" s="1299"/>
      <c r="R29" s="1299"/>
      <c r="S29" s="1299"/>
      <c r="T29" s="1299"/>
      <c r="U29" s="1299"/>
    </row>
    <row r="30" spans="1:21" ht="15.75" customHeight="1">
      <c r="A30" s="52"/>
      <c r="B30" s="688" t="s">
        <v>427</v>
      </c>
      <c r="C30" s="53"/>
      <c r="E30" s="1301"/>
      <c r="F30" s="1301"/>
      <c r="G30" s="1301"/>
      <c r="H30" s="1301"/>
      <c r="I30" s="1301"/>
      <c r="J30" s="1301"/>
      <c r="K30" s="1301"/>
      <c r="L30" s="1301"/>
      <c r="M30" s="1300"/>
      <c r="N30" s="1300"/>
      <c r="O30" s="1299"/>
      <c r="P30" s="1299"/>
      <c r="Q30" s="1299"/>
      <c r="R30" s="1299"/>
      <c r="S30" s="1299"/>
      <c r="T30" s="1299"/>
      <c r="U30" s="1299"/>
    </row>
    <row r="31" spans="1:21" ht="15.75" customHeight="1">
      <c r="A31" s="52"/>
      <c r="B31" s="689" t="s">
        <v>428</v>
      </c>
      <c r="C31" s="53"/>
      <c r="E31" s="1296" t="s">
        <v>679</v>
      </c>
      <c r="F31" s="1296"/>
      <c r="G31" s="1296"/>
      <c r="H31" s="1296"/>
      <c r="I31" s="1296"/>
      <c r="J31" s="1296"/>
      <c r="K31" s="1296"/>
      <c r="L31" s="1296"/>
      <c r="M31" s="1300"/>
      <c r="N31" s="1300"/>
      <c r="O31" s="1299" t="s">
        <v>680</v>
      </c>
      <c r="P31" s="1299"/>
      <c r="Q31" s="1299"/>
      <c r="R31" s="1299"/>
      <c r="S31" s="1299"/>
      <c r="T31" s="1299"/>
      <c r="U31" s="1247"/>
    </row>
    <row r="32" spans="1:21" ht="15.75" customHeight="1">
      <c r="A32" s="52"/>
      <c r="B32" s="1081" t="s">
        <v>493</v>
      </c>
      <c r="C32" s="53"/>
      <c r="E32" s="1301"/>
      <c r="F32" s="1301"/>
      <c r="G32" s="1301"/>
      <c r="H32" s="1301"/>
      <c r="I32" s="1301"/>
      <c r="J32" s="1301"/>
      <c r="K32" s="1301"/>
      <c r="L32" s="1301"/>
      <c r="M32" s="1300"/>
      <c r="N32" s="1300"/>
      <c r="O32" s="1299"/>
      <c r="P32" s="1299"/>
      <c r="Q32" s="1299"/>
      <c r="R32" s="1299"/>
      <c r="S32" s="1299"/>
      <c r="T32" s="1299"/>
      <c r="U32" s="1247"/>
    </row>
    <row r="33" spans="1:20" ht="15.75" customHeight="1">
      <c r="A33" s="618"/>
      <c r="B33" s="1082" t="s">
        <v>508</v>
      </c>
      <c r="C33" s="501"/>
      <c r="M33" s="1088"/>
      <c r="N33" s="1088"/>
      <c r="O33" s="1088"/>
      <c r="P33" s="1088"/>
      <c r="Q33" s="1088"/>
      <c r="R33" s="1088"/>
    </row>
    <row r="34" spans="1:20" ht="15.75" customHeight="1">
      <c r="A34" s="52"/>
      <c r="B34" s="54"/>
      <c r="C34" s="53"/>
    </row>
    <row r="35" spans="1:20" ht="15.75" customHeight="1">
      <c r="A35" s="52"/>
      <c r="B35" s="54"/>
      <c r="C35" s="501"/>
      <c r="E35" s="71"/>
      <c r="F35" s="71"/>
      <c r="G35" s="1285" t="s">
        <v>59</v>
      </c>
      <c r="H35" s="1285"/>
      <c r="I35" s="1285"/>
      <c r="J35" s="1285"/>
      <c r="K35" s="1285"/>
      <c r="L35" s="1285"/>
      <c r="M35" s="1285"/>
      <c r="N35" s="1285"/>
      <c r="O35" s="1285"/>
      <c r="P35" s="1285"/>
      <c r="Q35" s="1285"/>
      <c r="R35" s="71"/>
      <c r="S35" s="71"/>
    </row>
    <row r="36" spans="1:20" ht="15.75" customHeight="1">
      <c r="A36" s="52"/>
      <c r="B36" s="1276" t="s">
        <v>456</v>
      </c>
      <c r="C36" s="501"/>
      <c r="E36" s="71"/>
      <c r="F36" s="71"/>
      <c r="G36" s="1285"/>
      <c r="H36" s="1285"/>
      <c r="I36" s="1285"/>
      <c r="J36" s="1285"/>
      <c r="K36" s="1285"/>
      <c r="L36" s="1285"/>
      <c r="M36" s="1285"/>
      <c r="N36" s="1285"/>
      <c r="O36" s="1285"/>
      <c r="P36" s="1285"/>
      <c r="Q36" s="1285"/>
      <c r="R36" s="71"/>
      <c r="S36" s="71"/>
    </row>
    <row r="37" spans="1:20" ht="15.75" customHeight="1" thickBot="1">
      <c r="A37" s="54"/>
      <c r="B37" s="1277"/>
      <c r="C37" s="54"/>
      <c r="E37" s="72"/>
      <c r="F37" s="72"/>
      <c r="G37" s="1285"/>
      <c r="H37" s="1285"/>
      <c r="I37" s="1285"/>
      <c r="J37" s="1285"/>
      <c r="K37" s="1285"/>
      <c r="L37" s="1285"/>
      <c r="M37" s="1285"/>
      <c r="N37" s="1285"/>
      <c r="O37" s="1285"/>
      <c r="P37" s="1285"/>
      <c r="Q37" s="1285"/>
      <c r="R37" s="72"/>
      <c r="S37" s="72"/>
      <c r="T37"/>
    </row>
    <row r="38" spans="1:20" ht="15.75" customHeight="1" thickBot="1">
      <c r="A38" s="54"/>
      <c r="B38" s="873" t="s">
        <v>452</v>
      </c>
      <c r="C38" s="54"/>
      <c r="E38" s="70"/>
      <c r="H38" s="516"/>
      <c r="S38" s="517"/>
      <c r="T38"/>
    </row>
    <row r="39" spans="1:20" ht="15.75" customHeight="1" thickBot="1">
      <c r="A39" s="54"/>
      <c r="B39" s="1085" t="s">
        <v>384</v>
      </c>
      <c r="C39" s="54"/>
      <c r="H39" s="516"/>
      <c r="O39" s="47"/>
      <c r="T39"/>
    </row>
    <row r="40" spans="1:20" ht="15.75" customHeight="1" thickBot="1">
      <c r="A40" s="54"/>
      <c r="B40" s="54"/>
      <c r="C40" s="54"/>
      <c r="H40" s="516"/>
      <c r="O40" s="47"/>
      <c r="T40"/>
    </row>
    <row r="41" spans="1:20" ht="15.75" customHeight="1">
      <c r="A41" s="52"/>
      <c r="B41" s="603" t="s">
        <v>321</v>
      </c>
      <c r="C41" s="53"/>
      <c r="G41"/>
      <c r="H41"/>
      <c r="I41"/>
      <c r="J41"/>
      <c r="K41"/>
      <c r="L41"/>
      <c r="M41"/>
      <c r="N41"/>
      <c r="O41"/>
      <c r="P41"/>
      <c r="Q41"/>
      <c r="R41"/>
      <c r="S41"/>
      <c r="T41"/>
    </row>
    <row r="42" spans="1:20" ht="15.75" customHeight="1">
      <c r="A42" s="52"/>
      <c r="B42" s="604" t="s">
        <v>279</v>
      </c>
      <c r="C42" s="53"/>
      <c r="F42"/>
      <c r="G42"/>
      <c r="H42"/>
      <c r="I42"/>
      <c r="J42"/>
      <c r="K42"/>
      <c r="L42"/>
      <c r="M42"/>
      <c r="N42"/>
      <c r="O42"/>
      <c r="P42"/>
      <c r="Q42"/>
      <c r="R42"/>
      <c r="S42"/>
      <c r="T42"/>
    </row>
    <row r="43" spans="1:20" ht="15.75" customHeight="1">
      <c r="A43" s="52"/>
      <c r="B43" s="506" t="s">
        <v>264</v>
      </c>
      <c r="C43" s="505"/>
      <c r="G43"/>
      <c r="H43"/>
      <c r="I43"/>
      <c r="J43"/>
      <c r="K43"/>
      <c r="L43"/>
      <c r="M43"/>
      <c r="N43"/>
      <c r="O43"/>
      <c r="P43"/>
      <c r="Q43"/>
      <c r="R43"/>
      <c r="S43"/>
      <c r="T43"/>
    </row>
    <row r="44" spans="1:20" ht="15.75" customHeight="1">
      <c r="A44" s="52"/>
      <c r="B44" s="507" t="s">
        <v>115</v>
      </c>
      <c r="C44" s="505"/>
      <c r="H44"/>
      <c r="I44"/>
      <c r="J44"/>
      <c r="K44"/>
      <c r="L44"/>
      <c r="M44"/>
      <c r="N44"/>
      <c r="O44"/>
      <c r="P44"/>
      <c r="Q44"/>
      <c r="R44"/>
      <c r="S44"/>
      <c r="T44"/>
    </row>
    <row r="45" spans="1:20" ht="15.75" customHeight="1">
      <c r="A45" s="52"/>
      <c r="B45" s="508" t="s">
        <v>116</v>
      </c>
      <c r="C45" s="505"/>
      <c r="G45"/>
      <c r="H45"/>
      <c r="I45"/>
      <c r="J45"/>
      <c r="K45"/>
      <c r="L45"/>
      <c r="M45"/>
      <c r="N45"/>
      <c r="O45"/>
      <c r="P45"/>
      <c r="Q45"/>
      <c r="R45"/>
      <c r="S45"/>
      <c r="T45"/>
    </row>
    <row r="46" spans="1:20" ht="15.75" customHeight="1">
      <c r="A46" s="52"/>
      <c r="B46" s="1083" t="s">
        <v>113</v>
      </c>
      <c r="C46" s="505"/>
      <c r="G46"/>
      <c r="H46"/>
      <c r="I46"/>
      <c r="J46"/>
      <c r="K46"/>
      <c r="L46"/>
      <c r="M46"/>
      <c r="N46"/>
      <c r="O46"/>
      <c r="P46"/>
      <c r="Q46"/>
      <c r="R46"/>
      <c r="S46"/>
      <c r="T46"/>
    </row>
    <row r="47" spans="1:20" ht="15.75" customHeight="1">
      <c r="A47" s="52"/>
      <c r="B47" s="509" t="s">
        <v>275</v>
      </c>
      <c r="C47" s="505"/>
      <c r="G47"/>
      <c r="H47"/>
      <c r="I47"/>
      <c r="J47"/>
      <c r="K47"/>
      <c r="L47"/>
      <c r="M47"/>
      <c r="N47"/>
      <c r="O47"/>
      <c r="P47"/>
      <c r="Q47"/>
      <c r="R47"/>
      <c r="S47"/>
      <c r="T47"/>
    </row>
    <row r="48" spans="1:20" ht="15.75" customHeight="1">
      <c r="A48" s="52"/>
      <c r="B48" s="509" t="s">
        <v>276</v>
      </c>
      <c r="C48" s="505"/>
      <c r="G48"/>
      <c r="H48"/>
      <c r="I48"/>
      <c r="J48"/>
      <c r="K48"/>
      <c r="L48"/>
      <c r="M48"/>
      <c r="N48"/>
      <c r="O48"/>
      <c r="P48"/>
      <c r="Q48"/>
      <c r="R48"/>
      <c r="S48"/>
      <c r="T48"/>
    </row>
    <row r="49" spans="1:20" ht="15.75" customHeight="1">
      <c r="A49" s="52"/>
      <c r="B49" s="509" t="s">
        <v>147</v>
      </c>
      <c r="C49" s="505"/>
      <c r="G49"/>
      <c r="H49"/>
      <c r="I49"/>
      <c r="J49"/>
      <c r="K49"/>
      <c r="L49"/>
      <c r="M49"/>
      <c r="N49"/>
      <c r="O49"/>
      <c r="P49"/>
      <c r="Q49"/>
      <c r="R49"/>
      <c r="S49"/>
      <c r="T49"/>
    </row>
    <row r="50" spans="1:20" ht="15.75" customHeight="1">
      <c r="A50" s="52"/>
      <c r="B50" s="509" t="s">
        <v>281</v>
      </c>
      <c r="C50" s="505"/>
      <c r="G50"/>
      <c r="H50"/>
      <c r="I50"/>
      <c r="J50"/>
      <c r="K50"/>
      <c r="L50"/>
      <c r="M50"/>
      <c r="N50"/>
      <c r="O50"/>
      <c r="P50"/>
      <c r="Q50"/>
      <c r="R50"/>
      <c r="S50"/>
      <c r="T50"/>
    </row>
    <row r="51" spans="1:20" ht="15.75" customHeight="1">
      <c r="A51" s="52"/>
      <c r="B51" s="509" t="s">
        <v>277</v>
      </c>
      <c r="C51" s="505"/>
      <c r="G51"/>
      <c r="H51"/>
      <c r="I51"/>
      <c r="J51"/>
      <c r="K51"/>
      <c r="L51"/>
      <c r="M51"/>
      <c r="N51"/>
      <c r="O51"/>
      <c r="P51" s="636"/>
      <c r="Q51"/>
      <c r="R51"/>
      <c r="S51"/>
      <c r="T51"/>
    </row>
    <row r="52" spans="1:20" ht="15.75" customHeight="1">
      <c r="A52" s="52"/>
      <c r="B52" s="509" t="s">
        <v>146</v>
      </c>
      <c r="C52" s="505"/>
      <c r="G52"/>
      <c r="H52"/>
      <c r="I52"/>
      <c r="J52"/>
      <c r="K52"/>
      <c r="L52"/>
      <c r="M52"/>
      <c r="N52" s="1284"/>
      <c r="O52"/>
      <c r="P52"/>
      <c r="Q52"/>
      <c r="R52"/>
      <c r="S52"/>
      <c r="T52"/>
    </row>
    <row r="53" spans="1:20" ht="15.75" customHeight="1">
      <c r="A53" s="52"/>
      <c r="B53" s="509" t="s">
        <v>278</v>
      </c>
      <c r="C53" s="505"/>
      <c r="G53"/>
      <c r="H53"/>
      <c r="I53"/>
      <c r="J53"/>
      <c r="K53"/>
      <c r="L53"/>
      <c r="M53"/>
      <c r="N53" s="1284"/>
      <c r="O53"/>
      <c r="P53"/>
      <c r="Q53"/>
      <c r="R53"/>
      <c r="S53"/>
      <c r="T53"/>
    </row>
    <row r="54" spans="1:20" ht="15.75" customHeight="1">
      <c r="A54" s="52"/>
      <c r="B54" s="692" t="s">
        <v>117</v>
      </c>
      <c r="C54" s="505"/>
      <c r="G54"/>
      <c r="H54"/>
      <c r="I54"/>
      <c r="J54"/>
      <c r="K54"/>
      <c r="L54"/>
      <c r="M54"/>
      <c r="N54" s="1284"/>
      <c r="O54"/>
      <c r="P54"/>
      <c r="Q54"/>
      <c r="R54"/>
      <c r="S54"/>
    </row>
    <row r="55" spans="1:20" ht="15.75" customHeight="1">
      <c r="A55" s="52"/>
      <c r="B55" s="54"/>
      <c r="C55" s="505"/>
      <c r="G55"/>
      <c r="H55"/>
      <c r="I55"/>
      <c r="J55"/>
      <c r="K55"/>
      <c r="L55"/>
      <c r="M55"/>
      <c r="N55" s="1284"/>
      <c r="O55"/>
      <c r="P55"/>
      <c r="Q55"/>
      <c r="R55"/>
      <c r="S55"/>
    </row>
    <row r="56" spans="1:20" ht="15.75" customHeight="1">
      <c r="A56" s="52"/>
      <c r="B56" s="54"/>
      <c r="C56" s="505"/>
      <c r="G56"/>
      <c r="H56"/>
      <c r="I56"/>
      <c r="J56"/>
      <c r="K56"/>
      <c r="L56"/>
      <c r="M56"/>
      <c r="N56" s="1284"/>
      <c r="O56"/>
      <c r="P56" s="1284"/>
      <c r="Q56"/>
      <c r="R56"/>
      <c r="S56"/>
    </row>
    <row r="57" spans="1:20" ht="15.75" customHeight="1">
      <c r="A57" s="52"/>
      <c r="B57" s="54"/>
      <c r="C57" s="53"/>
      <c r="G57"/>
      <c r="H57"/>
      <c r="I57"/>
      <c r="J57"/>
      <c r="K57"/>
      <c r="L57"/>
      <c r="M57"/>
      <c r="N57" s="1284"/>
      <c r="O57"/>
      <c r="P57" s="1284"/>
      <c r="Q57"/>
      <c r="R57"/>
      <c r="S57"/>
    </row>
    <row r="58" spans="1:20" ht="15.75" customHeight="1">
      <c r="A58" s="870"/>
      <c r="B58" s="871" t="str">
        <f>B1</f>
        <v>Sept 2012</v>
      </c>
      <c r="C58" s="872"/>
      <c r="N58" s="1284"/>
      <c r="P58" s="1284"/>
    </row>
    <row r="59" spans="1:20" ht="15.75" customHeight="1">
      <c r="A59" s="1052"/>
      <c r="B59" s="1052"/>
      <c r="C59" s="1052"/>
      <c r="N59" s="1284"/>
      <c r="P59" s="1284"/>
    </row>
    <row r="60" spans="1:20" ht="15.75" customHeight="1">
      <c r="A60" s="1052"/>
      <c r="B60" s="1052"/>
      <c r="C60" s="1052"/>
      <c r="N60" s="1284"/>
      <c r="P60" s="1284"/>
    </row>
    <row r="61" spans="1:20" ht="15.75" customHeight="1">
      <c r="A61" s="1052"/>
      <c r="B61" s="1052"/>
      <c r="C61" s="1052"/>
      <c r="N61" s="1284"/>
      <c r="P61" s="1284"/>
    </row>
    <row r="62" spans="1:20" ht="15.75" customHeight="1">
      <c r="A62" s="1052"/>
      <c r="B62" s="1052"/>
      <c r="C62" s="1052"/>
      <c r="P62" s="1284"/>
    </row>
    <row r="63" spans="1:20" ht="15.75" customHeight="1">
      <c r="A63" s="1052"/>
      <c r="B63" s="1052"/>
      <c r="C63" s="1052"/>
      <c r="P63" s="1284"/>
    </row>
    <row r="64" spans="1:20" ht="15.75" customHeight="1">
      <c r="A64" s="1052"/>
      <c r="B64" s="1052"/>
      <c r="C64" s="1052"/>
      <c r="P64" s="1284"/>
    </row>
    <row r="65" spans="1:16" ht="15.75" customHeight="1">
      <c r="A65" s="1052"/>
      <c r="B65" s="1052"/>
      <c r="C65" s="1052"/>
      <c r="P65" s="1284"/>
    </row>
    <row r="66" spans="1:16" ht="15.75" customHeight="1">
      <c r="A66" s="1052"/>
      <c r="B66" s="1052"/>
      <c r="C66" s="1052"/>
      <c r="P66" s="1284"/>
    </row>
    <row r="67" spans="1:16" ht="15.75" customHeight="1">
      <c r="A67" s="1052"/>
      <c r="B67" s="1052"/>
      <c r="C67" s="1052"/>
      <c r="P67" s="1284"/>
    </row>
    <row r="68" spans="1:16" ht="15.75" customHeight="1">
      <c r="A68" s="1052"/>
      <c r="B68" s="1052"/>
      <c r="C68" s="1052"/>
      <c r="P68" s="1284"/>
    </row>
    <row r="69" spans="1:16" ht="15.75" customHeight="1">
      <c r="A69" s="1052"/>
      <c r="B69" s="1052"/>
      <c r="C69" s="1052"/>
    </row>
    <row r="70" spans="1:16" ht="15.75" customHeight="1">
      <c r="A70" s="1052"/>
      <c r="B70" s="1052"/>
      <c r="C70" s="1052"/>
    </row>
    <row r="71" spans="1:16" ht="15.75" customHeight="1">
      <c r="A71" s="863"/>
      <c r="B71" s="863"/>
      <c r="C71" s="863"/>
    </row>
    <row r="72" spans="1:16" ht="15.75" customHeight="1">
      <c r="A72" s="863"/>
      <c r="B72" s="863"/>
      <c r="C72" s="863"/>
    </row>
    <row r="73" spans="1:16" ht="15.75" customHeight="1">
      <c r="A73" s="863"/>
      <c r="B73" s="863"/>
      <c r="C73" s="863"/>
    </row>
    <row r="74" spans="1:16" ht="15.75" customHeight="1">
      <c r="A74" s="863"/>
      <c r="B74" s="863"/>
      <c r="C74" s="863"/>
    </row>
    <row r="75" spans="1:16" ht="15.75" customHeight="1">
      <c r="A75" s="863"/>
      <c r="B75" s="863"/>
      <c r="C75" s="863"/>
    </row>
    <row r="76" spans="1:16" ht="15.75" customHeight="1">
      <c r="A76" s="863"/>
      <c r="B76" s="863"/>
      <c r="C76" s="863"/>
    </row>
    <row r="77" spans="1:16" ht="15.75" customHeight="1">
      <c r="A77" s="684"/>
      <c r="B77" s="684"/>
      <c r="C77" s="684"/>
    </row>
    <row r="78" spans="1:16" ht="15.75" customHeight="1">
      <c r="A78" s="684"/>
      <c r="B78" s="684"/>
      <c r="C78" s="684"/>
    </row>
    <row r="79" spans="1:16" ht="15.75" customHeight="1">
      <c r="A79" s="684"/>
      <c r="B79" s="684"/>
      <c r="C79" s="684"/>
    </row>
    <row r="80" spans="1:16" ht="15.75" customHeight="1">
      <c r="A80" s="684"/>
      <c r="B80" s="684"/>
      <c r="C80" s="684"/>
    </row>
    <row r="81" spans="1:3" ht="15.75" customHeight="1">
      <c r="A81" s="684"/>
      <c r="B81" s="684"/>
      <c r="C81" s="684"/>
    </row>
    <row r="82" spans="1:3" ht="15.75" customHeight="1">
      <c r="A82" s="684"/>
      <c r="B82" s="684"/>
      <c r="C82" s="684"/>
    </row>
    <row r="83" spans="1:3" ht="15.75" customHeight="1">
      <c r="A83" s="684"/>
      <c r="B83" s="684"/>
      <c r="C83" s="684"/>
    </row>
    <row r="84" spans="1:3" ht="15.75" customHeight="1">
      <c r="A84" s="684"/>
      <c r="B84" s="684"/>
      <c r="C84" s="684"/>
    </row>
    <row r="85" spans="1:3" ht="15.75" customHeight="1">
      <c r="A85" s="684"/>
      <c r="B85" s="684"/>
      <c r="C85" s="684"/>
    </row>
    <row r="86" spans="1:3" ht="15.75" customHeight="1">
      <c r="A86" s="684"/>
      <c r="B86" s="684"/>
      <c r="C86" s="684"/>
    </row>
    <row r="87" spans="1:3" ht="15.75" customHeight="1">
      <c r="A87" s="684"/>
      <c r="B87" s="684"/>
      <c r="C87" s="684"/>
    </row>
    <row r="88" spans="1:3" ht="15.75" customHeight="1">
      <c r="A88" s="684"/>
      <c r="B88" s="684"/>
      <c r="C88" s="684"/>
    </row>
    <row r="89" spans="1:3" ht="15.75" customHeight="1">
      <c r="A89" s="684"/>
      <c r="B89" s="684"/>
      <c r="C89" s="68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0" tooltip="Code of Ethics"/>
    <hyperlink ref="B54" location="References!A1" tooltip="802.11 WG Communication References" display="Reference"/>
    <hyperlink ref="B43" location="'802.11 Cover'!A1" tooltip="Cover Page" display="Cover"/>
    <hyperlink ref="B48" r:id="rId11" tooltip="Antitrust and Competition Policy"/>
    <hyperlink ref="B51" r:id="rId12" tooltip="IEEE-SA PatCom"/>
    <hyperlink ref="B45" r:id="rId13" tooltip="WG Officers and Contact Details"/>
    <hyperlink ref="B52" r:id="rId14" tooltip="Patent Policy"/>
    <hyperlink ref="B53" r:id="rId15" tooltip="Patent FAQ"/>
    <hyperlink ref="B47" r:id="rId16" tooltip="Affiliation FAQ"/>
    <hyperlink ref="B50" r:id="rId17" tooltip="IEEE-SA Letter of Assurance Form"/>
    <hyperlink ref="B14" location="'ARC SC'!A1" tooltip="Architecture Standing Committee Agenda" display="ARC"/>
    <hyperlink ref="B42" r:id="rId18" tooltip="Teleconference Calendar"/>
    <hyperlink ref="B41" r:id="rId19"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O27" r:id="rId20"/>
    <hyperlink ref="O29" r:id="rId21"/>
    <hyperlink ref="O29:U30" r:id="rId22" display="jrosdahl@ieee.org"/>
    <hyperlink ref="O27:U28" r:id="rId23" display="bkraemer@ieee.org"/>
    <hyperlink ref="O31:T32" r:id="rId24" display="adrian.p.stephens@intel.com"/>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dimension ref="A1:M70"/>
  <sheetViews>
    <sheetView zoomScaleNormal="100" workbookViewId="0">
      <selection activeCell="E3" sqref="E3:L3"/>
    </sheetView>
  </sheetViews>
  <sheetFormatPr defaultRowHeight="12.75"/>
  <cols>
    <col min="1" max="1" width="1.42578125" style="1050" customWidth="1"/>
    <col min="2" max="2" width="13.5703125" style="1050" customWidth="1"/>
    <col min="3" max="3" width="1.42578125" style="1050" customWidth="1"/>
    <col min="4" max="4" width="4.42578125" style="1050" customWidth="1"/>
    <col min="5" max="5" width="2.5703125" style="1050" customWidth="1"/>
    <col min="6" max="6" width="4.85546875" style="1050" customWidth="1"/>
    <col min="7" max="7" width="9.140625" style="1050"/>
    <col min="8" max="8" width="79.42578125" style="1050" customWidth="1"/>
    <col min="9" max="9" width="4.5703125" style="1050" customWidth="1"/>
    <col min="10" max="10" width="9.140625" style="1050"/>
    <col min="11" max="11" width="8" style="1050" customWidth="1"/>
    <col min="12" max="16384" width="9.140625" style="1050"/>
  </cols>
  <sheetData>
    <row r="1" spans="1:13" ht="15.75">
      <c r="A1" s="870"/>
      <c r="B1" s="871" t="str">
        <f>Title!B1</f>
        <v>Sept 2012</v>
      </c>
      <c r="C1" s="872"/>
      <c r="E1" s="1070"/>
      <c r="F1" s="1070"/>
      <c r="G1" s="1070"/>
      <c r="H1" s="1070"/>
      <c r="I1" s="1070"/>
      <c r="J1" s="1070"/>
      <c r="K1" s="1070"/>
      <c r="L1" s="1070"/>
      <c r="M1" s="1071"/>
    </row>
    <row r="2" spans="1:13" ht="18.75" thickBot="1">
      <c r="A2" s="618"/>
      <c r="B2" s="894"/>
      <c r="C2" s="53"/>
      <c r="E2" s="1645" t="s">
        <v>514</v>
      </c>
      <c r="F2" s="1645"/>
      <c r="G2" s="1645"/>
      <c r="H2" s="1645"/>
      <c r="I2" s="1645"/>
      <c r="J2" s="1645"/>
      <c r="K2" s="1645"/>
      <c r="L2" s="1645"/>
      <c r="M2" s="1645"/>
    </row>
    <row r="3" spans="1:13" ht="16.5" thickBot="1">
      <c r="A3" s="618"/>
      <c r="B3" s="372" t="str">
        <f>Title!B3</f>
        <v>Interim</v>
      </c>
      <c r="C3" s="53"/>
      <c r="E3" s="1643" t="s">
        <v>724</v>
      </c>
      <c r="F3" s="1643"/>
      <c r="G3" s="1643"/>
      <c r="H3" s="1643"/>
      <c r="I3" s="1643"/>
      <c r="J3" s="1643"/>
      <c r="K3" s="1643"/>
      <c r="L3" s="1643"/>
      <c r="M3" s="796"/>
    </row>
    <row r="4" spans="1:13" ht="15.75">
      <c r="A4" s="618"/>
      <c r="B4" s="1271" t="str">
        <f>Title!B4</f>
        <v>R2</v>
      </c>
      <c r="C4" s="53"/>
      <c r="E4" s="1644" t="s">
        <v>568</v>
      </c>
      <c r="F4" s="1644"/>
      <c r="G4" s="1644"/>
      <c r="H4" s="1644"/>
      <c r="I4" s="1644"/>
      <c r="J4" s="1644"/>
      <c r="K4" s="1644"/>
      <c r="L4" s="1644"/>
      <c r="M4" s="702"/>
    </row>
    <row r="5" spans="1:13" ht="15.75">
      <c r="A5" s="618"/>
      <c r="B5" s="1272"/>
      <c r="C5" s="53"/>
      <c r="E5" s="760" t="s">
        <v>6</v>
      </c>
      <c r="F5" s="761" t="s">
        <v>569</v>
      </c>
      <c r="G5" s="762"/>
      <c r="H5" s="763"/>
      <c r="I5" s="763"/>
      <c r="J5" s="763"/>
      <c r="K5" s="763"/>
      <c r="L5" s="764"/>
      <c r="M5" s="703"/>
    </row>
    <row r="6" spans="1:13" ht="16.5" thickBot="1">
      <c r="A6" s="618"/>
      <c r="B6" s="1273"/>
      <c r="C6" s="53"/>
      <c r="E6" s="760" t="s">
        <v>6</v>
      </c>
      <c r="F6" s="761" t="s">
        <v>439</v>
      </c>
      <c r="G6" s="762"/>
      <c r="H6" s="763"/>
      <c r="I6" s="763"/>
      <c r="J6" s="763"/>
      <c r="K6" s="763"/>
      <c r="L6" s="764"/>
      <c r="M6" s="703"/>
    </row>
    <row r="7" spans="1:13" ht="16.5" thickBot="1">
      <c r="A7" s="618"/>
      <c r="B7" s="54"/>
      <c r="C7" s="547"/>
      <c r="E7" s="760" t="s">
        <v>6</v>
      </c>
      <c r="F7" s="761" t="s">
        <v>570</v>
      </c>
      <c r="G7" s="762"/>
      <c r="H7" s="763"/>
      <c r="I7" s="763"/>
      <c r="J7" s="763"/>
      <c r="K7" s="763"/>
      <c r="L7" s="764"/>
      <c r="M7" s="703"/>
    </row>
    <row r="8" spans="1:13" ht="18">
      <c r="A8" s="618"/>
      <c r="B8" s="1073" t="s">
        <v>114</v>
      </c>
      <c r="C8" s="501"/>
      <c r="E8" s="777"/>
      <c r="F8" s="704"/>
      <c r="G8" s="1646"/>
      <c r="H8" s="1646"/>
      <c r="I8" s="1646"/>
      <c r="J8" s="1646"/>
      <c r="K8" s="1646"/>
      <c r="L8" s="1646"/>
      <c r="M8" s="1646"/>
    </row>
    <row r="9" spans="1:13" ht="18">
      <c r="A9" s="618"/>
      <c r="B9" s="685" t="s">
        <v>143</v>
      </c>
      <c r="C9" s="501"/>
      <c r="E9" s="777"/>
      <c r="F9" s="1629" t="s">
        <v>516</v>
      </c>
      <c r="G9" s="1629"/>
      <c r="H9" s="1629"/>
      <c r="I9" s="1629"/>
      <c r="J9" s="1629"/>
      <c r="K9" s="1629"/>
      <c r="L9" s="1629"/>
      <c r="M9" s="1629"/>
    </row>
    <row r="10" spans="1:13" ht="18">
      <c r="A10" s="618"/>
      <c r="B10" s="686"/>
      <c r="C10" s="687"/>
      <c r="E10" s="996"/>
      <c r="F10" s="997"/>
      <c r="G10" s="998"/>
      <c r="H10" s="998"/>
      <c r="I10" s="998"/>
      <c r="J10" s="998"/>
      <c r="K10" s="998"/>
      <c r="L10" s="999"/>
      <c r="M10" s="998"/>
    </row>
    <row r="11" spans="1:13" ht="18">
      <c r="A11" s="618"/>
      <c r="B11" s="688" t="s">
        <v>423</v>
      </c>
      <c r="C11" s="501"/>
      <c r="E11" s="1201"/>
      <c r="F11" s="1202">
        <v>1</v>
      </c>
      <c r="G11" s="1203" t="s">
        <v>0</v>
      </c>
      <c r="H11" s="1204" t="s">
        <v>342</v>
      </c>
      <c r="I11" s="1204" t="s">
        <v>187</v>
      </c>
      <c r="J11" s="1204" t="s">
        <v>1</v>
      </c>
      <c r="K11" s="1205">
        <v>1</v>
      </c>
      <c r="L11" s="1206">
        <f>TIME(16,0,0)</f>
        <v>0.66666666666666663</v>
      </c>
      <c r="M11" s="1207"/>
    </row>
    <row r="12" spans="1:13" ht="18">
      <c r="A12" s="52"/>
      <c r="B12" s="689" t="s">
        <v>424</v>
      </c>
      <c r="C12" s="53"/>
      <c r="E12" s="1208"/>
      <c r="F12" s="1209">
        <f>F11+1</f>
        <v>2</v>
      </c>
      <c r="G12" s="1210" t="s">
        <v>0</v>
      </c>
      <c r="H12" s="1211" t="s">
        <v>571</v>
      </c>
      <c r="I12" s="1211" t="s">
        <v>187</v>
      </c>
      <c r="J12" s="1211" t="s">
        <v>1</v>
      </c>
      <c r="K12" s="1212">
        <v>3</v>
      </c>
      <c r="L12" s="1213">
        <f>L11+TIME(0,K11,0)</f>
        <v>0.66736111111111107</v>
      </c>
      <c r="M12" s="1214"/>
    </row>
    <row r="13" spans="1:13" ht="15.75">
      <c r="A13" s="618"/>
      <c r="B13" s="690" t="s">
        <v>169</v>
      </c>
      <c r="C13" s="501"/>
      <c r="E13" s="1215"/>
      <c r="F13" s="1216">
        <f t="shared" ref="F13:F19" si="0">F12+1</f>
        <v>3</v>
      </c>
      <c r="G13" s="1217" t="s">
        <v>0</v>
      </c>
      <c r="H13" s="1218" t="s">
        <v>430</v>
      </c>
      <c r="I13" s="1219" t="s">
        <v>187</v>
      </c>
      <c r="J13" s="1219" t="s">
        <v>1</v>
      </c>
      <c r="K13" s="1220">
        <v>4</v>
      </c>
      <c r="L13" s="1221">
        <f t="shared" ref="L13:L19" si="1">L12+TIME(0,K12,0)</f>
        <v>0.6694444444444444</v>
      </c>
      <c r="M13" s="1222"/>
    </row>
    <row r="14" spans="1:13" ht="15.75">
      <c r="A14" s="52"/>
      <c r="B14" s="691" t="s">
        <v>272</v>
      </c>
      <c r="C14" s="501"/>
      <c r="E14" s="1223"/>
      <c r="F14" s="1209">
        <f t="shared" si="0"/>
        <v>4</v>
      </c>
      <c r="G14" s="1224" t="s">
        <v>0</v>
      </c>
      <c r="H14" s="1225" t="s">
        <v>572</v>
      </c>
      <c r="I14" s="1211" t="s">
        <v>187</v>
      </c>
      <c r="J14" s="1211" t="s">
        <v>1</v>
      </c>
      <c r="K14" s="1212">
        <v>4</v>
      </c>
      <c r="L14" s="1213">
        <f t="shared" si="1"/>
        <v>0.67222222222222217</v>
      </c>
      <c r="M14" s="1214"/>
    </row>
    <row r="15" spans="1:13" ht="15.75">
      <c r="A15" s="52"/>
      <c r="B15" s="502" t="s">
        <v>301</v>
      </c>
      <c r="C15" s="501"/>
      <c r="E15" s="1215"/>
      <c r="F15" s="1216">
        <f t="shared" si="0"/>
        <v>5</v>
      </c>
      <c r="G15" s="1217" t="s">
        <v>43</v>
      </c>
      <c r="H15" s="1226" t="s">
        <v>475</v>
      </c>
      <c r="I15" s="1219" t="s">
        <v>187</v>
      </c>
      <c r="J15" s="1219" t="s">
        <v>1</v>
      </c>
      <c r="K15" s="1220">
        <v>4</v>
      </c>
      <c r="L15" s="1221">
        <f t="shared" si="1"/>
        <v>0.67499999999999993</v>
      </c>
      <c r="M15" s="1222"/>
    </row>
    <row r="16" spans="1:13" ht="15.75">
      <c r="A16" s="52"/>
      <c r="B16" s="503" t="s">
        <v>367</v>
      </c>
      <c r="C16" s="504"/>
      <c r="E16" s="1223"/>
      <c r="F16" s="1209">
        <f>F15+1</f>
        <v>6</v>
      </c>
      <c r="G16" s="1211" t="s">
        <v>2</v>
      </c>
      <c r="H16" s="1224" t="s">
        <v>344</v>
      </c>
      <c r="I16" s="1211" t="s">
        <v>187</v>
      </c>
      <c r="J16" s="1211" t="s">
        <v>4</v>
      </c>
      <c r="K16" s="1212">
        <v>4</v>
      </c>
      <c r="L16" s="1213">
        <f t="shared" si="1"/>
        <v>0.6777777777777777</v>
      </c>
      <c r="M16" s="1214"/>
    </row>
    <row r="17" spans="1:13" ht="15.75">
      <c r="A17" s="52"/>
      <c r="B17" s="54"/>
      <c r="C17" s="463"/>
      <c r="E17" s="1215"/>
      <c r="F17" s="1216">
        <f t="shared" si="0"/>
        <v>7</v>
      </c>
      <c r="G17" s="1217" t="s">
        <v>54</v>
      </c>
      <c r="H17" s="1227" t="s">
        <v>573</v>
      </c>
      <c r="I17" s="1219" t="s">
        <v>187</v>
      </c>
      <c r="J17" s="1219" t="s">
        <v>4</v>
      </c>
      <c r="K17" s="1220">
        <v>50</v>
      </c>
      <c r="L17" s="1221">
        <f t="shared" si="1"/>
        <v>0.68055555555555547</v>
      </c>
      <c r="M17" s="1222"/>
    </row>
    <row r="18" spans="1:13" ht="15.75">
      <c r="A18" s="52"/>
      <c r="B18" s="54"/>
      <c r="C18" s="53"/>
      <c r="E18" s="1223"/>
      <c r="F18" s="1209">
        <f t="shared" si="0"/>
        <v>8</v>
      </c>
      <c r="G18" s="1210" t="s">
        <v>54</v>
      </c>
      <c r="H18" s="1225" t="s">
        <v>574</v>
      </c>
      <c r="I18" s="1211" t="s">
        <v>187</v>
      </c>
      <c r="J18" s="1219" t="s">
        <v>4</v>
      </c>
      <c r="K18" s="1212">
        <v>50</v>
      </c>
      <c r="L18" s="1213">
        <f t="shared" si="1"/>
        <v>0.71527777777777768</v>
      </c>
      <c r="M18" s="1214"/>
    </row>
    <row r="19" spans="1:13" ht="15.75">
      <c r="A19" s="618"/>
      <c r="B19" s="1026" t="s">
        <v>425</v>
      </c>
      <c r="C19" s="501"/>
      <c r="E19" s="1215"/>
      <c r="F19" s="1216">
        <f t="shared" si="0"/>
        <v>9</v>
      </c>
      <c r="G19" s="1219" t="s">
        <v>0</v>
      </c>
      <c r="H19" s="1219" t="s">
        <v>575</v>
      </c>
      <c r="I19" s="1219" t="s">
        <v>187</v>
      </c>
      <c r="J19" s="1219" t="s">
        <v>4</v>
      </c>
      <c r="K19" s="1220">
        <v>3</v>
      </c>
      <c r="L19" s="1221">
        <f t="shared" si="1"/>
        <v>0.74999999999999989</v>
      </c>
      <c r="M19" s="1222"/>
    </row>
    <row r="20" spans="1:13" ht="15.75">
      <c r="A20" s="52"/>
      <c r="B20" s="689" t="s">
        <v>426</v>
      </c>
      <c r="C20" s="53"/>
      <c r="E20" s="1000"/>
      <c r="F20" s="1011"/>
      <c r="G20" s="1004"/>
      <c r="H20" s="1004"/>
      <c r="I20" s="1004"/>
      <c r="J20" s="1004"/>
      <c r="K20" s="1005"/>
      <c r="L20" s="1006"/>
      <c r="M20" s="1007"/>
    </row>
    <row r="21" spans="1:13" ht="15.75">
      <c r="A21" s="618"/>
      <c r="B21" s="1074" t="s">
        <v>507</v>
      </c>
      <c r="C21" s="501"/>
      <c r="E21" s="714"/>
      <c r="F21" s="715"/>
      <c r="G21" s="933"/>
      <c r="H21" s="933"/>
      <c r="I21" s="933"/>
      <c r="J21" s="933"/>
      <c r="K21" s="711"/>
      <c r="L21" s="712"/>
      <c r="M21" s="713"/>
    </row>
    <row r="22" spans="1:13" ht="15.75">
      <c r="A22" s="52"/>
      <c r="B22" s="1027" t="s">
        <v>316</v>
      </c>
      <c r="C22" s="501"/>
      <c r="E22" s="777"/>
      <c r="F22" s="704"/>
      <c r="G22" s="1646"/>
      <c r="H22" s="1646"/>
      <c r="I22" s="1646"/>
      <c r="J22" s="1646"/>
      <c r="K22" s="1646"/>
      <c r="L22" s="1646"/>
      <c r="M22" s="1646"/>
    </row>
    <row r="23" spans="1:13" ht="18">
      <c r="A23" s="52"/>
      <c r="B23" s="1075" t="s">
        <v>315</v>
      </c>
      <c r="C23" s="501"/>
      <c r="E23" s="777"/>
      <c r="F23" s="1629" t="s">
        <v>517</v>
      </c>
      <c r="G23" s="1629"/>
      <c r="H23" s="1629"/>
      <c r="I23" s="1629"/>
      <c r="J23" s="1629"/>
      <c r="K23" s="1629"/>
      <c r="L23" s="1629"/>
      <c r="M23" s="1629"/>
    </row>
    <row r="24" spans="1:13" ht="18">
      <c r="A24" s="52"/>
      <c r="B24" s="1028" t="s">
        <v>368</v>
      </c>
      <c r="C24" s="501"/>
      <c r="E24" s="778"/>
      <c r="F24" s="779"/>
      <c r="G24" s="765"/>
      <c r="H24" s="765"/>
      <c r="I24" s="765"/>
      <c r="J24" s="765"/>
      <c r="K24" s="765"/>
      <c r="L24" s="766"/>
      <c r="M24" s="765"/>
    </row>
    <row r="25" spans="1:13" ht="18">
      <c r="A25" s="52"/>
      <c r="B25" s="1076" t="s">
        <v>30</v>
      </c>
      <c r="C25" s="501"/>
      <c r="E25" s="1201"/>
      <c r="F25" s="1202">
        <f>F19+1</f>
        <v>10</v>
      </c>
      <c r="G25" s="1203" t="s">
        <v>0</v>
      </c>
      <c r="H25" s="1204" t="s">
        <v>342</v>
      </c>
      <c r="I25" s="1204" t="s">
        <v>187</v>
      </c>
      <c r="J25" s="1204" t="s">
        <v>1</v>
      </c>
      <c r="K25" s="1205">
        <v>1</v>
      </c>
      <c r="L25" s="1206">
        <f>TIME(16,0,0)</f>
        <v>0.66666666666666663</v>
      </c>
      <c r="M25" s="1207"/>
    </row>
    <row r="26" spans="1:13" ht="15.75">
      <c r="A26" s="52"/>
      <c r="B26" s="1077" t="s">
        <v>24</v>
      </c>
      <c r="C26" s="501"/>
      <c r="E26" s="1223"/>
      <c r="F26" s="1228">
        <f>F25+1</f>
        <v>11</v>
      </c>
      <c r="G26" s="1210" t="s">
        <v>0</v>
      </c>
      <c r="H26" s="1229" t="s">
        <v>430</v>
      </c>
      <c r="I26" s="1211" t="s">
        <v>187</v>
      </c>
      <c r="J26" s="1211" t="s">
        <v>1</v>
      </c>
      <c r="K26" s="1212">
        <v>3</v>
      </c>
      <c r="L26" s="1213">
        <f>L25+TIME(0,K25,0)</f>
        <v>0.66736111111111107</v>
      </c>
      <c r="M26" s="1214"/>
    </row>
    <row r="27" spans="1:13" ht="15.75">
      <c r="A27" s="52"/>
      <c r="B27" s="1078" t="s">
        <v>509</v>
      </c>
      <c r="C27" s="501"/>
      <c r="E27" s="1215"/>
      <c r="F27" s="1230">
        <f t="shared" ref="F27:F32" si="2">F26+1</f>
        <v>12</v>
      </c>
      <c r="G27" s="1226" t="s">
        <v>0</v>
      </c>
      <c r="H27" s="1231" t="s">
        <v>572</v>
      </c>
      <c r="I27" s="1219" t="s">
        <v>187</v>
      </c>
      <c r="J27" s="1219" t="s">
        <v>1</v>
      </c>
      <c r="K27" s="1220">
        <v>4</v>
      </c>
      <c r="L27" s="1221">
        <f t="shared" ref="L27:L32" si="3">L26+TIME(0,K26,0)</f>
        <v>0.6694444444444444</v>
      </c>
      <c r="M27" s="1222"/>
    </row>
    <row r="28" spans="1:13" ht="15.75">
      <c r="A28" s="52"/>
      <c r="B28" s="54"/>
      <c r="C28" s="501"/>
      <c r="E28" s="1223"/>
      <c r="F28" s="1228">
        <f t="shared" si="2"/>
        <v>13</v>
      </c>
      <c r="G28" s="1210" t="s">
        <v>43</v>
      </c>
      <c r="H28" s="1224" t="s">
        <v>343</v>
      </c>
      <c r="I28" s="1211" t="s">
        <v>187</v>
      </c>
      <c r="J28" s="1211" t="s">
        <v>1</v>
      </c>
      <c r="K28" s="1212">
        <v>4</v>
      </c>
      <c r="L28" s="1213">
        <f t="shared" si="3"/>
        <v>0.67222222222222217</v>
      </c>
      <c r="M28" s="1214"/>
    </row>
    <row r="29" spans="1:13" ht="15.75">
      <c r="A29" s="52"/>
      <c r="B29" s="54"/>
      <c r="C29" s="53"/>
      <c r="E29" s="1215"/>
      <c r="F29" s="1230">
        <f t="shared" si="2"/>
        <v>14</v>
      </c>
      <c r="G29" s="1219" t="s">
        <v>2</v>
      </c>
      <c r="H29" s="1226" t="s">
        <v>344</v>
      </c>
      <c r="I29" s="1219" t="s">
        <v>187</v>
      </c>
      <c r="J29" s="1219" t="s">
        <v>4</v>
      </c>
      <c r="K29" s="1220">
        <v>4</v>
      </c>
      <c r="L29" s="1221">
        <f t="shared" si="3"/>
        <v>0.67499999999999993</v>
      </c>
      <c r="M29" s="1222"/>
    </row>
    <row r="30" spans="1:13" ht="15.75">
      <c r="A30" s="52"/>
      <c r="B30" s="688" t="s">
        <v>427</v>
      </c>
      <c r="C30" s="53"/>
      <c r="E30" s="1223"/>
      <c r="F30" s="1228">
        <f t="shared" si="2"/>
        <v>15</v>
      </c>
      <c r="G30" s="1211" t="s">
        <v>54</v>
      </c>
      <c r="H30" s="1232" t="s">
        <v>573</v>
      </c>
      <c r="I30" s="1211" t="s">
        <v>187</v>
      </c>
      <c r="J30" s="1211" t="s">
        <v>4</v>
      </c>
      <c r="K30" s="1212">
        <v>52</v>
      </c>
      <c r="L30" s="1213">
        <f t="shared" si="3"/>
        <v>0.6777777777777777</v>
      </c>
      <c r="M30" s="1214"/>
    </row>
    <row r="31" spans="1:13" ht="15.75">
      <c r="A31" s="52"/>
      <c r="B31" s="689" t="s">
        <v>428</v>
      </c>
      <c r="C31" s="53"/>
      <c r="E31" s="1215"/>
      <c r="F31" s="1230">
        <f t="shared" si="2"/>
        <v>16</v>
      </c>
      <c r="G31" s="1217" t="s">
        <v>54</v>
      </c>
      <c r="H31" s="1231" t="s">
        <v>476</v>
      </c>
      <c r="I31" s="1219" t="s">
        <v>187</v>
      </c>
      <c r="J31" s="1219" t="s">
        <v>4</v>
      </c>
      <c r="K31" s="1220">
        <v>52</v>
      </c>
      <c r="L31" s="1221">
        <f t="shared" si="3"/>
        <v>0.7138888888888888</v>
      </c>
      <c r="M31" s="1222"/>
    </row>
    <row r="32" spans="1:13" ht="15.75">
      <c r="A32" s="52"/>
      <c r="B32" s="1081" t="s">
        <v>493</v>
      </c>
      <c r="C32" s="53"/>
      <c r="E32" s="1223"/>
      <c r="F32" s="1228">
        <f t="shared" si="2"/>
        <v>17</v>
      </c>
      <c r="G32" s="1211" t="s">
        <v>0</v>
      </c>
      <c r="H32" s="1211" t="s">
        <v>576</v>
      </c>
      <c r="I32" s="1211" t="s">
        <v>187</v>
      </c>
      <c r="J32" s="1211" t="s">
        <v>4</v>
      </c>
      <c r="K32" s="1212">
        <v>4</v>
      </c>
      <c r="L32" s="1213">
        <f t="shared" si="3"/>
        <v>0.74999999999999989</v>
      </c>
      <c r="M32" s="1214"/>
    </row>
    <row r="33" spans="1:13" ht="15.75">
      <c r="A33" s="618"/>
      <c r="B33" s="1082" t="s">
        <v>508</v>
      </c>
      <c r="C33" s="501"/>
      <c r="E33" s="714"/>
      <c r="F33" s="715"/>
      <c r="G33" s="933"/>
      <c r="H33" s="933"/>
      <c r="I33" s="933"/>
      <c r="J33" s="933"/>
      <c r="K33" s="711"/>
      <c r="L33" s="712"/>
      <c r="M33" s="713"/>
    </row>
    <row r="34" spans="1:13">
      <c r="A34" s="52"/>
      <c r="B34" s="54"/>
      <c r="C34" s="53"/>
      <c r="E34" s="777"/>
      <c r="F34" s="704"/>
      <c r="G34" s="1646"/>
      <c r="H34" s="1646"/>
      <c r="I34" s="1646"/>
      <c r="J34" s="1646"/>
      <c r="K34" s="1646"/>
      <c r="L34" s="1646"/>
      <c r="M34" s="1646"/>
    </row>
    <row r="35" spans="1:13" ht="18">
      <c r="A35" s="52"/>
      <c r="B35" s="54"/>
      <c r="C35" s="501"/>
      <c r="E35" s="777"/>
      <c r="F35" s="1629" t="s">
        <v>518</v>
      </c>
      <c r="G35" s="1629"/>
      <c r="H35" s="1629"/>
      <c r="I35" s="1629"/>
      <c r="J35" s="1629"/>
      <c r="K35" s="1629"/>
      <c r="L35" s="1629"/>
      <c r="M35" s="1629"/>
    </row>
    <row r="36" spans="1:13" ht="18">
      <c r="A36" s="52"/>
      <c r="B36" s="1276" t="s">
        <v>456</v>
      </c>
      <c r="C36" s="501"/>
      <c r="E36" s="778"/>
      <c r="F36" s="779"/>
      <c r="G36" s="765"/>
      <c r="H36" s="765"/>
      <c r="I36" s="765"/>
      <c r="J36" s="765"/>
      <c r="K36" s="765"/>
      <c r="L36" s="766"/>
      <c r="M36" s="765"/>
    </row>
    <row r="37" spans="1:13" ht="18">
      <c r="A37" s="54"/>
      <c r="B37" s="1277"/>
      <c r="C37" s="54"/>
      <c r="E37" s="1201"/>
      <c r="F37" s="1202">
        <f>F32+1</f>
        <v>18</v>
      </c>
      <c r="G37" s="1203" t="s">
        <v>0</v>
      </c>
      <c r="H37" s="1204" t="s">
        <v>342</v>
      </c>
      <c r="I37" s="1204" t="s">
        <v>187</v>
      </c>
      <c r="J37" s="1204" t="s">
        <v>1</v>
      </c>
      <c r="K37" s="1205">
        <v>1</v>
      </c>
      <c r="L37" s="1206">
        <f>TIME(10,30,0)</f>
        <v>0.4375</v>
      </c>
      <c r="M37" s="1207"/>
    </row>
    <row r="38" spans="1:13" ht="18">
      <c r="A38" s="54"/>
      <c r="B38" s="873" t="s">
        <v>452</v>
      </c>
      <c r="C38" s="54"/>
      <c r="E38" s="1223"/>
      <c r="F38" s="1209">
        <f>F37+1</f>
        <v>19</v>
      </c>
      <c r="G38" s="1210" t="s">
        <v>0</v>
      </c>
      <c r="H38" s="1229" t="s">
        <v>430</v>
      </c>
      <c r="I38" s="1211" t="s">
        <v>187</v>
      </c>
      <c r="J38" s="1211" t="s">
        <v>1</v>
      </c>
      <c r="K38" s="1212">
        <v>2</v>
      </c>
      <c r="L38" s="1213">
        <f>L37+TIME(0,K37,0)</f>
        <v>0.43819444444444444</v>
      </c>
      <c r="M38" s="1214"/>
    </row>
    <row r="39" spans="1:13" ht="15.75">
      <c r="A39" s="54"/>
      <c r="B39" s="1085" t="s">
        <v>384</v>
      </c>
      <c r="C39" s="54"/>
      <c r="E39" s="1215"/>
      <c r="F39" s="1216">
        <f t="shared" ref="F39:F47" si="4">F38+1</f>
        <v>20</v>
      </c>
      <c r="G39" s="1226" t="s">
        <v>0</v>
      </c>
      <c r="H39" s="1231" t="s">
        <v>572</v>
      </c>
      <c r="I39" s="1219" t="s">
        <v>187</v>
      </c>
      <c r="J39" s="1219" t="s">
        <v>1</v>
      </c>
      <c r="K39" s="1220">
        <v>4</v>
      </c>
      <c r="L39" s="1221">
        <f t="shared" ref="L39:L47" si="5">L38+TIME(0,K38,0)</f>
        <v>0.43958333333333333</v>
      </c>
      <c r="M39" s="1222"/>
    </row>
    <row r="40" spans="1:13" ht="16.5" thickBot="1">
      <c r="A40" s="54"/>
      <c r="B40" s="54"/>
      <c r="C40" s="54"/>
      <c r="E40" s="1223"/>
      <c r="F40" s="1209">
        <f t="shared" si="4"/>
        <v>21</v>
      </c>
      <c r="G40" s="1210" t="s">
        <v>43</v>
      </c>
      <c r="H40" s="1224" t="s">
        <v>343</v>
      </c>
      <c r="I40" s="1211" t="s">
        <v>187</v>
      </c>
      <c r="J40" s="1211" t="s">
        <v>1</v>
      </c>
      <c r="K40" s="1212">
        <v>4</v>
      </c>
      <c r="L40" s="1213">
        <f t="shared" si="5"/>
        <v>0.44236111111111109</v>
      </c>
      <c r="M40" s="1214"/>
    </row>
    <row r="41" spans="1:13" ht="15.75">
      <c r="A41" s="52"/>
      <c r="B41" s="603" t="s">
        <v>321</v>
      </c>
      <c r="C41" s="53"/>
      <c r="E41" s="1215"/>
      <c r="F41" s="1216">
        <f t="shared" si="4"/>
        <v>22</v>
      </c>
      <c r="G41" s="1219" t="s">
        <v>2</v>
      </c>
      <c r="H41" s="1226" t="s">
        <v>344</v>
      </c>
      <c r="I41" s="1219" t="s">
        <v>187</v>
      </c>
      <c r="J41" s="1219" t="s">
        <v>4</v>
      </c>
      <c r="K41" s="1220">
        <v>4</v>
      </c>
      <c r="L41" s="1221">
        <f t="shared" si="5"/>
        <v>0.44513888888888886</v>
      </c>
      <c r="M41" s="1222"/>
    </row>
    <row r="42" spans="1:13" ht="15.75">
      <c r="A42" s="52"/>
      <c r="B42" s="604" t="s">
        <v>279</v>
      </c>
      <c r="C42" s="53"/>
      <c r="E42" s="1223"/>
      <c r="F42" s="1209">
        <f t="shared" si="4"/>
        <v>23</v>
      </c>
      <c r="G42" s="1211" t="s">
        <v>54</v>
      </c>
      <c r="H42" s="1232" t="s">
        <v>573</v>
      </c>
      <c r="I42" s="1211" t="s">
        <v>187</v>
      </c>
      <c r="J42" s="1211" t="s">
        <v>4</v>
      </c>
      <c r="K42" s="1212">
        <v>44</v>
      </c>
      <c r="L42" s="1213">
        <f t="shared" si="5"/>
        <v>0.44791666666666663</v>
      </c>
      <c r="M42" s="1214"/>
    </row>
    <row r="43" spans="1:13" ht="15.75">
      <c r="A43" s="52"/>
      <c r="B43" s="506" t="s">
        <v>264</v>
      </c>
      <c r="C43" s="505"/>
      <c r="E43" s="1215"/>
      <c r="F43" s="1216">
        <f t="shared" si="4"/>
        <v>24</v>
      </c>
      <c r="G43" s="1217" t="s">
        <v>54</v>
      </c>
      <c r="H43" s="1231" t="s">
        <v>478</v>
      </c>
      <c r="I43" s="1219" t="s">
        <v>187</v>
      </c>
      <c r="J43" s="1219" t="s">
        <v>4</v>
      </c>
      <c r="K43" s="1220">
        <v>44</v>
      </c>
      <c r="L43" s="1221">
        <f t="shared" si="5"/>
        <v>0.47847222222222219</v>
      </c>
      <c r="M43" s="1222"/>
    </row>
    <row r="44" spans="1:13" ht="18">
      <c r="A44" s="52"/>
      <c r="B44" s="507" t="s">
        <v>115</v>
      </c>
      <c r="C44" s="505"/>
      <c r="E44" s="1208"/>
      <c r="F44" s="1209">
        <f t="shared" si="4"/>
        <v>25</v>
      </c>
      <c r="G44" s="1211" t="s">
        <v>54</v>
      </c>
      <c r="H44" s="1225" t="s">
        <v>519</v>
      </c>
      <c r="I44" s="1211" t="s">
        <v>187</v>
      </c>
      <c r="J44" s="1211" t="s">
        <v>4</v>
      </c>
      <c r="K44" s="1212">
        <v>5</v>
      </c>
      <c r="L44" s="1213">
        <f t="shared" si="5"/>
        <v>0.50902777777777775</v>
      </c>
      <c r="M44" s="1214"/>
    </row>
    <row r="45" spans="1:13" ht="14.25">
      <c r="A45" s="52"/>
      <c r="B45" s="508" t="s">
        <v>116</v>
      </c>
      <c r="C45" s="505"/>
      <c r="E45" s="1222"/>
      <c r="F45" s="1216">
        <f t="shared" si="4"/>
        <v>26</v>
      </c>
      <c r="G45" s="1219" t="s">
        <v>0</v>
      </c>
      <c r="H45" s="1231" t="s">
        <v>345</v>
      </c>
      <c r="I45" s="1219" t="s">
        <v>187</v>
      </c>
      <c r="J45" s="1219" t="s">
        <v>1</v>
      </c>
      <c r="K45" s="1220">
        <v>6</v>
      </c>
      <c r="L45" s="1221">
        <f t="shared" si="5"/>
        <v>0.51249999999999996</v>
      </c>
      <c r="M45" s="1222"/>
    </row>
    <row r="46" spans="1:13" ht="15.75">
      <c r="A46" s="52"/>
      <c r="B46" s="1083" t="s">
        <v>113</v>
      </c>
      <c r="C46" s="505"/>
      <c r="E46" s="1214"/>
      <c r="F46" s="1209">
        <f t="shared" si="4"/>
        <v>27</v>
      </c>
      <c r="G46" s="1210" t="s">
        <v>0</v>
      </c>
      <c r="H46" s="1225" t="s">
        <v>346</v>
      </c>
      <c r="I46" s="1211" t="s">
        <v>187</v>
      </c>
      <c r="J46" s="1224" t="s">
        <v>1</v>
      </c>
      <c r="K46" s="1212">
        <v>6</v>
      </c>
      <c r="L46" s="1213">
        <f t="shared" si="5"/>
        <v>0.51666666666666661</v>
      </c>
      <c r="M46" s="1214"/>
    </row>
    <row r="47" spans="1:13" ht="14.25">
      <c r="A47" s="52"/>
      <c r="B47" s="509" t="s">
        <v>275</v>
      </c>
      <c r="C47" s="505"/>
      <c r="E47" s="1222"/>
      <c r="F47" s="1216">
        <f t="shared" si="4"/>
        <v>28</v>
      </c>
      <c r="G47" s="1219" t="s">
        <v>0</v>
      </c>
      <c r="H47" s="1231" t="s">
        <v>577</v>
      </c>
      <c r="I47" s="1219" t="s">
        <v>187</v>
      </c>
      <c r="J47" s="1219" t="s">
        <v>1</v>
      </c>
      <c r="K47" s="1220">
        <v>0</v>
      </c>
      <c r="L47" s="1221">
        <f t="shared" si="5"/>
        <v>0.52083333333333326</v>
      </c>
      <c r="M47" s="1222"/>
    </row>
    <row r="48" spans="1:13" ht="14.25">
      <c r="A48" s="52"/>
      <c r="B48" s="509" t="s">
        <v>276</v>
      </c>
      <c r="C48" s="505"/>
      <c r="E48" s="1214"/>
      <c r="F48" s="1209"/>
      <c r="G48" s="1211"/>
      <c r="H48" s="1225"/>
      <c r="I48" s="1211"/>
      <c r="J48" s="1211"/>
      <c r="K48" s="1212"/>
      <c r="L48" s="1213"/>
      <c r="M48" s="1214"/>
    </row>
    <row r="49" spans="1:13" ht="14.25">
      <c r="A49" s="52"/>
      <c r="B49" s="509" t="s">
        <v>147</v>
      </c>
      <c r="C49" s="505"/>
      <c r="E49" s="1207"/>
      <c r="F49" s="1202"/>
      <c r="G49" s="1204"/>
      <c r="H49" s="1233"/>
      <c r="I49" s="1204"/>
      <c r="J49" s="1204"/>
      <c r="K49" s="1205"/>
      <c r="L49" s="1206"/>
      <c r="M49" s="1207"/>
    </row>
    <row r="50" spans="1:13" ht="14.25">
      <c r="A50" s="52"/>
      <c r="B50" s="509" t="s">
        <v>281</v>
      </c>
      <c r="C50" s="505"/>
      <c r="E50" s="1007"/>
      <c r="F50" s="1015"/>
      <c r="G50" s="1015" t="s">
        <v>338</v>
      </c>
      <c r="H50" s="1016"/>
      <c r="I50" s="1016"/>
      <c r="J50" s="1016"/>
      <c r="K50" s="1017"/>
      <c r="L50" s="1018"/>
      <c r="M50" s="1007"/>
    </row>
    <row r="51" spans="1:13" ht="14.25">
      <c r="A51" s="52"/>
      <c r="B51" s="509" t="s">
        <v>277</v>
      </c>
      <c r="C51" s="505"/>
      <c r="E51" s="770"/>
      <c r="F51" s="9"/>
      <c r="G51" s="674" t="s">
        <v>339</v>
      </c>
      <c r="H51" s="697"/>
      <c r="I51" s="697"/>
      <c r="J51" s="697"/>
      <c r="K51" s="784"/>
      <c r="L51" s="717"/>
      <c r="M51" s="770"/>
    </row>
    <row r="52" spans="1:13" ht="15">
      <c r="A52" s="52"/>
      <c r="B52" s="509" t="s">
        <v>146</v>
      </c>
      <c r="C52" s="505"/>
      <c r="E52" s="1007"/>
      <c r="F52" s="1015" t="s">
        <v>7</v>
      </c>
      <c r="G52" s="1019" t="s">
        <v>340</v>
      </c>
      <c r="H52" s="1015"/>
      <c r="I52" s="1015"/>
      <c r="J52" s="1020"/>
      <c r="K52" s="1020"/>
      <c r="L52" s="1021"/>
      <c r="M52" s="1007"/>
    </row>
    <row r="53" spans="1:13" ht="14.25">
      <c r="A53" s="52"/>
      <c r="B53" s="509" t="s">
        <v>278</v>
      </c>
      <c r="C53" s="505"/>
      <c r="E53" s="770"/>
      <c r="F53" s="403"/>
      <c r="G53" s="403" t="s">
        <v>341</v>
      </c>
      <c r="H53" s="9"/>
      <c r="I53" s="674"/>
      <c r="J53" s="668"/>
      <c r="K53" s="669"/>
      <c r="L53" s="718"/>
      <c r="M53" s="770"/>
    </row>
    <row r="54" spans="1:13" ht="15">
      <c r="A54" s="52"/>
      <c r="B54" s="692" t="s">
        <v>117</v>
      </c>
      <c r="C54" s="505"/>
      <c r="E54" s="1007"/>
      <c r="F54" s="1022"/>
      <c r="G54" s="1019" t="s">
        <v>337</v>
      </c>
      <c r="H54" s="1015" t="s">
        <v>7</v>
      </c>
      <c r="I54" s="1019"/>
      <c r="J54" s="1023"/>
      <c r="K54" s="1020"/>
      <c r="L54" s="1021"/>
      <c r="M54" s="1007"/>
    </row>
    <row r="55" spans="1:13" ht="15.75">
      <c r="A55" s="52"/>
      <c r="B55" s="54"/>
      <c r="C55" s="505"/>
      <c r="E55" s="770"/>
      <c r="F55" s="675"/>
      <c r="G55" s="403" t="s">
        <v>324</v>
      </c>
      <c r="H55" s="403"/>
      <c r="I55" s="403"/>
      <c r="J55" s="676"/>
      <c r="K55" s="676"/>
      <c r="L55" s="719"/>
      <c r="M55" s="770"/>
    </row>
    <row r="56" spans="1:13" ht="15.75">
      <c r="A56" s="52"/>
      <c r="B56" s="54"/>
      <c r="C56" s="505"/>
      <c r="E56" s="1007"/>
      <c r="F56" s="1022"/>
      <c r="G56" s="1019" t="s">
        <v>325</v>
      </c>
      <c r="H56" s="1022"/>
      <c r="I56" s="1019"/>
      <c r="J56" s="1024"/>
      <c r="K56" s="1024"/>
      <c r="L56" s="1025"/>
      <c r="M56" s="1007"/>
    </row>
    <row r="57" spans="1:13" ht="15.75">
      <c r="A57" s="52"/>
      <c r="B57" s="54"/>
      <c r="C57" s="53"/>
      <c r="E57" s="775"/>
      <c r="F57" s="775"/>
      <c r="G57" s="775"/>
      <c r="H57" s="775"/>
      <c r="I57" s="775"/>
      <c r="J57" s="775"/>
      <c r="K57" s="775"/>
      <c r="L57" s="776"/>
      <c r="M57" s="770"/>
    </row>
    <row r="58" spans="1:13" ht="15.75">
      <c r="A58" s="870"/>
      <c r="B58" s="871" t="str">
        <f>B1</f>
        <v>Sept 2012</v>
      </c>
      <c r="C58" s="872"/>
      <c r="E58" s="404"/>
      <c r="F58" s="404"/>
      <c r="G58" s="404"/>
      <c r="H58" s="404"/>
      <c r="I58" s="404"/>
      <c r="J58" s="404"/>
      <c r="K58" s="404"/>
      <c r="L58" s="405"/>
      <c r="M58" s="759"/>
    </row>
    <row r="59" spans="1:13" ht="15.75">
      <c r="A59" s="1052"/>
      <c r="B59" s="1052"/>
      <c r="C59" s="1052"/>
      <c r="E59" s="404"/>
      <c r="F59" s="404"/>
      <c r="G59" s="404"/>
      <c r="H59" s="404"/>
      <c r="I59" s="404"/>
      <c r="J59" s="404"/>
      <c r="K59" s="404"/>
      <c r="L59" s="405"/>
      <c r="M59" s="759"/>
    </row>
    <row r="60" spans="1:13">
      <c r="A60" s="1052"/>
      <c r="B60" s="1052"/>
      <c r="C60" s="1052"/>
    </row>
    <row r="61" spans="1:13">
      <c r="A61" s="1052"/>
      <c r="B61" s="1052"/>
      <c r="C61" s="1052"/>
    </row>
    <row r="62" spans="1:13">
      <c r="A62" s="1052"/>
      <c r="B62" s="1052"/>
      <c r="C62" s="1052"/>
    </row>
    <row r="63" spans="1:13">
      <c r="A63" s="1052"/>
      <c r="B63" s="1052"/>
      <c r="C63" s="1052"/>
    </row>
    <row r="64" spans="1: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sheetData>
  <mergeCells count="11">
    <mergeCell ref="B36:B37"/>
    <mergeCell ref="E2:M2"/>
    <mergeCell ref="E3:L3"/>
    <mergeCell ref="B4:B6"/>
    <mergeCell ref="E4:L4"/>
    <mergeCell ref="G8:M8"/>
    <mergeCell ref="F9:M9"/>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89"/>
  <sheetViews>
    <sheetView zoomScale="88" workbookViewId="0">
      <selection activeCell="K23" sqref="K23"/>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870"/>
      <c r="B1" s="871" t="str">
        <f>Title!B1</f>
        <v>Sept 2012</v>
      </c>
      <c r="C1" s="872"/>
      <c r="E1" s="373"/>
      <c r="F1" s="1647" t="s">
        <v>89</v>
      </c>
      <c r="G1" s="1647"/>
      <c r="H1" s="1647"/>
      <c r="I1" s="1647"/>
      <c r="J1" s="1647"/>
      <c r="K1" s="1647"/>
      <c r="L1" s="1647"/>
      <c r="M1" s="1647"/>
      <c r="N1" s="374"/>
    </row>
    <row r="2" spans="1:15" ht="18.75" thickBot="1">
      <c r="A2" s="618"/>
      <c r="B2" s="894"/>
      <c r="C2" s="53"/>
      <c r="E2" s="375"/>
      <c r="F2" s="1649" t="s">
        <v>88</v>
      </c>
      <c r="G2" s="1649"/>
      <c r="H2" s="1649"/>
      <c r="I2" s="1649"/>
      <c r="J2" s="1649"/>
      <c r="K2" s="1649"/>
      <c r="L2" s="1649"/>
      <c r="M2" s="1649"/>
      <c r="N2" s="374"/>
    </row>
    <row r="3" spans="1:15" ht="16.5" thickBot="1">
      <c r="A3" s="618"/>
      <c r="B3" s="372" t="str">
        <f>Title!B3</f>
        <v>Interim</v>
      </c>
      <c r="C3" s="53"/>
      <c r="E3" s="116" t="s">
        <v>188</v>
      </c>
      <c r="F3" s="117" t="s">
        <v>184</v>
      </c>
      <c r="G3" s="295"/>
      <c r="H3" s="297"/>
      <c r="I3" s="347"/>
      <c r="J3" s="118"/>
      <c r="K3" s="118"/>
      <c r="L3" s="118"/>
      <c r="M3" s="233"/>
      <c r="N3" s="351"/>
    </row>
    <row r="4" spans="1:15" ht="15.75" customHeight="1">
      <c r="A4" s="618"/>
      <c r="B4" s="1271" t="str">
        <f>Title!B4</f>
        <v>R2</v>
      </c>
      <c r="C4" s="53"/>
      <c r="E4" s="116" t="s">
        <v>188</v>
      </c>
      <c r="F4" s="117" t="s">
        <v>118</v>
      </c>
      <c r="G4" s="295"/>
      <c r="H4" s="297"/>
      <c r="I4" s="347"/>
      <c r="J4" s="118"/>
      <c r="K4" s="118"/>
      <c r="L4" s="118"/>
      <c r="M4" s="233"/>
      <c r="N4" s="351"/>
    </row>
    <row r="5" spans="1:15" ht="15.75" customHeight="1">
      <c r="A5" s="618"/>
      <c r="B5" s="1272"/>
      <c r="C5" s="53"/>
      <c r="E5" s="119" t="s">
        <v>188</v>
      </c>
      <c r="F5" s="120" t="s">
        <v>121</v>
      </c>
      <c r="G5" s="296"/>
      <c r="H5" s="297"/>
      <c r="I5" s="347"/>
      <c r="J5" s="121"/>
      <c r="K5" s="121"/>
      <c r="L5" s="121"/>
      <c r="M5" s="234"/>
      <c r="N5" s="352"/>
      <c r="O5" s="83"/>
    </row>
    <row r="6" spans="1:15" ht="15.75" customHeight="1" thickBot="1">
      <c r="A6" s="618"/>
      <c r="B6" s="1273"/>
      <c r="C6" s="53"/>
      <c r="O6" s="115"/>
    </row>
    <row r="7" spans="1:15" ht="18.75" thickBot="1">
      <c r="A7" s="618"/>
      <c r="B7" s="54"/>
      <c r="C7" s="547"/>
      <c r="E7" s="1604" t="s">
        <v>457</v>
      </c>
      <c r="F7" s="1648"/>
      <c r="G7" s="1648"/>
      <c r="H7" s="1648"/>
      <c r="I7" s="1648"/>
      <c r="J7" s="1648"/>
      <c r="K7" s="1648"/>
      <c r="L7" s="1648"/>
      <c r="M7" s="1648"/>
      <c r="N7" s="1648"/>
      <c r="O7" s="115"/>
    </row>
    <row r="8" spans="1:15" ht="20.25">
      <c r="A8" s="618"/>
      <c r="B8" s="1073" t="s">
        <v>114</v>
      </c>
      <c r="C8" s="501"/>
      <c r="E8" s="134"/>
      <c r="F8" s="21"/>
      <c r="G8" s="21"/>
      <c r="H8" s="21"/>
      <c r="I8" s="21"/>
      <c r="J8" s="21"/>
      <c r="K8" s="21"/>
      <c r="L8" s="135"/>
      <c r="M8" s="136" t="s">
        <v>254</v>
      </c>
      <c r="N8" s="137" t="s">
        <v>98</v>
      </c>
    </row>
    <row r="9" spans="1:15" ht="20.25">
      <c r="A9" s="618"/>
      <c r="B9" s="685" t="s">
        <v>143</v>
      </c>
      <c r="C9" s="501"/>
      <c r="E9" s="30"/>
      <c r="F9" s="138"/>
      <c r="G9" s="20">
        <v>1</v>
      </c>
      <c r="H9" s="25"/>
      <c r="I9" s="25" t="s">
        <v>120</v>
      </c>
      <c r="J9" s="139" t="s">
        <v>187</v>
      </c>
      <c r="K9" s="890" t="s">
        <v>502</v>
      </c>
      <c r="L9" s="140"/>
      <c r="M9" s="141">
        <f>TIME(18,30,0)</f>
        <v>0.77083333333333337</v>
      </c>
      <c r="N9" s="142">
        <v>5</v>
      </c>
    </row>
    <row r="10" spans="1:15" ht="15" customHeight="1">
      <c r="A10" s="618"/>
      <c r="B10" s="686"/>
      <c r="C10" s="687"/>
      <c r="E10" s="134"/>
      <c r="F10" s="143"/>
      <c r="G10" s="2">
        <f>G9+1</f>
        <v>2</v>
      </c>
      <c r="H10" s="2" t="s">
        <v>192</v>
      </c>
      <c r="I10" s="144" t="s">
        <v>91</v>
      </c>
      <c r="J10" s="7" t="s">
        <v>187</v>
      </c>
      <c r="K10" s="889" t="s">
        <v>502</v>
      </c>
      <c r="L10" s="135"/>
      <c r="M10" s="145">
        <f>M9+TIME(0,N9,0)</f>
        <v>0.77430555555555558</v>
      </c>
      <c r="N10" s="146">
        <v>10</v>
      </c>
    </row>
    <row r="11" spans="1:15" ht="20.25">
      <c r="A11" s="618"/>
      <c r="B11" s="688" t="s">
        <v>423</v>
      </c>
      <c r="C11" s="501"/>
      <c r="E11" s="30"/>
      <c r="F11" s="138"/>
      <c r="G11" s="9">
        <f>G10+1</f>
        <v>3</v>
      </c>
      <c r="H11" s="19" t="s">
        <v>192</v>
      </c>
      <c r="I11" s="25" t="s">
        <v>90</v>
      </c>
      <c r="J11" s="139" t="s">
        <v>187</v>
      </c>
      <c r="K11" s="19" t="s">
        <v>197</v>
      </c>
      <c r="L11" s="133"/>
      <c r="M11" s="147">
        <f>M10+TIME(0,N10,0)</f>
        <v>0.78125</v>
      </c>
      <c r="N11" s="142">
        <v>80</v>
      </c>
    </row>
    <row r="12" spans="1:15" ht="20.25">
      <c r="A12" s="52"/>
      <c r="B12" s="689" t="s">
        <v>424</v>
      </c>
      <c r="C12" s="53"/>
      <c r="E12" s="134"/>
      <c r="F12" s="143"/>
      <c r="G12" s="2">
        <f>G11+1</f>
        <v>4</v>
      </c>
      <c r="H12" s="2" t="s">
        <v>192</v>
      </c>
      <c r="I12" s="24" t="s">
        <v>306</v>
      </c>
      <c r="J12" s="7" t="s">
        <v>187</v>
      </c>
      <c r="K12" s="2" t="s">
        <v>243</v>
      </c>
      <c r="L12" s="135"/>
      <c r="M12" s="145">
        <f>M11+TIME(0,N11,0)</f>
        <v>0.83680555555555558</v>
      </c>
      <c r="N12" s="146">
        <v>15</v>
      </c>
    </row>
    <row r="13" spans="1:15" ht="20.25">
      <c r="A13" s="618"/>
      <c r="B13" s="690" t="s">
        <v>169</v>
      </c>
      <c r="C13" s="501"/>
      <c r="E13" s="30"/>
      <c r="F13" s="138"/>
      <c r="G13" s="19">
        <f>G12+1</f>
        <v>5</v>
      </c>
      <c r="H13" s="19" t="s">
        <v>192</v>
      </c>
      <c r="I13" s="25" t="s">
        <v>300</v>
      </c>
      <c r="J13" s="139" t="s">
        <v>187</v>
      </c>
      <c r="K13" s="890" t="s">
        <v>502</v>
      </c>
      <c r="L13" s="133"/>
      <c r="M13" s="147">
        <f>M12+TIME(0,N12,0)</f>
        <v>0.84722222222222221</v>
      </c>
      <c r="N13" s="142">
        <v>10</v>
      </c>
    </row>
    <row r="14" spans="1:15" ht="20.25">
      <c r="A14" s="52"/>
      <c r="B14" s="691" t="s">
        <v>272</v>
      </c>
      <c r="C14" s="501"/>
      <c r="E14" s="134"/>
      <c r="F14" s="143"/>
      <c r="G14" s="2">
        <f>G13+1</f>
        <v>6</v>
      </c>
      <c r="H14" s="2" t="s">
        <v>191</v>
      </c>
      <c r="I14" s="24" t="s">
        <v>190</v>
      </c>
      <c r="J14" s="7" t="s">
        <v>187</v>
      </c>
      <c r="K14" s="2"/>
      <c r="L14" s="135"/>
      <c r="M14" s="145">
        <f>M13+TIME(0,N13,0)</f>
        <v>0.85416666666666663</v>
      </c>
      <c r="N14" s="146" t="s">
        <v>186</v>
      </c>
    </row>
    <row r="15" spans="1:15" ht="15.75">
      <c r="A15" s="52"/>
      <c r="B15" s="502" t="s">
        <v>301</v>
      </c>
      <c r="C15" s="501"/>
    </row>
    <row r="16" spans="1:15" ht="15.75">
      <c r="A16" s="52"/>
      <c r="B16" s="503" t="s">
        <v>367</v>
      </c>
      <c r="C16" s="504"/>
    </row>
    <row r="17" spans="1:14" ht="18">
      <c r="A17" s="52"/>
      <c r="B17" s="54"/>
      <c r="C17" s="463"/>
      <c r="E17" s="1604" t="s">
        <v>458</v>
      </c>
      <c r="F17" s="1648"/>
      <c r="G17" s="1648"/>
      <c r="H17" s="1648"/>
      <c r="I17" s="1648"/>
      <c r="J17" s="1648"/>
      <c r="K17" s="1648"/>
      <c r="L17" s="1648"/>
      <c r="M17" s="1648"/>
      <c r="N17" s="1648"/>
    </row>
    <row r="18" spans="1:14" ht="20.25">
      <c r="A18" s="52"/>
      <c r="B18" s="54"/>
      <c r="C18" s="53"/>
      <c r="E18" s="134"/>
      <c r="F18" s="21"/>
      <c r="G18" s="21"/>
      <c r="H18" s="21"/>
      <c r="I18" s="21"/>
      <c r="J18" s="21"/>
      <c r="K18" s="21"/>
      <c r="L18" s="135"/>
      <c r="M18" s="136" t="s">
        <v>254</v>
      </c>
      <c r="N18" s="137" t="s">
        <v>98</v>
      </c>
    </row>
    <row r="19" spans="1:14" ht="20.25">
      <c r="A19" s="618"/>
      <c r="B19" s="1026" t="s">
        <v>425</v>
      </c>
      <c r="C19" s="501"/>
      <c r="E19" s="30"/>
      <c r="F19" s="138"/>
      <c r="G19" s="20">
        <v>1</v>
      </c>
      <c r="H19" s="25"/>
      <c r="I19" s="25" t="s">
        <v>120</v>
      </c>
      <c r="J19" s="139" t="s">
        <v>187</v>
      </c>
      <c r="K19" s="890" t="s">
        <v>520</v>
      </c>
      <c r="L19" s="140"/>
      <c r="M19" s="141">
        <f>TIME(19,30,0)</f>
        <v>0.8125</v>
      </c>
      <c r="N19" s="142">
        <v>5</v>
      </c>
    </row>
    <row r="20" spans="1:14" ht="20.25">
      <c r="A20" s="52"/>
      <c r="B20" s="689" t="s">
        <v>426</v>
      </c>
      <c r="C20" s="53"/>
      <c r="E20" s="134"/>
      <c r="F20" s="143"/>
      <c r="G20" s="2">
        <f>G19+1</f>
        <v>2</v>
      </c>
      <c r="H20" s="2" t="s">
        <v>192</v>
      </c>
      <c r="I20" s="144" t="s">
        <v>67</v>
      </c>
      <c r="J20" s="7" t="s">
        <v>187</v>
      </c>
      <c r="K20" s="889" t="s">
        <v>520</v>
      </c>
      <c r="L20" s="135"/>
      <c r="M20" s="145">
        <f>M19+TIME(0,N19,0)</f>
        <v>0.81597222222222221</v>
      </c>
      <c r="N20" s="146">
        <v>20</v>
      </c>
    </row>
    <row r="21" spans="1:14" ht="20.25">
      <c r="A21" s="618"/>
      <c r="B21" s="1074" t="s">
        <v>507</v>
      </c>
      <c r="C21" s="501"/>
      <c r="E21" s="30"/>
      <c r="F21" s="138"/>
      <c r="G21" s="9">
        <f>G20+1</f>
        <v>3</v>
      </c>
      <c r="H21" s="19" t="s">
        <v>192</v>
      </c>
      <c r="I21" s="25" t="s">
        <v>72</v>
      </c>
      <c r="J21" s="139" t="s">
        <v>187</v>
      </c>
      <c r="K21" s="19" t="s">
        <v>197</v>
      </c>
      <c r="L21" s="133"/>
      <c r="M21" s="147">
        <f>M20+TIME(0,N20,0)</f>
        <v>0.82986111111111105</v>
      </c>
      <c r="N21" s="142">
        <v>20</v>
      </c>
    </row>
    <row r="22" spans="1:14" ht="20.25">
      <c r="A22" s="52"/>
      <c r="B22" s="1027" t="s">
        <v>316</v>
      </c>
      <c r="C22" s="501"/>
      <c r="E22" s="134"/>
      <c r="F22" s="143"/>
      <c r="G22" s="2">
        <f>G21+1</f>
        <v>4</v>
      </c>
      <c r="H22" s="2" t="s">
        <v>192</v>
      </c>
      <c r="I22" s="24" t="s">
        <v>68</v>
      </c>
      <c r="J22" s="7" t="s">
        <v>187</v>
      </c>
      <c r="K22" s="2" t="s">
        <v>243</v>
      </c>
      <c r="L22" s="135"/>
      <c r="M22" s="145">
        <f>M21+TIME(0,N21,0)</f>
        <v>0.84374999999999989</v>
      </c>
      <c r="N22" s="146">
        <v>20</v>
      </c>
    </row>
    <row r="23" spans="1:14" ht="20.25">
      <c r="A23" s="52"/>
      <c r="B23" s="1075" t="s">
        <v>315</v>
      </c>
      <c r="C23" s="501"/>
      <c r="E23" s="30"/>
      <c r="F23" s="138"/>
      <c r="G23" s="19">
        <f>G22+1</f>
        <v>5</v>
      </c>
      <c r="H23" s="19" t="s">
        <v>192</v>
      </c>
      <c r="I23" s="25" t="s">
        <v>66</v>
      </c>
      <c r="J23" s="139" t="s">
        <v>187</v>
      </c>
      <c r="K23" s="890" t="s">
        <v>502</v>
      </c>
      <c r="L23" s="133"/>
      <c r="M23" s="147">
        <f>M22+TIME(0,N22,0)</f>
        <v>0.85763888888888873</v>
      </c>
      <c r="N23" s="142">
        <v>25</v>
      </c>
    </row>
    <row r="24" spans="1:14" ht="20.25">
      <c r="A24" s="52"/>
      <c r="B24" s="1028" t="s">
        <v>368</v>
      </c>
      <c r="C24" s="501"/>
      <c r="E24" s="134"/>
      <c r="F24" s="143"/>
      <c r="G24" s="2">
        <f>G23+1</f>
        <v>6</v>
      </c>
      <c r="H24" s="2" t="s">
        <v>76</v>
      </c>
      <c r="I24" s="24" t="s">
        <v>190</v>
      </c>
      <c r="J24" s="7" t="s">
        <v>187</v>
      </c>
      <c r="K24" s="889" t="s">
        <v>520</v>
      </c>
      <c r="L24" s="135"/>
      <c r="M24" s="145">
        <f>M23+TIME(0,N23,0)</f>
        <v>0.87499999999999989</v>
      </c>
      <c r="N24" s="146" t="s">
        <v>186</v>
      </c>
    </row>
    <row r="25" spans="1:14" ht="15.75">
      <c r="A25" s="52"/>
      <c r="B25" s="1076" t="s">
        <v>30</v>
      </c>
      <c r="C25" s="501"/>
    </row>
    <row r="26" spans="1:14" ht="15.75">
      <c r="A26" s="52"/>
      <c r="B26" s="1077" t="s">
        <v>24</v>
      </c>
      <c r="C26" s="501"/>
    </row>
    <row r="27" spans="1:14" ht="15.75">
      <c r="A27" s="52"/>
      <c r="B27" s="1078" t="s">
        <v>509</v>
      </c>
      <c r="C27" s="501"/>
    </row>
    <row r="28" spans="1:14" ht="15.75">
      <c r="A28" s="52"/>
      <c r="B28" s="54"/>
      <c r="C28" s="501"/>
    </row>
    <row r="29" spans="1:14">
      <c r="A29" s="52"/>
      <c r="B29" s="54"/>
      <c r="C29" s="53"/>
    </row>
    <row r="30" spans="1:14" ht="15.75">
      <c r="A30" s="52"/>
      <c r="B30" s="688" t="s">
        <v>427</v>
      </c>
      <c r="C30" s="53"/>
    </row>
    <row r="31" spans="1:14" ht="15.75">
      <c r="A31" s="52"/>
      <c r="B31" s="689" t="s">
        <v>428</v>
      </c>
      <c r="C31" s="53"/>
    </row>
    <row r="32" spans="1:14" ht="15.75">
      <c r="A32" s="52"/>
      <c r="B32" s="1081" t="s">
        <v>493</v>
      </c>
      <c r="C32" s="53"/>
    </row>
    <row r="33" spans="1:3" ht="15.75">
      <c r="A33" s="618"/>
      <c r="B33" s="1082" t="s">
        <v>508</v>
      </c>
      <c r="C33" s="501"/>
    </row>
    <row r="34" spans="1:3">
      <c r="A34" s="52"/>
      <c r="B34" s="54"/>
      <c r="C34" s="53"/>
    </row>
    <row r="35" spans="1:3" ht="15.75">
      <c r="A35" s="52"/>
      <c r="B35" s="54"/>
      <c r="C35" s="501"/>
    </row>
    <row r="36" spans="1:3" ht="15.75" customHeight="1">
      <c r="A36" s="52"/>
      <c r="B36" s="1276" t="s">
        <v>456</v>
      </c>
      <c r="C36" s="501"/>
    </row>
    <row r="37" spans="1:3" ht="12.75" customHeight="1">
      <c r="A37" s="54"/>
      <c r="B37" s="1277"/>
      <c r="C37" s="54"/>
    </row>
    <row r="38" spans="1:3" ht="12.75" customHeight="1">
      <c r="A38" s="54"/>
      <c r="B38" s="873" t="s">
        <v>452</v>
      </c>
      <c r="C38" s="54"/>
    </row>
    <row r="39" spans="1:3" ht="12.75" customHeight="1">
      <c r="A39" s="54"/>
      <c r="B39" s="1085"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3"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6">
    <mergeCell ref="B36:B37"/>
    <mergeCell ref="F1:M1"/>
    <mergeCell ref="E17:N17"/>
    <mergeCell ref="B4:B6"/>
    <mergeCell ref="E7:N7"/>
    <mergeCell ref="F2:M2"/>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dimension ref="A1:C64"/>
  <sheetViews>
    <sheetView zoomScale="50" zoomScaleNormal="50" workbookViewId="0">
      <selection activeCell="Z17" sqref="Z17"/>
    </sheetView>
  </sheetViews>
  <sheetFormatPr defaultRowHeight="12.75"/>
  <cols>
    <col min="1" max="1" width="1.42578125" style="684" customWidth="1"/>
    <col min="2" max="2" width="13.5703125" style="684" customWidth="1"/>
    <col min="3" max="3" width="1.42578125" style="684" customWidth="1"/>
  </cols>
  <sheetData>
    <row r="1" spans="1:3" ht="15.75">
      <c r="A1" s="870"/>
      <c r="B1" s="871" t="str">
        <f>Title!B1</f>
        <v>Sept 2012</v>
      </c>
      <c r="C1" s="872"/>
    </row>
    <row r="2" spans="1:3" ht="13.5" thickBot="1">
      <c r="A2" s="618"/>
      <c r="B2" s="894"/>
      <c r="C2" s="53"/>
    </row>
    <row r="3" spans="1:3" ht="18" customHeight="1" thickBot="1">
      <c r="A3" s="618"/>
      <c r="B3" s="372" t="str">
        <f>Title!B3</f>
        <v>Interim</v>
      </c>
      <c r="C3" s="53"/>
    </row>
    <row r="4" spans="1:3">
      <c r="A4" s="618"/>
      <c r="B4" s="1271" t="str">
        <f>Title!B4</f>
        <v>R2</v>
      </c>
      <c r="C4" s="53"/>
    </row>
    <row r="5" spans="1:3">
      <c r="A5" s="618"/>
      <c r="B5" s="1272"/>
      <c r="C5" s="53"/>
    </row>
    <row r="6" spans="1:3" ht="13.5" thickBot="1">
      <c r="A6" s="618"/>
      <c r="B6" s="1273"/>
      <c r="C6" s="53"/>
    </row>
    <row r="7" spans="1:3" ht="13.5" thickBot="1">
      <c r="A7" s="618"/>
      <c r="B7" s="54"/>
      <c r="C7" s="547"/>
    </row>
    <row r="8" spans="1:3" ht="18">
      <c r="A8" s="618"/>
      <c r="B8" s="1073" t="s">
        <v>114</v>
      </c>
      <c r="C8" s="501"/>
    </row>
    <row r="9" spans="1:3" ht="15.75">
      <c r="A9" s="618"/>
      <c r="B9" s="685" t="s">
        <v>143</v>
      </c>
      <c r="C9" s="501"/>
    </row>
    <row r="10" spans="1:3">
      <c r="A10" s="618"/>
      <c r="B10" s="686"/>
      <c r="C10" s="687"/>
    </row>
    <row r="11" spans="1:3" ht="15.75">
      <c r="A11" s="618"/>
      <c r="B11" s="688" t="s">
        <v>423</v>
      </c>
      <c r="C11" s="501"/>
    </row>
    <row r="12" spans="1:3" ht="15.75">
      <c r="A12" s="52"/>
      <c r="B12" s="689" t="s">
        <v>424</v>
      </c>
      <c r="C12" s="53"/>
    </row>
    <row r="13" spans="1:3" ht="15.75">
      <c r="A13" s="618"/>
      <c r="B13" s="690" t="s">
        <v>169</v>
      </c>
      <c r="C13" s="501"/>
    </row>
    <row r="14" spans="1:3" ht="15.75">
      <c r="A14" s="52"/>
      <c r="B14" s="691" t="s">
        <v>272</v>
      </c>
      <c r="C14" s="501"/>
    </row>
    <row r="15" spans="1:3" ht="15.75">
      <c r="A15" s="52"/>
      <c r="B15" s="502" t="s">
        <v>301</v>
      </c>
      <c r="C15" s="501"/>
    </row>
    <row r="16" spans="1:3" ht="15.75">
      <c r="A16" s="52"/>
      <c r="B16" s="503" t="s">
        <v>367</v>
      </c>
      <c r="C16" s="504"/>
    </row>
    <row r="17" spans="1:3">
      <c r="A17" s="52"/>
      <c r="B17" s="54"/>
      <c r="C17" s="463"/>
    </row>
    <row r="18" spans="1:3">
      <c r="A18" s="52"/>
      <c r="B18" s="54"/>
      <c r="C18" s="53"/>
    </row>
    <row r="19" spans="1:3" ht="15.75">
      <c r="A19" s="618"/>
      <c r="B19" s="1026" t="s">
        <v>425</v>
      </c>
      <c r="C19" s="501"/>
    </row>
    <row r="20" spans="1:3" ht="15.75">
      <c r="A20" s="52"/>
      <c r="B20" s="689" t="s">
        <v>426</v>
      </c>
      <c r="C20" s="53"/>
    </row>
    <row r="21" spans="1:3" ht="15.75">
      <c r="A21" s="618"/>
      <c r="B21" s="1074" t="s">
        <v>507</v>
      </c>
      <c r="C21" s="501"/>
    </row>
    <row r="22" spans="1:3" ht="15.75">
      <c r="A22" s="52"/>
      <c r="B22" s="1027" t="s">
        <v>316</v>
      </c>
      <c r="C22" s="501"/>
    </row>
    <row r="23" spans="1:3" ht="15.75">
      <c r="A23" s="52"/>
      <c r="B23" s="1075" t="s">
        <v>315</v>
      </c>
      <c r="C23" s="501"/>
    </row>
    <row r="24" spans="1:3" ht="15.75">
      <c r="A24" s="52"/>
      <c r="B24" s="1028" t="s">
        <v>368</v>
      </c>
      <c r="C24" s="501"/>
    </row>
    <row r="25" spans="1:3" ht="15.75">
      <c r="A25" s="52"/>
      <c r="B25" s="1076" t="s">
        <v>30</v>
      </c>
      <c r="C25" s="501"/>
    </row>
    <row r="26" spans="1:3" ht="15.75">
      <c r="A26" s="52"/>
      <c r="B26" s="1077" t="s">
        <v>24</v>
      </c>
      <c r="C26" s="501"/>
    </row>
    <row r="27" spans="1:3" ht="15.75">
      <c r="A27" s="52"/>
      <c r="B27" s="1078" t="s">
        <v>509</v>
      </c>
      <c r="C27" s="501"/>
    </row>
    <row r="28" spans="1:3" ht="15.75">
      <c r="A28" s="52"/>
      <c r="B28" s="54"/>
      <c r="C28" s="501"/>
    </row>
    <row r="29" spans="1:3">
      <c r="A29" s="52"/>
      <c r="B29" s="54"/>
      <c r="C29" s="53"/>
    </row>
    <row r="30" spans="1:3" ht="15.75">
      <c r="A30" s="52"/>
      <c r="B30" s="688" t="s">
        <v>427</v>
      </c>
      <c r="C30" s="53"/>
    </row>
    <row r="31" spans="1:3" ht="15.75">
      <c r="A31" s="52"/>
      <c r="B31" s="689" t="s">
        <v>428</v>
      </c>
      <c r="C31" s="53"/>
    </row>
    <row r="32" spans="1:3" ht="15.75">
      <c r="A32" s="52"/>
      <c r="B32" s="1081" t="s">
        <v>493</v>
      </c>
      <c r="C32" s="53"/>
    </row>
    <row r="33" spans="1:3" ht="15.75">
      <c r="A33" s="618"/>
      <c r="B33" s="1082" t="s">
        <v>508</v>
      </c>
      <c r="C33" s="501"/>
    </row>
    <row r="34" spans="1:3">
      <c r="A34" s="52"/>
      <c r="B34" s="54"/>
      <c r="C34" s="53"/>
    </row>
    <row r="35" spans="1:3" s="863" customFormat="1" ht="15.75">
      <c r="A35" s="52"/>
      <c r="B35" s="54"/>
      <c r="C35" s="501"/>
    </row>
    <row r="36" spans="1:3" s="863" customFormat="1" ht="15.75">
      <c r="A36" s="52"/>
      <c r="B36" s="1276" t="s">
        <v>456</v>
      </c>
      <c r="C36" s="501"/>
    </row>
    <row r="37" spans="1:3" s="863" customFormat="1" ht="15.75" customHeight="1">
      <c r="A37" s="54"/>
      <c r="B37" s="1277"/>
      <c r="C37" s="54"/>
    </row>
    <row r="38" spans="1:3" s="863" customFormat="1" ht="18">
      <c r="A38" s="54"/>
      <c r="B38" s="873" t="s">
        <v>452</v>
      </c>
      <c r="C38" s="54"/>
    </row>
    <row r="39" spans="1:3" ht="15.75">
      <c r="A39" s="54"/>
      <c r="B39" s="1085"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3"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sheetData>
  <mergeCells count="2">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zoomScaleNormal="100" workbookViewId="0">
      <selection sqref="A1:XFD1048576"/>
    </sheetView>
  </sheetViews>
  <sheetFormatPr defaultRowHeight="12.75"/>
  <cols>
    <col min="1" max="1" width="1.42578125" style="52" customWidth="1"/>
    <col min="2" max="2" width="10.140625" style="54" customWidth="1"/>
    <col min="3" max="3" width="1.42578125" style="53"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c r="A1" s="870"/>
      <c r="B1" s="871" t="str">
        <f>Title!B1</f>
        <v>Sept 2012</v>
      </c>
      <c r="C1" s="872"/>
      <c r="D1" s="58"/>
    </row>
    <row r="2" spans="1:9" ht="18.75" thickBot="1">
      <c r="A2" s="618"/>
      <c r="B2" s="894"/>
      <c r="E2" s="55" t="s">
        <v>214</v>
      </c>
    </row>
    <row r="3" spans="1:9" ht="18.75" thickBot="1">
      <c r="A3" s="618"/>
      <c r="B3" s="372" t="str">
        <f>Title!B3</f>
        <v>Interim</v>
      </c>
      <c r="E3" s="55"/>
    </row>
    <row r="4" spans="1:9">
      <c r="A4" s="618"/>
      <c r="B4" s="1271" t="str">
        <f>Title!B4</f>
        <v>R2</v>
      </c>
      <c r="F4" s="1653" t="s">
        <v>257</v>
      </c>
      <c r="G4" s="1653"/>
      <c r="H4" s="1653"/>
      <c r="I4" s="1653"/>
    </row>
    <row r="5" spans="1:9">
      <c r="A5" s="618"/>
      <c r="B5" s="1272"/>
      <c r="F5" s="1653"/>
      <c r="G5" s="1653"/>
      <c r="H5" s="1653"/>
      <c r="I5" s="1653"/>
    </row>
    <row r="6" spans="1:9" ht="13.5" thickBot="1">
      <c r="A6" s="618"/>
      <c r="B6" s="1273"/>
      <c r="F6" s="1650"/>
      <c r="G6" s="1650"/>
      <c r="H6" s="1650"/>
      <c r="I6" s="1650"/>
    </row>
    <row r="7" spans="1:9" ht="21" thickBot="1">
      <c r="A7" s="618"/>
      <c r="C7" s="547"/>
      <c r="D7" s="60"/>
      <c r="F7" s="1655" t="s">
        <v>108</v>
      </c>
      <c r="G7" s="1655"/>
      <c r="H7" s="64"/>
      <c r="I7" s="1654" t="s">
        <v>107</v>
      </c>
    </row>
    <row r="8" spans="1:9" ht="20.25">
      <c r="A8" s="618"/>
      <c r="B8" s="1073" t="s">
        <v>114</v>
      </c>
      <c r="C8" s="501"/>
      <c r="F8" s="1655"/>
      <c r="G8" s="1655"/>
      <c r="H8" s="64"/>
      <c r="I8" s="1654"/>
    </row>
    <row r="9" spans="1:9" ht="18">
      <c r="A9" s="618"/>
      <c r="B9" s="685" t="s">
        <v>143</v>
      </c>
      <c r="C9" s="501"/>
      <c r="F9" s="1652" t="s">
        <v>268</v>
      </c>
      <c r="G9" s="1652"/>
      <c r="H9" s="65"/>
      <c r="I9" s="73" t="s">
        <v>109</v>
      </c>
    </row>
    <row r="10" spans="1:9">
      <c r="A10" s="618"/>
      <c r="B10" s="686"/>
      <c r="C10" s="687"/>
      <c r="F10" s="1650"/>
      <c r="G10" s="1650"/>
      <c r="H10" s="1650"/>
      <c r="I10" s="1650"/>
    </row>
    <row r="11" spans="1:9" ht="15.75">
      <c r="A11" s="618"/>
      <c r="B11" s="688" t="s">
        <v>423</v>
      </c>
      <c r="C11" s="501"/>
      <c r="F11" s="1658" t="s">
        <v>110</v>
      </c>
      <c r="G11" s="1658"/>
      <c r="H11" s="1658"/>
      <c r="I11" s="1658"/>
    </row>
    <row r="12" spans="1:9" ht="15.75">
      <c r="B12" s="689" t="s">
        <v>424</v>
      </c>
      <c r="F12" s="66"/>
      <c r="G12" s="66"/>
      <c r="H12" s="66"/>
      <c r="I12" s="66"/>
    </row>
    <row r="13" spans="1:9" ht="15.75">
      <c r="A13" s="618"/>
      <c r="B13" s="690" t="s">
        <v>169</v>
      </c>
      <c r="C13" s="501"/>
      <c r="F13" s="1656" t="s">
        <v>105</v>
      </c>
      <c r="G13" s="1657"/>
      <c r="H13" s="1657"/>
      <c r="I13" s="76" t="s">
        <v>226</v>
      </c>
    </row>
    <row r="14" spans="1:9" ht="15.75">
      <c r="B14" s="691" t="s">
        <v>272</v>
      </c>
      <c r="C14" s="501"/>
      <c r="F14" s="1651" t="s">
        <v>104</v>
      </c>
      <c r="G14" s="1651"/>
      <c r="H14" s="1651"/>
      <c r="I14" s="1651"/>
    </row>
    <row r="15" spans="1:9" ht="15.75">
      <c r="B15" s="502" t="s">
        <v>301</v>
      </c>
      <c r="C15" s="501"/>
      <c r="F15" s="74"/>
      <c r="G15" s="74"/>
      <c r="H15" s="74"/>
      <c r="I15" s="74"/>
    </row>
    <row r="16" spans="1:9" ht="15.75">
      <c r="B16" s="503" t="s">
        <v>367</v>
      </c>
      <c r="C16" s="504"/>
      <c r="F16" s="1662" t="s">
        <v>270</v>
      </c>
      <c r="G16" s="1661" t="s">
        <v>269</v>
      </c>
      <c r="H16" s="1663" t="s">
        <v>307</v>
      </c>
      <c r="I16" s="1664"/>
    </row>
    <row r="17" spans="1:9">
      <c r="C17" s="463"/>
      <c r="F17" s="1662"/>
      <c r="G17" s="1662"/>
      <c r="H17" s="1665"/>
      <c r="I17" s="1666"/>
    </row>
    <row r="18" spans="1:9">
      <c r="F18" s="1662"/>
      <c r="G18" s="1662"/>
      <c r="H18" s="1665"/>
      <c r="I18" s="1666"/>
    </row>
    <row r="19" spans="1:9" ht="15.75">
      <c r="A19" s="618"/>
      <c r="B19" s="1026" t="s">
        <v>425</v>
      </c>
      <c r="C19" s="501"/>
      <c r="F19" s="1662"/>
      <c r="G19" s="1662"/>
      <c r="H19" s="1667"/>
      <c r="I19" s="1668"/>
    </row>
    <row r="20" spans="1:9" ht="15.75">
      <c r="B20" s="689" t="s">
        <v>426</v>
      </c>
      <c r="F20" s="1084" t="s">
        <v>524</v>
      </c>
      <c r="G20" s="150" t="s">
        <v>271</v>
      </c>
      <c r="H20" s="1671" t="s">
        <v>308</v>
      </c>
      <c r="I20" s="1672"/>
    </row>
    <row r="21" spans="1:9" ht="15.75">
      <c r="A21" s="618"/>
      <c r="B21" s="1074" t="s">
        <v>507</v>
      </c>
      <c r="C21" s="501"/>
      <c r="F21" s="75" t="s">
        <v>319</v>
      </c>
      <c r="G21" s="151" t="s">
        <v>317</v>
      </c>
      <c r="H21" s="1673"/>
      <c r="I21" s="1674"/>
    </row>
    <row r="22" spans="1:9" ht="15.75">
      <c r="B22" s="1027" t="s">
        <v>316</v>
      </c>
      <c r="C22" s="501"/>
      <c r="F22" s="1084" t="s">
        <v>320</v>
      </c>
      <c r="G22" s="151" t="s">
        <v>318</v>
      </c>
      <c r="H22" s="1673"/>
      <c r="I22" s="1674"/>
    </row>
    <row r="23" spans="1:9" ht="15.75">
      <c r="B23" s="1075" t="s">
        <v>315</v>
      </c>
      <c r="C23" s="501"/>
      <c r="F23" s="1084" t="s">
        <v>75</v>
      </c>
      <c r="G23" s="151" t="s">
        <v>69</v>
      </c>
      <c r="H23" s="1673"/>
      <c r="I23" s="1674"/>
    </row>
    <row r="24" spans="1:9" ht="15.75">
      <c r="B24" s="1028" t="s">
        <v>368</v>
      </c>
      <c r="C24" s="501"/>
      <c r="F24" s="1084" t="s">
        <v>28</v>
      </c>
      <c r="G24" s="151" t="s">
        <v>29</v>
      </c>
      <c r="H24" s="1673"/>
      <c r="I24" s="1674"/>
    </row>
    <row r="25" spans="1:9" ht="15.75">
      <c r="B25" s="1076" t="s">
        <v>30</v>
      </c>
      <c r="C25" s="501"/>
      <c r="F25" s="1084" t="s">
        <v>19</v>
      </c>
      <c r="G25" s="151" t="s">
        <v>18</v>
      </c>
      <c r="H25" s="1673"/>
      <c r="I25" s="1674"/>
    </row>
    <row r="26" spans="1:9" ht="15.75">
      <c r="B26" s="1077" t="s">
        <v>24</v>
      </c>
      <c r="C26" s="501"/>
      <c r="F26" s="1084" t="s">
        <v>525</v>
      </c>
      <c r="G26" s="151" t="s">
        <v>526</v>
      </c>
      <c r="H26" s="1673"/>
      <c r="I26" s="1674"/>
    </row>
    <row r="27" spans="1:9" ht="15.75">
      <c r="B27" s="1078" t="s">
        <v>509</v>
      </c>
      <c r="C27" s="501"/>
      <c r="F27" s="75"/>
      <c r="G27" s="151"/>
      <c r="H27" s="1675"/>
      <c r="I27" s="1676"/>
    </row>
    <row r="28" spans="1:9" ht="15.75">
      <c r="C28" s="501"/>
      <c r="F28" s="75"/>
      <c r="G28" s="151"/>
      <c r="H28" s="149"/>
      <c r="I28" s="149"/>
    </row>
    <row r="29" spans="1:9">
      <c r="F29" s="1670" t="s">
        <v>311</v>
      </c>
      <c r="G29" s="1670"/>
      <c r="H29" s="1670"/>
      <c r="I29" s="1670"/>
    </row>
    <row r="30" spans="1:9" ht="15.75">
      <c r="B30" s="688" t="s">
        <v>427</v>
      </c>
      <c r="F30" s="1659"/>
      <c r="G30" s="1659"/>
      <c r="H30" s="1659"/>
      <c r="I30" s="1659"/>
    </row>
    <row r="31" spans="1:9" ht="15.75">
      <c r="B31" s="689" t="s">
        <v>428</v>
      </c>
      <c r="F31" s="1659"/>
      <c r="G31" s="1659"/>
      <c r="H31" s="1659"/>
      <c r="I31" s="1659"/>
    </row>
    <row r="32" spans="1:9" ht="15.75">
      <c r="B32" s="1081" t="s">
        <v>493</v>
      </c>
      <c r="F32" s="1677" t="s">
        <v>312</v>
      </c>
      <c r="G32" s="1677"/>
      <c r="H32" s="1677"/>
      <c r="I32" s="1677"/>
    </row>
    <row r="33" spans="1:9" ht="15.75">
      <c r="A33" s="618"/>
      <c r="B33" s="1082" t="s">
        <v>508</v>
      </c>
      <c r="C33" s="501"/>
      <c r="F33" s="1659" t="s">
        <v>95</v>
      </c>
      <c r="G33" s="1659"/>
      <c r="H33" s="1659"/>
      <c r="I33" s="1659"/>
    </row>
    <row r="34" spans="1:9">
      <c r="F34" s="1659"/>
      <c r="G34" s="1659"/>
      <c r="H34" s="1659"/>
      <c r="I34" s="1659"/>
    </row>
    <row r="35" spans="1:9" ht="15.75">
      <c r="C35" s="501"/>
      <c r="F35" s="1659" t="s">
        <v>164</v>
      </c>
      <c r="G35" s="1659"/>
      <c r="H35" s="1659"/>
      <c r="I35" s="1659"/>
    </row>
    <row r="36" spans="1:9" ht="15.75">
      <c r="B36" s="1276" t="s">
        <v>456</v>
      </c>
      <c r="C36" s="501"/>
      <c r="F36" s="1659"/>
      <c r="G36" s="1659"/>
      <c r="H36" s="1659"/>
      <c r="I36" s="1659"/>
    </row>
    <row r="37" spans="1:9">
      <c r="A37" s="54"/>
      <c r="B37" s="1277"/>
      <c r="C37" s="54"/>
      <c r="F37" s="1659"/>
      <c r="G37" s="1659"/>
      <c r="H37" s="1659"/>
      <c r="I37" s="1659"/>
    </row>
    <row r="38" spans="1:9" ht="18">
      <c r="A38" s="54"/>
      <c r="B38" s="873" t="s">
        <v>452</v>
      </c>
      <c r="C38" s="54"/>
      <c r="F38" s="1659" t="s">
        <v>106</v>
      </c>
      <c r="G38" s="1659"/>
      <c r="H38" s="1659"/>
      <c r="I38" s="1659"/>
    </row>
    <row r="39" spans="1:9" ht="15.75">
      <c r="A39" s="54"/>
      <c r="B39" s="1085" t="s">
        <v>384</v>
      </c>
      <c r="C39" s="54"/>
      <c r="F39" s="1669" t="s">
        <v>96</v>
      </c>
      <c r="G39" s="1669"/>
      <c r="H39" s="1669"/>
      <c r="I39" s="1669"/>
    </row>
    <row r="40" spans="1:9" ht="13.5" thickBot="1">
      <c r="A40" s="54"/>
      <c r="C40" s="54"/>
      <c r="F40" s="1659" t="s">
        <v>102</v>
      </c>
      <c r="G40" s="1659"/>
      <c r="H40" s="1659"/>
      <c r="I40" s="1659"/>
    </row>
    <row r="41" spans="1:9" ht="15">
      <c r="B41" s="603" t="s">
        <v>321</v>
      </c>
      <c r="F41" s="1659"/>
      <c r="G41" s="1659"/>
      <c r="H41" s="1659"/>
      <c r="I41" s="1659"/>
    </row>
    <row r="42" spans="1:9" ht="15">
      <c r="B42" s="604" t="s">
        <v>279</v>
      </c>
      <c r="F42" s="1659"/>
      <c r="G42" s="1659"/>
      <c r="H42" s="1659"/>
      <c r="I42" s="1659"/>
    </row>
    <row r="43" spans="1:9" ht="14.25">
      <c r="B43" s="506" t="s">
        <v>264</v>
      </c>
      <c r="C43" s="505"/>
      <c r="F43" s="1659" t="s">
        <v>99</v>
      </c>
      <c r="G43" s="1659"/>
      <c r="H43" s="1659"/>
      <c r="I43" s="1659"/>
    </row>
    <row r="44" spans="1:9" ht="14.25">
      <c r="B44" s="507" t="s">
        <v>115</v>
      </c>
      <c r="C44" s="505"/>
      <c r="F44" s="1659"/>
      <c r="G44" s="1659"/>
      <c r="H44" s="1659"/>
      <c r="I44" s="1659"/>
    </row>
    <row r="45" spans="1:9" ht="14.25">
      <c r="B45" s="508" t="s">
        <v>116</v>
      </c>
      <c r="C45" s="505"/>
      <c r="F45" s="1659"/>
      <c r="G45" s="1659"/>
      <c r="H45" s="1659"/>
      <c r="I45" s="1659"/>
    </row>
    <row r="46" spans="1:9" ht="15.75">
      <c r="B46" s="1083" t="s">
        <v>113</v>
      </c>
      <c r="C46" s="505"/>
      <c r="F46" s="1659" t="s">
        <v>100</v>
      </c>
      <c r="G46" s="1659"/>
      <c r="H46" s="1659"/>
      <c r="I46" s="1659"/>
    </row>
    <row r="47" spans="1:9" ht="14.25">
      <c r="B47" s="509" t="s">
        <v>275</v>
      </c>
      <c r="C47" s="505"/>
      <c r="F47" s="1659"/>
      <c r="G47" s="1659"/>
      <c r="H47" s="1659"/>
      <c r="I47" s="1659"/>
    </row>
    <row r="48" spans="1:9" ht="14.25">
      <c r="B48" s="509" t="s">
        <v>276</v>
      </c>
      <c r="C48" s="505"/>
      <c r="F48" s="1659" t="s">
        <v>103</v>
      </c>
      <c r="G48" s="1659"/>
      <c r="H48" s="1659"/>
      <c r="I48" s="1659"/>
    </row>
    <row r="49" spans="1:9" ht="14.25">
      <c r="B49" s="509" t="s">
        <v>147</v>
      </c>
      <c r="C49" s="505"/>
      <c r="F49" s="1659"/>
      <c r="G49" s="1659"/>
      <c r="H49" s="1659"/>
      <c r="I49" s="1659"/>
    </row>
    <row r="50" spans="1:9" ht="14.25">
      <c r="B50" s="509" t="s">
        <v>281</v>
      </c>
      <c r="C50" s="505"/>
      <c r="F50" s="1659"/>
      <c r="G50" s="1659"/>
      <c r="H50" s="1659"/>
      <c r="I50" s="1659"/>
    </row>
    <row r="51" spans="1:9" ht="14.25">
      <c r="B51" s="509" t="s">
        <v>277</v>
      </c>
      <c r="C51" s="505"/>
      <c r="F51" s="1659"/>
      <c r="G51" s="1659"/>
      <c r="H51" s="1659"/>
      <c r="I51" s="1659"/>
    </row>
    <row r="52" spans="1:9" ht="14.25">
      <c r="B52" s="509" t="s">
        <v>146</v>
      </c>
      <c r="C52" s="505"/>
      <c r="F52" s="1659" t="s">
        <v>101</v>
      </c>
      <c r="G52" s="1659"/>
      <c r="H52" s="1659"/>
      <c r="I52" s="1659"/>
    </row>
    <row r="53" spans="1:9" ht="14.25">
      <c r="B53" s="509" t="s">
        <v>278</v>
      </c>
      <c r="C53" s="505"/>
      <c r="F53" s="1659"/>
      <c r="G53" s="1659"/>
      <c r="H53" s="1659"/>
      <c r="I53" s="1659"/>
    </row>
    <row r="54" spans="1:9" ht="14.25">
      <c r="B54" s="692" t="s">
        <v>117</v>
      </c>
      <c r="C54" s="505"/>
      <c r="F54" s="1660"/>
      <c r="G54" s="1660"/>
      <c r="H54" s="1660"/>
      <c r="I54" s="1660"/>
    </row>
    <row r="55" spans="1:9" ht="14.25">
      <c r="C55" s="505"/>
    </row>
    <row r="56" spans="1:9" ht="14.25">
      <c r="C56" s="505"/>
    </row>
    <row r="58" spans="1:9" ht="15.75">
      <c r="A58" s="870"/>
      <c r="B58" s="871" t="str">
        <f>B1</f>
        <v>Sept 2012</v>
      </c>
      <c r="C58" s="872"/>
    </row>
    <row r="59" spans="1:9">
      <c r="A59" s="1052"/>
      <c r="B59" s="1052"/>
      <c r="C59" s="1052"/>
    </row>
    <row r="60" spans="1:9">
      <c r="A60" s="1052"/>
      <c r="B60" s="1052"/>
      <c r="C60" s="1052"/>
    </row>
    <row r="61" spans="1:9">
      <c r="A61" s="1052"/>
      <c r="B61" s="1052"/>
      <c r="C61" s="1052"/>
    </row>
    <row r="62" spans="1:9">
      <c r="A62" s="1052"/>
      <c r="B62" s="1052"/>
      <c r="C62" s="1052"/>
    </row>
    <row r="63" spans="1:9">
      <c r="A63" s="1052"/>
      <c r="B63" s="1052"/>
      <c r="C63" s="1052"/>
    </row>
    <row r="64" spans="1:9">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684"/>
      <c r="B71" s="684"/>
      <c r="C71" s="684"/>
    </row>
    <row r="72" spans="1:3">
      <c r="A72" s="684"/>
      <c r="B72" s="684"/>
      <c r="C72" s="684"/>
    </row>
    <row r="73" spans="1:3">
      <c r="A73" s="684"/>
      <c r="B73" s="684"/>
      <c r="C73" s="684"/>
    </row>
    <row r="74" spans="1:3">
      <c r="A74" s="684"/>
      <c r="B74" s="684"/>
      <c r="C74" s="684"/>
    </row>
    <row r="75" spans="1:3">
      <c r="A75" s="684"/>
      <c r="B75" s="684"/>
      <c r="C75" s="684"/>
    </row>
    <row r="76" spans="1:3">
      <c r="A76"/>
      <c r="B76"/>
      <c r="C76"/>
    </row>
    <row r="77" spans="1:3">
      <c r="A77"/>
      <c r="B77"/>
      <c r="C77"/>
    </row>
    <row r="78" spans="1:3">
      <c r="A78"/>
      <c r="B78"/>
      <c r="C78"/>
    </row>
    <row r="79" spans="1:3">
      <c r="A79"/>
      <c r="B79"/>
      <c r="C79"/>
    </row>
    <row r="80" spans="1:3">
      <c r="A80"/>
      <c r="B80"/>
      <c r="C80"/>
    </row>
    <row r="81" spans="1:3">
      <c r="A81"/>
      <c r="B81"/>
      <c r="C81"/>
    </row>
    <row r="82" spans="1:3">
      <c r="A82"/>
      <c r="B82"/>
      <c r="C82"/>
    </row>
    <row r="83" spans="1:3">
      <c r="A83"/>
      <c r="B83"/>
      <c r="C83"/>
    </row>
    <row r="84" spans="1:3">
      <c r="A84"/>
      <c r="B84"/>
      <c r="C84"/>
    </row>
    <row r="85" spans="1:3">
      <c r="A85"/>
      <c r="B85"/>
      <c r="C85"/>
    </row>
    <row r="86" spans="1:3">
      <c r="A86"/>
      <c r="B86"/>
      <c r="C86"/>
    </row>
    <row r="87" spans="1:3">
      <c r="A87"/>
      <c r="B87"/>
      <c r="C87"/>
    </row>
    <row r="88" spans="1:3">
      <c r="A88"/>
      <c r="B88"/>
      <c r="C88"/>
    </row>
    <row r="89" spans="1:3">
      <c r="A89"/>
      <c r="B89"/>
      <c r="C89"/>
    </row>
    <row r="90" spans="1:3">
      <c r="A90"/>
      <c r="B90"/>
      <c r="C90"/>
    </row>
    <row r="91" spans="1:3">
      <c r="A91"/>
      <c r="B91"/>
      <c r="C91"/>
    </row>
    <row r="92" spans="1:3">
      <c r="A92"/>
      <c r="B92"/>
      <c r="C92"/>
    </row>
    <row r="93" spans="1:3">
      <c r="A93"/>
      <c r="B93"/>
      <c r="C93"/>
    </row>
    <row r="94" spans="1:3">
      <c r="A94"/>
      <c r="B94"/>
      <c r="C94"/>
    </row>
    <row r="95" spans="1:3">
      <c r="A95"/>
      <c r="B95"/>
      <c r="C95"/>
    </row>
    <row r="96" spans="1:3">
      <c r="A96"/>
      <c r="B96"/>
      <c r="C96"/>
    </row>
    <row r="97" spans="1:3">
      <c r="A97"/>
      <c r="B97"/>
      <c r="C97"/>
    </row>
    <row r="98" spans="1:3">
      <c r="A98"/>
      <c r="B98"/>
      <c r="C98"/>
    </row>
    <row r="99" spans="1:3">
      <c r="A99"/>
      <c r="B99"/>
      <c r="C99"/>
    </row>
    <row r="100" spans="1:3">
      <c r="A100"/>
      <c r="B100"/>
      <c r="C100"/>
    </row>
    <row r="101" spans="1:3">
      <c r="A101"/>
      <c r="B101"/>
      <c r="C101"/>
    </row>
    <row r="102" spans="1:3">
      <c r="A102"/>
      <c r="B102"/>
      <c r="C102"/>
    </row>
    <row r="103" spans="1:3">
      <c r="A103"/>
      <c r="B103"/>
      <c r="C103"/>
    </row>
    <row r="104" spans="1:3">
      <c r="A104"/>
      <c r="B104"/>
      <c r="C104"/>
    </row>
    <row r="105" spans="1:3">
      <c r="A105"/>
      <c r="B105"/>
      <c r="C105"/>
    </row>
    <row r="106" spans="1:3">
      <c r="A106"/>
      <c r="B106"/>
      <c r="C106"/>
    </row>
    <row r="107" spans="1:3">
      <c r="A107"/>
      <c r="B107"/>
      <c r="C107"/>
    </row>
    <row r="108" spans="1:3">
      <c r="A108"/>
      <c r="B108"/>
      <c r="C108"/>
    </row>
    <row r="109" spans="1:3">
      <c r="A109"/>
      <c r="B109"/>
      <c r="C109"/>
    </row>
    <row r="110" spans="1:3">
      <c r="A110"/>
      <c r="B110"/>
      <c r="C110"/>
    </row>
    <row r="111" spans="1:3">
      <c r="A111"/>
      <c r="B111"/>
      <c r="C111"/>
    </row>
    <row r="112" spans="1:3">
      <c r="A112"/>
      <c r="B112"/>
      <c r="C112"/>
    </row>
    <row r="113" spans="1:3">
      <c r="A113"/>
      <c r="B113"/>
      <c r="C113"/>
    </row>
    <row r="114" spans="1:3">
      <c r="A114"/>
      <c r="B114"/>
      <c r="C114"/>
    </row>
    <row r="115" spans="1:3">
      <c r="A115"/>
      <c r="B115"/>
      <c r="C115"/>
    </row>
    <row r="116" spans="1:3">
      <c r="A116"/>
      <c r="B116"/>
      <c r="C116"/>
    </row>
    <row r="117" spans="1:3">
      <c r="A117"/>
      <c r="B117"/>
      <c r="C117"/>
    </row>
    <row r="118" spans="1:3">
      <c r="A118"/>
      <c r="B118"/>
      <c r="C118"/>
    </row>
    <row r="119" spans="1:3">
      <c r="A119"/>
      <c r="B119"/>
      <c r="C119"/>
    </row>
    <row r="120" spans="1:3">
      <c r="A120"/>
      <c r="B120"/>
      <c r="C120"/>
    </row>
    <row r="121" spans="1:3">
      <c r="A121"/>
      <c r="B121"/>
      <c r="C121"/>
    </row>
    <row r="122" spans="1:3">
      <c r="A122"/>
      <c r="B122"/>
      <c r="C122"/>
    </row>
    <row r="123" spans="1:3">
      <c r="A123"/>
      <c r="B123"/>
      <c r="C123"/>
    </row>
    <row r="124" spans="1:3">
      <c r="A124"/>
      <c r="B124"/>
      <c r="C124"/>
    </row>
    <row r="125" spans="1:3">
      <c r="A125"/>
      <c r="B125"/>
      <c r="C125"/>
    </row>
    <row r="126" spans="1:3">
      <c r="A126"/>
      <c r="B126"/>
      <c r="C126"/>
    </row>
    <row r="127" spans="1:3">
      <c r="A127"/>
      <c r="B127"/>
      <c r="C127"/>
    </row>
    <row r="128" spans="1:3">
      <c r="A128"/>
      <c r="B128"/>
      <c r="C128"/>
    </row>
    <row r="129" spans="1:3">
      <c r="A129"/>
      <c r="B129"/>
      <c r="C129"/>
    </row>
    <row r="130" spans="1:3">
      <c r="A130"/>
      <c r="B130"/>
      <c r="C130"/>
    </row>
    <row r="131" spans="1:3">
      <c r="A131"/>
      <c r="B131"/>
      <c r="C131"/>
    </row>
    <row r="132" spans="1:3">
      <c r="A132"/>
      <c r="B132"/>
      <c r="C132"/>
    </row>
    <row r="133" spans="1:3">
      <c r="A133"/>
      <c r="B133"/>
      <c r="C133"/>
    </row>
    <row r="134" spans="1:3">
      <c r="A134"/>
      <c r="B134"/>
      <c r="C134"/>
    </row>
    <row r="135" spans="1:3">
      <c r="A135"/>
      <c r="B135"/>
      <c r="C135"/>
    </row>
    <row r="136" spans="1:3">
      <c r="A136"/>
      <c r="B136"/>
      <c r="C136"/>
    </row>
    <row r="137" spans="1:3">
      <c r="A137"/>
      <c r="B137"/>
      <c r="C137"/>
    </row>
    <row r="138" spans="1:3">
      <c r="A138"/>
      <c r="B138"/>
      <c r="C138"/>
    </row>
    <row r="139" spans="1:3">
      <c r="A139"/>
      <c r="B139"/>
      <c r="C139"/>
    </row>
    <row r="140" spans="1:3">
      <c r="A140"/>
      <c r="B140"/>
      <c r="C140"/>
    </row>
    <row r="141" spans="1:3">
      <c r="A141"/>
      <c r="B141"/>
      <c r="C141"/>
    </row>
    <row r="142" spans="1:3">
      <c r="A142"/>
      <c r="B142"/>
      <c r="C142"/>
    </row>
    <row r="143" spans="1:3">
      <c r="A143"/>
      <c r="B143"/>
      <c r="C143"/>
    </row>
    <row r="144" spans="1:3">
      <c r="A144"/>
      <c r="B144"/>
      <c r="C144"/>
    </row>
    <row r="145" spans="1:3">
      <c r="A145"/>
      <c r="B145"/>
      <c r="C145"/>
    </row>
    <row r="146" spans="1:3">
      <c r="A146"/>
      <c r="B146"/>
      <c r="C146"/>
    </row>
    <row r="147" spans="1:3">
      <c r="A147"/>
      <c r="B147"/>
      <c r="C147"/>
    </row>
    <row r="148" spans="1:3">
      <c r="A148"/>
      <c r="B148"/>
      <c r="C148"/>
    </row>
    <row r="149" spans="1:3">
      <c r="A149"/>
      <c r="B149"/>
      <c r="C149"/>
    </row>
    <row r="150" spans="1:3">
      <c r="A150"/>
      <c r="B150"/>
      <c r="C150"/>
    </row>
    <row r="151" spans="1:3">
      <c r="A151"/>
      <c r="B151"/>
      <c r="C151"/>
    </row>
    <row r="152" spans="1:3">
      <c r="A152"/>
      <c r="B152"/>
      <c r="C152"/>
    </row>
    <row r="153" spans="1:3">
      <c r="A153"/>
      <c r="B153"/>
      <c r="C153"/>
    </row>
    <row r="154" spans="1:3">
      <c r="A154"/>
      <c r="B154"/>
      <c r="C154"/>
    </row>
    <row r="155" spans="1:3">
      <c r="A155"/>
      <c r="B155"/>
      <c r="C155"/>
    </row>
    <row r="156" spans="1:3">
      <c r="A156"/>
      <c r="B156"/>
      <c r="C156"/>
    </row>
    <row r="157" spans="1:3">
      <c r="A157"/>
      <c r="B157"/>
      <c r="C157"/>
    </row>
    <row r="158" spans="1:3">
      <c r="A158"/>
      <c r="B158"/>
      <c r="C158"/>
    </row>
    <row r="159" spans="1:3">
      <c r="A159"/>
      <c r="B159"/>
      <c r="C159"/>
    </row>
    <row r="160" spans="1:3">
      <c r="A160"/>
      <c r="B160"/>
      <c r="C160"/>
    </row>
    <row r="161" spans="1:3">
      <c r="A161"/>
      <c r="B161"/>
      <c r="C161"/>
    </row>
    <row r="162" spans="1:3">
      <c r="A162"/>
      <c r="B162"/>
      <c r="C162"/>
    </row>
    <row r="163" spans="1:3">
      <c r="A163"/>
      <c r="B163"/>
      <c r="C163"/>
    </row>
    <row r="164" spans="1:3">
      <c r="A164"/>
      <c r="B164"/>
      <c r="C164"/>
    </row>
    <row r="165" spans="1:3">
      <c r="A165"/>
      <c r="B165"/>
      <c r="C165"/>
    </row>
    <row r="166" spans="1:3">
      <c r="A166"/>
      <c r="B166"/>
      <c r="C166"/>
    </row>
    <row r="167" spans="1:3">
      <c r="A167"/>
      <c r="B167"/>
      <c r="C167"/>
    </row>
    <row r="168" spans="1:3">
      <c r="A168"/>
      <c r="B168"/>
      <c r="C168"/>
    </row>
    <row r="169" spans="1:3">
      <c r="A169"/>
      <c r="B169"/>
      <c r="C169"/>
    </row>
    <row r="170" spans="1:3">
      <c r="A170"/>
      <c r="B170"/>
      <c r="C170"/>
    </row>
    <row r="171" spans="1:3">
      <c r="A171"/>
      <c r="B171"/>
      <c r="C171"/>
    </row>
    <row r="172" spans="1:3">
      <c r="A172"/>
      <c r="B172"/>
      <c r="C172"/>
    </row>
    <row r="173" spans="1:3">
      <c r="A173"/>
      <c r="B173"/>
      <c r="C173"/>
    </row>
    <row r="174" spans="1:3">
      <c r="A174"/>
      <c r="B174"/>
      <c r="C174"/>
    </row>
    <row r="175" spans="1:3">
      <c r="A175"/>
      <c r="B175"/>
      <c r="C175"/>
    </row>
    <row r="176" spans="1:3">
      <c r="A176"/>
      <c r="B176"/>
      <c r="C176"/>
    </row>
    <row r="177" spans="1:3">
      <c r="A177"/>
      <c r="B177"/>
      <c r="C177"/>
    </row>
    <row r="178" spans="1:3">
      <c r="A178"/>
      <c r="B178"/>
      <c r="C178"/>
    </row>
    <row r="179" spans="1:3">
      <c r="A179"/>
      <c r="B179"/>
      <c r="C179"/>
    </row>
    <row r="180" spans="1:3">
      <c r="A180"/>
      <c r="B180"/>
      <c r="C180"/>
    </row>
    <row r="181" spans="1:3">
      <c r="A181"/>
      <c r="B181"/>
      <c r="C181"/>
    </row>
    <row r="182" spans="1:3">
      <c r="A182"/>
      <c r="B182"/>
      <c r="C182"/>
    </row>
    <row r="183" spans="1:3">
      <c r="A183"/>
      <c r="B183"/>
      <c r="C183"/>
    </row>
    <row r="184" spans="1:3">
      <c r="A184"/>
      <c r="B184"/>
      <c r="C184"/>
    </row>
    <row r="185" spans="1:3">
      <c r="A185"/>
      <c r="B185"/>
      <c r="C185"/>
    </row>
    <row r="186" spans="1:3">
      <c r="A186"/>
      <c r="B186"/>
      <c r="C186"/>
    </row>
    <row r="187" spans="1:3">
      <c r="A187"/>
      <c r="B187"/>
      <c r="C187"/>
    </row>
    <row r="188" spans="1:3">
      <c r="A188"/>
      <c r="B188"/>
      <c r="C188"/>
    </row>
    <row r="189" spans="1:3">
      <c r="A189"/>
      <c r="B189"/>
      <c r="C189"/>
    </row>
    <row r="190" spans="1:3">
      <c r="A190"/>
      <c r="B190"/>
      <c r="C190"/>
    </row>
    <row r="191" spans="1:3">
      <c r="A191"/>
      <c r="B191"/>
      <c r="C191"/>
    </row>
    <row r="192" spans="1:3">
      <c r="A192"/>
      <c r="B192"/>
      <c r="C192"/>
    </row>
    <row r="193" spans="1:3">
      <c r="A193"/>
      <c r="B193"/>
      <c r="C193"/>
    </row>
    <row r="194" spans="1:3">
      <c r="A194"/>
      <c r="B194"/>
      <c r="C194"/>
    </row>
    <row r="195" spans="1:3">
      <c r="A195"/>
      <c r="B195"/>
      <c r="C195"/>
    </row>
    <row r="196" spans="1:3">
      <c r="A196"/>
      <c r="B196"/>
      <c r="C196"/>
    </row>
    <row r="197" spans="1:3">
      <c r="A197"/>
      <c r="B197"/>
      <c r="C197"/>
    </row>
    <row r="198" spans="1:3">
      <c r="A198"/>
      <c r="B198"/>
      <c r="C198"/>
    </row>
    <row r="199" spans="1:3">
      <c r="A199"/>
      <c r="B199"/>
      <c r="C199"/>
    </row>
    <row r="200" spans="1:3">
      <c r="A200"/>
      <c r="B200"/>
      <c r="C200"/>
    </row>
    <row r="201" spans="1:3">
      <c r="A201"/>
      <c r="B201"/>
      <c r="C201"/>
    </row>
    <row r="202" spans="1:3">
      <c r="A202"/>
      <c r="B202"/>
      <c r="C202"/>
    </row>
    <row r="203" spans="1:3">
      <c r="A203"/>
      <c r="B203"/>
      <c r="C203"/>
    </row>
    <row r="204" spans="1:3">
      <c r="A204"/>
      <c r="B204"/>
      <c r="C204"/>
    </row>
    <row r="205" spans="1:3">
      <c r="A205"/>
      <c r="B205"/>
      <c r="C205"/>
    </row>
    <row r="206" spans="1:3">
      <c r="A206"/>
      <c r="B206"/>
      <c r="C206"/>
    </row>
    <row r="207" spans="1:3">
      <c r="A207"/>
      <c r="B207"/>
      <c r="C207"/>
    </row>
    <row r="208" spans="1:3">
      <c r="A208"/>
      <c r="B208"/>
      <c r="C208"/>
    </row>
    <row r="209" spans="1:3">
      <c r="A209"/>
      <c r="B209"/>
      <c r="C209"/>
    </row>
    <row r="210" spans="1:3">
      <c r="A210"/>
      <c r="B210"/>
      <c r="C210"/>
    </row>
    <row r="211" spans="1:3">
      <c r="A211"/>
      <c r="B211"/>
      <c r="C211"/>
    </row>
    <row r="212" spans="1:3">
      <c r="A212"/>
      <c r="B212"/>
      <c r="C212"/>
    </row>
    <row r="213" spans="1:3">
      <c r="A213"/>
      <c r="B213"/>
      <c r="C213"/>
    </row>
    <row r="214" spans="1:3">
      <c r="A214"/>
      <c r="B214"/>
      <c r="C214"/>
    </row>
    <row r="215" spans="1:3">
      <c r="A215"/>
      <c r="B215"/>
      <c r="C215"/>
    </row>
    <row r="216" spans="1:3">
      <c r="A216"/>
      <c r="B216"/>
      <c r="C216"/>
    </row>
    <row r="217" spans="1:3">
      <c r="A217"/>
      <c r="B217"/>
      <c r="C217"/>
    </row>
    <row r="218" spans="1:3">
      <c r="A218"/>
      <c r="B218"/>
      <c r="C218"/>
    </row>
    <row r="219" spans="1:3">
      <c r="A219"/>
      <c r="B219"/>
      <c r="C219"/>
    </row>
    <row r="220" spans="1:3">
      <c r="A220"/>
      <c r="B220"/>
      <c r="C220"/>
    </row>
    <row r="221" spans="1:3">
      <c r="A221"/>
      <c r="B221"/>
      <c r="C221"/>
    </row>
    <row r="222" spans="1:3">
      <c r="A222"/>
      <c r="B222"/>
      <c r="C222"/>
    </row>
    <row r="223" spans="1:3">
      <c r="A223"/>
      <c r="B223"/>
      <c r="C223"/>
    </row>
    <row r="224" spans="1:3">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6" tooltip="Code of Ethics"/>
    <hyperlink ref="B54" location="References!A1" tooltip="802.11 WG Communication References" display="Reference"/>
    <hyperlink ref="B43" location="'802.11 Cover'!A1" tooltip="Cover Page" display="Cover"/>
    <hyperlink ref="B48" r:id="rId7" tooltip="Antitrust and Competition Policy"/>
    <hyperlink ref="B51" r:id="rId8" tooltip="IEEE-SA PatCom"/>
    <hyperlink ref="B45" r:id="rId9" tooltip="WG Officers and Contact Details"/>
    <hyperlink ref="B52" r:id="rId10" tooltip="Patent Policy"/>
    <hyperlink ref="B53" r:id="rId11" tooltip="Patent FAQ"/>
    <hyperlink ref="B47" r:id="rId12" tooltip="Affiliation FAQ"/>
    <hyperlink ref="B50" r:id="rId13" tooltip="IEEE-SA Letter of Assurance Form"/>
    <hyperlink ref="B14" location="'ARC SC'!A1" tooltip="Architecture Standing Committee Agenda" display="ARC"/>
    <hyperlink ref="B42" r:id="rId14" tooltip="Teleconference Calendar"/>
    <hyperlink ref="B41" r:id="rId15"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G16" r:id="rId16"/>
    <hyperlink ref="G23" r:id="rId17"/>
    <hyperlink ref="G24" r:id="rId18"/>
    <hyperlink ref="G25" r:id="rId19"/>
  </hyperlinks>
  <pageMargins left="0.25" right="0.25" top="0.25" bottom="0.75" header="0.5" footer="0.5"/>
  <pageSetup scale="70" orientation="portrait" horizontalDpi="4294967293" verticalDpi="1200" r:id="rId20"/>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89"/>
  <sheetViews>
    <sheetView showGridLines="0" zoomScale="50" zoomScaleNormal="50" workbookViewId="0">
      <selection activeCell="AD20" sqref="AD20"/>
    </sheetView>
  </sheetViews>
  <sheetFormatPr defaultRowHeight="12.75"/>
  <cols>
    <col min="1" max="1" width="1.42578125" customWidth="1"/>
    <col min="2" max="2" width="12.42578125" customWidth="1"/>
    <col min="3" max="3" width="1.42578125" customWidth="1"/>
    <col min="4" max="4" width="1.42578125" style="59" customWidth="1"/>
  </cols>
  <sheetData>
    <row r="1" spans="1:19" s="37" customFormat="1" ht="15.75">
      <c r="A1" s="870"/>
      <c r="B1" s="871" t="str">
        <f>Title!B1</f>
        <v>Sept 2012</v>
      </c>
      <c r="C1" s="872"/>
      <c r="D1" s="58"/>
      <c r="F1"/>
      <c r="G1"/>
      <c r="H1"/>
      <c r="I1"/>
      <c r="J1"/>
      <c r="K1"/>
      <c r="L1"/>
      <c r="M1"/>
      <c r="N1"/>
      <c r="O1"/>
      <c r="P1"/>
      <c r="Q1"/>
      <c r="R1"/>
      <c r="S1"/>
    </row>
    <row r="2" spans="1:19" ht="13.5" thickBot="1">
      <c r="A2" s="618"/>
      <c r="B2" s="894"/>
      <c r="C2" s="53"/>
    </row>
    <row r="3" spans="1:19" ht="13.5" thickBot="1">
      <c r="A3" s="618"/>
      <c r="B3" s="372" t="str">
        <f>Title!B3</f>
        <v>Interim</v>
      </c>
      <c r="C3" s="53"/>
    </row>
    <row r="4" spans="1:19">
      <c r="A4" s="618"/>
      <c r="B4" s="1271" t="str">
        <f>Title!B4</f>
        <v>R2</v>
      </c>
      <c r="C4" s="53"/>
    </row>
    <row r="5" spans="1:19">
      <c r="A5" s="618"/>
      <c r="B5" s="1272"/>
      <c r="C5" s="53"/>
    </row>
    <row r="6" spans="1:19" ht="13.5" thickBot="1">
      <c r="A6" s="618"/>
      <c r="B6" s="1273"/>
      <c r="C6" s="53"/>
      <c r="Q6" s="1302"/>
    </row>
    <row r="7" spans="1:19" ht="13.5" thickBot="1">
      <c r="A7" s="618"/>
      <c r="B7" s="54"/>
      <c r="C7" s="547"/>
      <c r="D7" s="60"/>
      <c r="Q7" s="1302"/>
    </row>
    <row r="8" spans="1:19" ht="18">
      <c r="A8" s="618"/>
      <c r="B8" s="1073" t="s">
        <v>114</v>
      </c>
      <c r="C8" s="501"/>
      <c r="Q8" s="1302"/>
    </row>
    <row r="9" spans="1:19" ht="15.75">
      <c r="A9" s="618"/>
      <c r="B9" s="685" t="s">
        <v>143</v>
      </c>
      <c r="C9" s="501"/>
      <c r="Q9" s="1302"/>
    </row>
    <row r="10" spans="1:19">
      <c r="A10" s="618"/>
      <c r="B10" s="686"/>
      <c r="C10" s="687"/>
    </row>
    <row r="11" spans="1:19" ht="15.75">
      <c r="A11" s="618"/>
      <c r="B11" s="688" t="s">
        <v>423</v>
      </c>
      <c r="C11" s="501"/>
    </row>
    <row r="12" spans="1:19" ht="15.75">
      <c r="A12" s="52"/>
      <c r="B12" s="689" t="s">
        <v>424</v>
      </c>
      <c r="C12" s="53"/>
    </row>
    <row r="13" spans="1:19" ht="15.75">
      <c r="A13" s="618"/>
      <c r="B13" s="690" t="s">
        <v>169</v>
      </c>
      <c r="C13" s="501"/>
    </row>
    <row r="14" spans="1:19" ht="15.75">
      <c r="A14" s="52"/>
      <c r="B14" s="691" t="s">
        <v>272</v>
      </c>
      <c r="C14" s="501"/>
    </row>
    <row r="15" spans="1:19" ht="15.75">
      <c r="A15" s="52"/>
      <c r="B15" s="502" t="s">
        <v>301</v>
      </c>
      <c r="C15" s="501"/>
    </row>
    <row r="16" spans="1:19" ht="15.75">
      <c r="A16" s="52"/>
      <c r="B16" s="503" t="s">
        <v>367</v>
      </c>
      <c r="C16" s="504"/>
    </row>
    <row r="17" spans="1:3">
      <c r="A17" s="52"/>
      <c r="B17" s="54"/>
      <c r="C17" s="463"/>
    </row>
    <row r="18" spans="1:3">
      <c r="A18" s="52"/>
      <c r="B18" s="54"/>
      <c r="C18" s="53"/>
    </row>
    <row r="19" spans="1:3" ht="15.75">
      <c r="A19" s="618"/>
      <c r="B19" s="1026" t="s">
        <v>425</v>
      </c>
      <c r="C19" s="501"/>
    </row>
    <row r="20" spans="1:3" ht="15.75">
      <c r="A20" s="52"/>
      <c r="B20" s="689" t="s">
        <v>426</v>
      </c>
      <c r="C20" s="53"/>
    </row>
    <row r="21" spans="1:3" ht="15.75">
      <c r="A21" s="618"/>
      <c r="B21" s="1074" t="s">
        <v>507</v>
      </c>
      <c r="C21" s="501"/>
    </row>
    <row r="22" spans="1:3" ht="15.75">
      <c r="A22" s="52"/>
      <c r="B22" s="1027" t="s">
        <v>316</v>
      </c>
      <c r="C22" s="501"/>
    </row>
    <row r="23" spans="1:3" ht="15.75">
      <c r="A23" s="52"/>
      <c r="B23" s="1075" t="s">
        <v>315</v>
      </c>
      <c r="C23" s="501"/>
    </row>
    <row r="24" spans="1:3" ht="15.75">
      <c r="A24" s="52"/>
      <c r="B24" s="1028" t="s">
        <v>368</v>
      </c>
      <c r="C24" s="501"/>
    </row>
    <row r="25" spans="1:3" ht="15.75">
      <c r="A25" s="52"/>
      <c r="B25" s="1076" t="s">
        <v>30</v>
      </c>
      <c r="C25" s="501"/>
    </row>
    <row r="26" spans="1:3" ht="15.75">
      <c r="A26" s="52"/>
      <c r="B26" s="1077" t="s">
        <v>24</v>
      </c>
      <c r="C26" s="501"/>
    </row>
    <row r="27" spans="1:3" ht="15.75">
      <c r="A27" s="52"/>
      <c r="B27" s="1078" t="s">
        <v>509</v>
      </c>
      <c r="C27" s="501"/>
    </row>
    <row r="28" spans="1:3" ht="15.75">
      <c r="A28" s="52"/>
      <c r="B28" s="54"/>
      <c r="C28" s="501"/>
    </row>
    <row r="29" spans="1:3">
      <c r="A29" s="52"/>
      <c r="B29" s="54"/>
      <c r="C29" s="53"/>
    </row>
    <row r="30" spans="1:3" ht="15.75">
      <c r="A30" s="52"/>
      <c r="B30" s="688" t="s">
        <v>427</v>
      </c>
      <c r="C30" s="53"/>
    </row>
    <row r="31" spans="1:3" ht="15.75">
      <c r="A31" s="52"/>
      <c r="B31" s="689" t="s">
        <v>428</v>
      </c>
      <c r="C31" s="53"/>
    </row>
    <row r="32" spans="1:3" ht="15.75">
      <c r="A32" s="52"/>
      <c r="B32" s="1081" t="s">
        <v>493</v>
      </c>
      <c r="C32" s="53"/>
    </row>
    <row r="33" spans="1:3" ht="15.75">
      <c r="A33" s="618"/>
      <c r="B33" s="1082" t="s">
        <v>508</v>
      </c>
      <c r="C33" s="501"/>
    </row>
    <row r="34" spans="1:3">
      <c r="A34" s="52"/>
      <c r="B34" s="54"/>
      <c r="C34" s="53"/>
    </row>
    <row r="35" spans="1:3" ht="15.75">
      <c r="A35" s="52"/>
      <c r="B35" s="54"/>
      <c r="C35" s="501"/>
    </row>
    <row r="36" spans="1:3" ht="15.75">
      <c r="A36" s="52"/>
      <c r="B36" s="1276" t="s">
        <v>456</v>
      </c>
      <c r="C36" s="501"/>
    </row>
    <row r="37" spans="1:3">
      <c r="A37" s="54"/>
      <c r="B37" s="1277"/>
      <c r="C37" s="54"/>
    </row>
    <row r="38" spans="1:3" ht="18">
      <c r="A38" s="54"/>
      <c r="B38" s="873" t="s">
        <v>452</v>
      </c>
      <c r="C38" s="54"/>
    </row>
    <row r="39" spans="1:3" ht="15.75">
      <c r="A39" s="54"/>
      <c r="B39" s="1085" t="s">
        <v>384</v>
      </c>
      <c r="C39" s="54"/>
    </row>
    <row r="40" spans="1:3" ht="13.5" thickBot="1">
      <c r="A40" s="54"/>
      <c r="B40" s="54"/>
      <c r="C40" s="54"/>
    </row>
    <row r="41" spans="1:3" ht="15">
      <c r="A41" s="52"/>
      <c r="B41" s="603" t="s">
        <v>321</v>
      </c>
      <c r="C41" s="53"/>
    </row>
    <row r="42" spans="1:3" ht="15">
      <c r="A42" s="52"/>
      <c r="B42" s="604" t="s">
        <v>279</v>
      </c>
      <c r="C42" s="53"/>
    </row>
    <row r="43" spans="1:3" ht="14.25">
      <c r="A43" s="52"/>
      <c r="B43" s="506" t="s">
        <v>264</v>
      </c>
      <c r="C43" s="505"/>
    </row>
    <row r="44" spans="1:3" ht="14.25">
      <c r="A44" s="52"/>
      <c r="B44" s="507" t="s">
        <v>115</v>
      </c>
      <c r="C44" s="505"/>
    </row>
    <row r="45" spans="1:3" ht="14.25">
      <c r="A45" s="52"/>
      <c r="B45" s="508" t="s">
        <v>116</v>
      </c>
      <c r="C45" s="505"/>
    </row>
    <row r="46" spans="1:3" ht="15.75">
      <c r="A46" s="52"/>
      <c r="B46" s="1083" t="s">
        <v>113</v>
      </c>
      <c r="C46" s="505"/>
    </row>
    <row r="47" spans="1:3" ht="14.25">
      <c r="A47" s="52"/>
      <c r="B47" s="509" t="s">
        <v>275</v>
      </c>
      <c r="C47" s="505"/>
    </row>
    <row r="48" spans="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fitToPage="1"/>
  </sheetPr>
  <dimension ref="A1:AR89"/>
  <sheetViews>
    <sheetView showGridLines="0" topLeftCell="C4" zoomScale="29" zoomScaleNormal="29" zoomScaleSheetLayoutView="25" workbookViewId="0">
      <selection activeCell="F12" sqref="F12"/>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18.140625" hidden="1" customWidth="1"/>
    <col min="8" max="27" width="21.28515625" customWidth="1"/>
    <col min="28" max="28" width="20.85546875" customWidth="1"/>
    <col min="29" max="29" width="25.85546875" style="1041"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c r="A1" s="870"/>
      <c r="B1" s="871" t="str">
        <f>Title!B1</f>
        <v>Sept 2012</v>
      </c>
      <c r="C1" s="872"/>
      <c r="E1" s="45"/>
      <c r="F1" s="661"/>
      <c r="AG1"/>
      <c r="AH1"/>
      <c r="AI1" s="14"/>
    </row>
    <row r="2" spans="1:37" s="30" customFormat="1" ht="36" customHeight="1" thickBot="1">
      <c r="A2" s="618"/>
      <c r="B2" s="894"/>
      <c r="C2" s="53"/>
      <c r="D2" s="6"/>
      <c r="E2" s="1365"/>
      <c r="F2" s="1388"/>
      <c r="G2" s="1388"/>
      <c r="H2" s="1388"/>
      <c r="I2" s="1388"/>
      <c r="J2" s="1388"/>
      <c r="K2" s="1388"/>
      <c r="L2" s="1388"/>
      <c r="M2" s="1388"/>
      <c r="N2" s="1388"/>
      <c r="O2" s="1388"/>
      <c r="P2" s="1388"/>
      <c r="Q2" s="1388"/>
      <c r="R2" s="1388"/>
      <c r="S2" s="1388"/>
      <c r="T2" s="1388"/>
      <c r="U2" s="1388"/>
      <c r="V2" s="1388"/>
      <c r="W2" s="1388"/>
      <c r="X2" s="1388"/>
      <c r="Y2" s="1388"/>
      <c r="Z2" s="1388"/>
      <c r="AA2" s="1388"/>
      <c r="AB2" s="1388"/>
      <c r="AC2" s="1388"/>
      <c r="AD2" s="1388"/>
      <c r="AE2" s="1388"/>
      <c r="AF2" s="1388"/>
      <c r="AG2"/>
      <c r="AH2"/>
      <c r="AI2" s="14"/>
      <c r="AJ2" s="6"/>
    </row>
    <row r="3" spans="1:37" s="6" customFormat="1" ht="36" customHeight="1" thickBot="1">
      <c r="A3" s="618"/>
      <c r="B3" s="372" t="str">
        <f>Title!B3</f>
        <v>Interim</v>
      </c>
      <c r="C3" s="53"/>
      <c r="E3" s="1366"/>
      <c r="F3" s="1389"/>
      <c r="G3" s="1389"/>
      <c r="H3" s="1389"/>
      <c r="I3" s="1389"/>
      <c r="J3" s="1389"/>
      <c r="K3" s="1389"/>
      <c r="L3" s="1389"/>
      <c r="M3" s="1389"/>
      <c r="N3" s="1389"/>
      <c r="O3" s="1389"/>
      <c r="P3" s="1389"/>
      <c r="Q3" s="1389"/>
      <c r="R3" s="1389"/>
      <c r="S3" s="1389"/>
      <c r="T3" s="1389"/>
      <c r="U3" s="1389"/>
      <c r="V3" s="1389"/>
      <c r="W3" s="1389"/>
      <c r="X3" s="1389"/>
      <c r="Y3" s="1389"/>
      <c r="Z3" s="1389"/>
      <c r="AA3" s="1389"/>
      <c r="AB3" s="1389"/>
      <c r="AC3" s="1389"/>
      <c r="AD3" s="1389"/>
      <c r="AE3" s="1389"/>
      <c r="AF3" s="1389"/>
      <c r="AG3"/>
      <c r="AH3"/>
      <c r="AI3" s="14"/>
    </row>
    <row r="4" spans="1:37" s="6" customFormat="1" ht="36" customHeight="1">
      <c r="A4" s="618"/>
      <c r="B4" s="1271" t="str">
        <f>Title!B4</f>
        <v>R2</v>
      </c>
      <c r="C4" s="53"/>
      <c r="E4" s="1366"/>
      <c r="F4" s="1420" t="str">
        <f>'802.11 Cover'!$E$5</f>
        <v>Hyatt Grand Champion   Indian Wells, CA, US</v>
      </c>
      <c r="G4" s="1420"/>
      <c r="H4" s="1420"/>
      <c r="I4" s="1420"/>
      <c r="J4" s="1420"/>
      <c r="K4" s="1420"/>
      <c r="L4" s="1420"/>
      <c r="M4" s="1420"/>
      <c r="N4" s="1420"/>
      <c r="O4" s="1420"/>
      <c r="P4" s="1420"/>
      <c r="Q4" s="1420"/>
      <c r="R4" s="1420"/>
      <c r="S4" s="1420"/>
      <c r="T4" s="1420"/>
      <c r="U4" s="1420"/>
      <c r="V4" s="1420"/>
      <c r="W4" s="1420"/>
      <c r="X4" s="1420"/>
      <c r="Y4" s="1420"/>
      <c r="Z4" s="1420"/>
      <c r="AA4" s="522"/>
      <c r="AB4" s="522"/>
      <c r="AC4" s="522"/>
      <c r="AD4" s="522"/>
      <c r="AE4" s="522"/>
      <c r="AF4" s="522"/>
      <c r="AG4"/>
      <c r="AH4"/>
      <c r="AI4" s="14"/>
    </row>
    <row r="5" spans="1:37" s="6" customFormat="1" ht="31.5" customHeight="1">
      <c r="A5" s="618"/>
      <c r="B5" s="1272"/>
      <c r="C5" s="53"/>
      <c r="E5" s="1250"/>
      <c r="F5" s="1421"/>
      <c r="G5" s="1421"/>
      <c r="H5" s="1421"/>
      <c r="I5" s="1421"/>
      <c r="J5" s="1421"/>
      <c r="K5" s="1421"/>
      <c r="L5" s="1421"/>
      <c r="M5" s="1421"/>
      <c r="N5" s="1421"/>
      <c r="O5" s="1421"/>
      <c r="P5" s="1421"/>
      <c r="Q5" s="1421"/>
      <c r="R5" s="1421"/>
      <c r="S5" s="1421"/>
      <c r="T5" s="1421"/>
      <c r="U5" s="1421"/>
      <c r="V5" s="1421"/>
      <c r="W5" s="1421"/>
      <c r="X5" s="1421"/>
      <c r="Y5" s="1421"/>
      <c r="Z5" s="1421"/>
      <c r="AA5" s="523"/>
      <c r="AB5" s="523"/>
      <c r="AC5" s="523"/>
      <c r="AD5" s="523"/>
      <c r="AE5" s="523"/>
      <c r="AF5" s="523"/>
      <c r="AG5"/>
      <c r="AH5"/>
      <c r="AI5" s="1051"/>
    </row>
    <row r="6" spans="1:37" s="6" customFormat="1" ht="36" customHeight="1" thickBot="1">
      <c r="A6" s="618"/>
      <c r="B6" s="1273"/>
      <c r="C6" s="53"/>
      <c r="E6" s="100"/>
      <c r="F6" s="1428" t="str">
        <f>'802.11 Cover'!$E$7</f>
        <v>September 16-21, 2012</v>
      </c>
      <c r="G6" s="1428"/>
      <c r="H6" s="1428"/>
      <c r="I6" s="1428"/>
      <c r="J6" s="1428"/>
      <c r="K6" s="1428"/>
      <c r="L6" s="1428"/>
      <c r="M6" s="1428"/>
      <c r="N6" s="1428"/>
      <c r="O6" s="1428"/>
      <c r="P6" s="1428"/>
      <c r="Q6" s="1428"/>
      <c r="R6" s="1428"/>
      <c r="S6" s="1428"/>
      <c r="T6" s="1428"/>
      <c r="U6" s="1428"/>
      <c r="V6" s="1428"/>
      <c r="W6" s="1428"/>
      <c r="X6" s="1428"/>
      <c r="Y6" s="1428"/>
      <c r="Z6" s="1428"/>
      <c r="AA6" s="518"/>
      <c r="AB6" s="518"/>
      <c r="AC6" s="518"/>
      <c r="AD6" s="518"/>
      <c r="AE6" s="518"/>
      <c r="AF6" s="518"/>
      <c r="AG6"/>
      <c r="AH6"/>
      <c r="AI6" s="1051"/>
    </row>
    <row r="7" spans="1:37" s="6" customFormat="1" ht="36" customHeight="1" thickBot="1">
      <c r="A7" s="618"/>
      <c r="B7" s="54"/>
      <c r="C7" s="547"/>
      <c r="E7" s="94"/>
      <c r="F7" s="56" t="s">
        <v>266</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1051"/>
      <c r="AK7" s="377"/>
    </row>
    <row r="8" spans="1:37" s="6" customFormat="1" ht="36" customHeight="1" thickBot="1">
      <c r="A8" s="618"/>
      <c r="B8" s="1073" t="s">
        <v>114</v>
      </c>
      <c r="C8" s="501"/>
      <c r="E8" s="585" t="s">
        <v>265</v>
      </c>
      <c r="F8" s="1072" t="s">
        <v>445</v>
      </c>
      <c r="G8" s="1309" t="s">
        <v>515</v>
      </c>
      <c r="H8" s="1310"/>
      <c r="I8" s="1310"/>
      <c r="J8" s="1310"/>
      <c r="K8" s="1310"/>
      <c r="L8" s="1311"/>
      <c r="M8" s="1309" t="s">
        <v>446</v>
      </c>
      <c r="N8" s="1310"/>
      <c r="O8" s="1310"/>
      <c r="P8" s="1310"/>
      <c r="Q8" s="1311"/>
      <c r="R8" s="1312" t="s">
        <v>447</v>
      </c>
      <c r="S8" s="1313"/>
      <c r="T8" s="1313"/>
      <c r="U8" s="1313"/>
      <c r="V8" s="1314"/>
      <c r="W8" s="1312" t="s">
        <v>448</v>
      </c>
      <c r="X8" s="1313"/>
      <c r="Y8" s="1313"/>
      <c r="Z8" s="1313"/>
      <c r="AA8" s="1314"/>
      <c r="AB8" s="1315" t="s">
        <v>449</v>
      </c>
      <c r="AC8" s="1316"/>
      <c r="AD8" s="1316"/>
      <c r="AE8" s="1316"/>
      <c r="AF8" s="1317"/>
      <c r="AG8"/>
      <c r="AH8" s="1051"/>
    </row>
    <row r="9" spans="1:37" s="6" customFormat="1" ht="36" customHeight="1">
      <c r="A9" s="618"/>
      <c r="B9" s="685" t="s">
        <v>143</v>
      </c>
      <c r="C9" s="501"/>
      <c r="E9" s="1367" t="s">
        <v>167</v>
      </c>
      <c r="F9" s="1434" t="str">
        <f>Title!$B$4</f>
        <v>R2</v>
      </c>
      <c r="G9" s="644"/>
      <c r="H9" s="1442" t="str">
        <f>$F$9</f>
        <v>R2</v>
      </c>
      <c r="I9" s="1443"/>
      <c r="J9" s="1443"/>
      <c r="K9" s="1443"/>
      <c r="L9" s="1444"/>
      <c r="M9" s="1369" t="s">
        <v>180</v>
      </c>
      <c r="N9" s="1370"/>
      <c r="O9" s="1370"/>
      <c r="P9" s="1370"/>
      <c r="Q9" s="1371"/>
      <c r="R9" s="1422" t="str">
        <f>$F$9</f>
        <v>R2</v>
      </c>
      <c r="S9" s="1423"/>
      <c r="T9" s="1423"/>
      <c r="U9" s="1423"/>
      <c r="V9" s="1424"/>
      <c r="W9" s="1436" t="str">
        <f>$F$9</f>
        <v>R2</v>
      </c>
      <c r="X9" s="1437"/>
      <c r="Y9" s="1437"/>
      <c r="Z9" s="1437"/>
      <c r="AA9" s="1438"/>
      <c r="AB9" s="1414" t="str">
        <f>$F$9</f>
        <v>R2</v>
      </c>
      <c r="AC9" s="1415"/>
      <c r="AD9" s="1415"/>
      <c r="AE9" s="1415"/>
      <c r="AF9" s="1416"/>
      <c r="AG9" s="31"/>
    </row>
    <row r="10" spans="1:37" s="31" customFormat="1" ht="36" customHeight="1" thickBot="1">
      <c r="A10" s="618"/>
      <c r="B10" s="686"/>
      <c r="C10" s="687"/>
      <c r="D10" s="6"/>
      <c r="E10" s="1368"/>
      <c r="F10" s="1435"/>
      <c r="G10" s="644"/>
      <c r="H10" s="1425"/>
      <c r="I10" s="1426"/>
      <c r="J10" s="1426"/>
      <c r="K10" s="1426"/>
      <c r="L10" s="1427"/>
      <c r="M10" s="1372"/>
      <c r="N10" s="1373"/>
      <c r="O10" s="1373"/>
      <c r="P10" s="1373"/>
      <c r="Q10" s="1374"/>
      <c r="R10" s="1425"/>
      <c r="S10" s="1426"/>
      <c r="T10" s="1426"/>
      <c r="U10" s="1426"/>
      <c r="V10" s="1427"/>
      <c r="W10" s="1439"/>
      <c r="X10" s="1440"/>
      <c r="Y10" s="1440"/>
      <c r="Z10" s="1440"/>
      <c r="AA10" s="1441"/>
      <c r="AB10" s="1417"/>
      <c r="AC10" s="1418"/>
      <c r="AD10" s="1418"/>
      <c r="AE10" s="1418"/>
      <c r="AF10" s="1419"/>
      <c r="AG10" s="15"/>
      <c r="AH10" s="6"/>
    </row>
    <row r="11" spans="1:37" s="13" customFormat="1" ht="36" customHeight="1">
      <c r="A11" s="618"/>
      <c r="B11" s="688" t="s">
        <v>423</v>
      </c>
      <c r="C11" s="501"/>
      <c r="D11" s="6"/>
      <c r="E11" s="586" t="s">
        <v>248</v>
      </c>
      <c r="F11" s="587"/>
      <c r="G11" s="644"/>
      <c r="H11" s="1454" t="s">
        <v>494</v>
      </c>
      <c r="I11" s="1455"/>
      <c r="J11" s="1455"/>
      <c r="K11" s="1455"/>
      <c r="L11" s="1456"/>
      <c r="M11" s="1507" t="s">
        <v>169</v>
      </c>
      <c r="N11" s="1337" t="s">
        <v>390</v>
      </c>
      <c r="O11" s="1331" t="s">
        <v>385</v>
      </c>
      <c r="P11" s="1321"/>
      <c r="Q11" s="1327"/>
      <c r="R11" s="1399" t="s">
        <v>272</v>
      </c>
      <c r="S11" s="1337" t="s">
        <v>390</v>
      </c>
      <c r="T11" s="1331" t="s">
        <v>385</v>
      </c>
      <c r="U11" s="1324" t="s">
        <v>25</v>
      </c>
      <c r="V11" s="1327"/>
      <c r="W11" s="1355"/>
      <c r="X11" s="1337" t="s">
        <v>390</v>
      </c>
      <c r="Y11" s="1331" t="s">
        <v>385</v>
      </c>
      <c r="Z11" s="1324" t="s">
        <v>25</v>
      </c>
      <c r="AA11" s="1327"/>
      <c r="AB11" s="1349" t="s">
        <v>258</v>
      </c>
      <c r="AC11" s="1350"/>
      <c r="AD11" s="1350"/>
      <c r="AE11" s="1350"/>
      <c r="AF11" s="1351"/>
      <c r="AG11" s="15"/>
      <c r="AH11" s="6"/>
    </row>
    <row r="12" spans="1:37" s="13" customFormat="1" ht="36" customHeight="1" thickBot="1">
      <c r="A12" s="52"/>
      <c r="B12" s="689" t="s">
        <v>424</v>
      </c>
      <c r="C12" s="53"/>
      <c r="D12" s="6"/>
      <c r="E12" s="588" t="s">
        <v>247</v>
      </c>
      <c r="F12" s="587"/>
      <c r="G12" s="644"/>
      <c r="H12" s="1457"/>
      <c r="I12" s="1458"/>
      <c r="J12" s="1458"/>
      <c r="K12" s="1458"/>
      <c r="L12" s="1459"/>
      <c r="M12" s="1508"/>
      <c r="N12" s="1338"/>
      <c r="O12" s="1332"/>
      <c r="P12" s="1322"/>
      <c r="Q12" s="1328"/>
      <c r="R12" s="1400"/>
      <c r="S12" s="1338"/>
      <c r="T12" s="1332"/>
      <c r="U12" s="1325"/>
      <c r="V12" s="1328"/>
      <c r="W12" s="1335"/>
      <c r="X12" s="1338"/>
      <c r="Y12" s="1332"/>
      <c r="Z12" s="1325"/>
      <c r="AA12" s="1328"/>
      <c r="AB12" s="1411"/>
      <c r="AC12" s="1412"/>
      <c r="AD12" s="1412"/>
      <c r="AE12" s="1412"/>
      <c r="AF12" s="1413"/>
      <c r="AG12" s="15"/>
      <c r="AH12" s="6"/>
    </row>
    <row r="13" spans="1:37" s="13" customFormat="1" ht="36" customHeight="1">
      <c r="A13" s="618"/>
      <c r="B13" s="690" t="s">
        <v>169</v>
      </c>
      <c r="C13" s="501"/>
      <c r="D13" s="6"/>
      <c r="E13" s="588" t="s">
        <v>245</v>
      </c>
      <c r="F13" s="587"/>
      <c r="G13" s="644"/>
      <c r="H13" s="1460" t="s">
        <v>495</v>
      </c>
      <c r="I13" s="1461"/>
      <c r="J13" s="1461"/>
      <c r="K13" s="1461"/>
      <c r="L13" s="1462"/>
      <c r="M13" s="1508"/>
      <c r="N13" s="1338"/>
      <c r="O13" s="1332"/>
      <c r="P13" s="1322"/>
      <c r="Q13" s="1328"/>
      <c r="R13" s="1400"/>
      <c r="S13" s="1338"/>
      <c r="T13" s="1332"/>
      <c r="U13" s="1325"/>
      <c r="V13" s="1328"/>
      <c r="W13" s="1335"/>
      <c r="X13" s="1338"/>
      <c r="Y13" s="1332"/>
      <c r="Z13" s="1325"/>
      <c r="AA13" s="1328"/>
      <c r="AB13" s="1411"/>
      <c r="AC13" s="1412"/>
      <c r="AD13" s="1412"/>
      <c r="AE13" s="1412"/>
      <c r="AF13" s="1413"/>
      <c r="AG13" s="1429"/>
      <c r="AH13" s="6"/>
    </row>
    <row r="14" spans="1:37" s="13" customFormat="1" ht="36" customHeight="1" thickBot="1">
      <c r="A14" s="52"/>
      <c r="B14" s="691" t="s">
        <v>272</v>
      </c>
      <c r="C14" s="501"/>
      <c r="D14" s="6"/>
      <c r="E14" s="588" t="s">
        <v>246</v>
      </c>
      <c r="F14" s="587"/>
      <c r="G14" s="644"/>
      <c r="H14" s="1463" t="s">
        <v>496</v>
      </c>
      <c r="I14" s="1464"/>
      <c r="J14" s="1464"/>
      <c r="K14" s="1464"/>
      <c r="L14" s="1465"/>
      <c r="M14" s="1509"/>
      <c r="N14" s="1339"/>
      <c r="O14" s="1333"/>
      <c r="P14" s="1323"/>
      <c r="Q14" s="1329"/>
      <c r="R14" s="1401"/>
      <c r="S14" s="1339"/>
      <c r="T14" s="1333"/>
      <c r="U14" s="1326"/>
      <c r="V14" s="1329"/>
      <c r="W14" s="1336"/>
      <c r="X14" s="1339"/>
      <c r="Y14" s="1333"/>
      <c r="Z14" s="1326"/>
      <c r="AA14" s="1329"/>
      <c r="AB14" s="1340" t="s">
        <v>161</v>
      </c>
      <c r="AC14" s="1341"/>
      <c r="AD14" s="1341"/>
      <c r="AE14" s="1341"/>
      <c r="AF14" s="1342"/>
      <c r="AG14" s="1430"/>
      <c r="AH14" s="6"/>
    </row>
    <row r="15" spans="1:37" s="13" customFormat="1" ht="36" customHeight="1" thickBot="1">
      <c r="A15" s="52"/>
      <c r="B15" s="502" t="s">
        <v>301</v>
      </c>
      <c r="C15" s="501"/>
      <c r="D15" s="6"/>
      <c r="E15" s="589" t="s">
        <v>229</v>
      </c>
      <c r="F15" s="587"/>
      <c r="G15" s="646"/>
      <c r="H15" s="1431" t="s">
        <v>185</v>
      </c>
      <c r="I15" s="1432"/>
      <c r="J15" s="1432"/>
      <c r="K15" s="1432"/>
      <c r="L15" s="1433"/>
      <c r="M15" s="1408" t="s">
        <v>185</v>
      </c>
      <c r="N15" s="1409"/>
      <c r="O15" s="1409"/>
      <c r="P15" s="1409"/>
      <c r="Q15" s="1410"/>
      <c r="R15" s="1396" t="s">
        <v>185</v>
      </c>
      <c r="S15" s="1397"/>
      <c r="T15" s="1397"/>
      <c r="U15" s="1397"/>
      <c r="V15" s="1398"/>
      <c r="W15" s="1396" t="s">
        <v>185</v>
      </c>
      <c r="X15" s="1397"/>
      <c r="Y15" s="1397"/>
      <c r="Z15" s="1397"/>
      <c r="AA15" s="1398"/>
      <c r="AB15" s="1346" t="s">
        <v>185</v>
      </c>
      <c r="AC15" s="1347"/>
      <c r="AD15" s="1347"/>
      <c r="AE15" s="1347"/>
      <c r="AF15" s="1348"/>
      <c r="AG15" s="15"/>
      <c r="AH15" s="6"/>
    </row>
    <row r="16" spans="1:37" s="13" customFormat="1" ht="36" customHeight="1">
      <c r="A16" s="52"/>
      <c r="B16" s="503" t="s">
        <v>367</v>
      </c>
      <c r="C16" s="504"/>
      <c r="D16" s="6"/>
      <c r="E16" s="857" t="s">
        <v>228</v>
      </c>
      <c r="F16" s="520"/>
      <c r="G16" s="646"/>
      <c r="H16" s="1448" t="s">
        <v>506</v>
      </c>
      <c r="I16" s="1385" t="s">
        <v>366</v>
      </c>
      <c r="J16" s="1331" t="s">
        <v>385</v>
      </c>
      <c r="K16" s="1324" t="s">
        <v>25</v>
      </c>
      <c r="L16" s="1327"/>
      <c r="M16" s="1451" t="s">
        <v>497</v>
      </c>
      <c r="N16" s="1337" t="s">
        <v>390</v>
      </c>
      <c r="O16" s="1331" t="s">
        <v>385</v>
      </c>
      <c r="P16" s="1324" t="s">
        <v>25</v>
      </c>
      <c r="Q16" s="1330"/>
      <c r="R16" s="1466" t="s">
        <v>258</v>
      </c>
      <c r="S16" s="1467"/>
      <c r="T16" s="1467"/>
      <c r="U16" s="1467"/>
      <c r="V16" s="1468"/>
      <c r="W16" s="1451" t="s">
        <v>497</v>
      </c>
      <c r="X16" s="1337" t="s">
        <v>390</v>
      </c>
      <c r="Y16" s="1318" t="s">
        <v>26</v>
      </c>
      <c r="Z16" s="1402" t="s">
        <v>499</v>
      </c>
      <c r="AA16" s="1330"/>
      <c r="AB16" s="1349" t="s">
        <v>527</v>
      </c>
      <c r="AC16" s="1350"/>
      <c r="AD16" s="1350"/>
      <c r="AE16" s="1350"/>
      <c r="AF16" s="1351"/>
      <c r="AG16" s="15"/>
      <c r="AH16" s="6"/>
    </row>
    <row r="17" spans="1:34" s="13" customFormat="1" ht="36" customHeight="1" thickBot="1">
      <c r="A17" s="52"/>
      <c r="B17" s="54"/>
      <c r="C17" s="463"/>
      <c r="D17" s="6"/>
      <c r="E17" s="1251" t="s">
        <v>230</v>
      </c>
      <c r="F17" s="520"/>
      <c r="G17" s="645"/>
      <c r="H17" s="1449"/>
      <c r="I17" s="1386"/>
      <c r="J17" s="1332"/>
      <c r="K17" s="1325"/>
      <c r="L17" s="1328"/>
      <c r="M17" s="1452"/>
      <c r="N17" s="1338"/>
      <c r="O17" s="1332"/>
      <c r="P17" s="1325"/>
      <c r="Q17" s="1328"/>
      <c r="R17" s="1469"/>
      <c r="S17" s="1470"/>
      <c r="T17" s="1470"/>
      <c r="U17" s="1470"/>
      <c r="V17" s="1471"/>
      <c r="W17" s="1452"/>
      <c r="X17" s="1338"/>
      <c r="Y17" s="1319"/>
      <c r="Z17" s="1403"/>
      <c r="AA17" s="1328"/>
      <c r="AB17" s="1352"/>
      <c r="AC17" s="1353"/>
      <c r="AD17" s="1353"/>
      <c r="AE17" s="1353"/>
      <c r="AF17" s="1354"/>
      <c r="AG17" s="15"/>
      <c r="AH17" s="6"/>
    </row>
    <row r="18" spans="1:34" s="13" customFormat="1" ht="36" customHeight="1">
      <c r="A18" s="52"/>
      <c r="B18" s="54"/>
      <c r="C18" s="53"/>
      <c r="D18" s="6"/>
      <c r="E18" s="1251" t="s">
        <v>231</v>
      </c>
      <c r="F18" s="520"/>
      <c r="G18" s="645"/>
      <c r="H18" s="1449"/>
      <c r="I18" s="1386"/>
      <c r="J18" s="1332"/>
      <c r="K18" s="1325"/>
      <c r="L18" s="1328"/>
      <c r="M18" s="1452"/>
      <c r="N18" s="1338"/>
      <c r="O18" s="1332"/>
      <c r="P18" s="1325"/>
      <c r="Q18" s="1328"/>
      <c r="R18" s="1343" t="s">
        <v>160</v>
      </c>
      <c r="S18" s="1344"/>
      <c r="T18" s="1344"/>
      <c r="U18" s="1344"/>
      <c r="V18" s="1345"/>
      <c r="W18" s="1452"/>
      <c r="X18" s="1338"/>
      <c r="Y18" s="1319"/>
      <c r="Z18" s="1403"/>
      <c r="AA18" s="1328"/>
      <c r="AB18" s="1390" t="s">
        <v>60</v>
      </c>
      <c r="AC18" s="1391"/>
      <c r="AD18" s="1391"/>
      <c r="AE18" s="1391"/>
      <c r="AF18" s="1392"/>
      <c r="AG18" s="15"/>
      <c r="AH18" s="6"/>
    </row>
    <row r="19" spans="1:34" s="13" customFormat="1" ht="36" customHeight="1" thickBot="1">
      <c r="A19" s="618"/>
      <c r="B19" s="1026" t="s">
        <v>425</v>
      </c>
      <c r="C19" s="501"/>
      <c r="D19" s="6"/>
      <c r="E19" s="1251" t="s">
        <v>232</v>
      </c>
      <c r="F19" s="520"/>
      <c r="G19" s="645"/>
      <c r="H19" s="1450"/>
      <c r="I19" s="1387"/>
      <c r="J19" s="1333"/>
      <c r="K19" s="1326"/>
      <c r="L19" s="1329"/>
      <c r="M19" s="1453"/>
      <c r="N19" s="1339"/>
      <c r="O19" s="1333"/>
      <c r="P19" s="1326"/>
      <c r="Q19" s="1329"/>
      <c r="R19" s="1472" t="s">
        <v>125</v>
      </c>
      <c r="S19" s="1473"/>
      <c r="T19" s="1473"/>
      <c r="U19" s="1473"/>
      <c r="V19" s="1474"/>
      <c r="W19" s="1453"/>
      <c r="X19" s="1339"/>
      <c r="Y19" s="1320"/>
      <c r="Z19" s="1404"/>
      <c r="AA19" s="1329"/>
      <c r="AB19" s="1393"/>
      <c r="AC19" s="1394"/>
      <c r="AD19" s="1394"/>
      <c r="AE19" s="1394"/>
      <c r="AF19" s="1395"/>
      <c r="AG19" s="15"/>
      <c r="AH19" s="6"/>
    </row>
    <row r="20" spans="1:34" s="13" customFormat="1" ht="36" customHeight="1" thickBot="1">
      <c r="A20" s="52"/>
      <c r="B20" s="689" t="s">
        <v>426</v>
      </c>
      <c r="C20" s="53"/>
      <c r="D20" s="6"/>
      <c r="E20" s="590" t="s">
        <v>252</v>
      </c>
      <c r="F20" s="520"/>
      <c r="G20" s="521"/>
      <c r="H20" s="1359" t="s">
        <v>242</v>
      </c>
      <c r="I20" s="1360"/>
      <c r="J20" s="1360"/>
      <c r="K20" s="1360"/>
      <c r="L20" s="1361"/>
      <c r="M20" s="1362" t="s">
        <v>242</v>
      </c>
      <c r="N20" s="1363"/>
      <c r="O20" s="1363"/>
      <c r="P20" s="1363"/>
      <c r="Q20" s="1364"/>
      <c r="R20" s="1359" t="s">
        <v>242</v>
      </c>
      <c r="S20" s="1360"/>
      <c r="T20" s="1360"/>
      <c r="U20" s="1360"/>
      <c r="V20" s="1361"/>
      <c r="W20" s="1362" t="s">
        <v>242</v>
      </c>
      <c r="X20" s="1363"/>
      <c r="Y20" s="1363"/>
      <c r="Z20" s="1363"/>
      <c r="AA20" s="1364"/>
      <c r="AB20" s="1356" t="s">
        <v>97</v>
      </c>
      <c r="AC20" s="1357"/>
      <c r="AD20" s="1357"/>
      <c r="AE20" s="1357"/>
      <c r="AF20" s="1358"/>
      <c r="AG20" s="15"/>
      <c r="AH20" s="6"/>
    </row>
    <row r="21" spans="1:34" s="13" customFormat="1" ht="36" customHeight="1" thickBot="1">
      <c r="A21" s="618"/>
      <c r="B21" s="1074" t="s">
        <v>507</v>
      </c>
      <c r="C21" s="501"/>
      <c r="D21" s="6"/>
      <c r="E21" s="590" t="s">
        <v>253</v>
      </c>
      <c r="F21" s="520"/>
      <c r="G21" s="521"/>
      <c r="H21" s="1362"/>
      <c r="I21" s="1363"/>
      <c r="J21" s="1363"/>
      <c r="K21" s="1363"/>
      <c r="L21" s="1364"/>
      <c r="M21" s="1510"/>
      <c r="N21" s="1511"/>
      <c r="O21" s="1511"/>
      <c r="P21" s="1511"/>
      <c r="Q21" s="1512"/>
      <c r="R21" s="1362"/>
      <c r="S21" s="1363"/>
      <c r="T21" s="1363"/>
      <c r="U21" s="1363"/>
      <c r="V21" s="1364"/>
      <c r="W21" s="1362"/>
      <c r="X21" s="1363"/>
      <c r="Y21" s="1363"/>
      <c r="Z21" s="1363"/>
      <c r="AA21" s="1364"/>
      <c r="AB21" s="1053"/>
      <c r="AC21" s="1053"/>
      <c r="AD21" s="1053"/>
      <c r="AE21" s="1053"/>
      <c r="AF21" s="1054"/>
      <c r="AG21" s="15"/>
      <c r="AH21" s="6"/>
    </row>
    <row r="22" spans="1:34" s="13" customFormat="1" ht="36" customHeight="1">
      <c r="A22" s="52"/>
      <c r="B22" s="1027" t="s">
        <v>316</v>
      </c>
      <c r="C22" s="501"/>
      <c r="D22" s="6"/>
      <c r="E22" s="1405" t="s">
        <v>233</v>
      </c>
      <c r="F22" s="519"/>
      <c r="G22" s="645"/>
      <c r="H22" s="1334"/>
      <c r="I22" s="1385" t="s">
        <v>366</v>
      </c>
      <c r="J22" s="1331" t="s">
        <v>385</v>
      </c>
      <c r="K22" s="1324" t="s">
        <v>25</v>
      </c>
      <c r="L22" s="1330"/>
      <c r="M22" s="1334"/>
      <c r="N22" s="1445" t="s">
        <v>498</v>
      </c>
      <c r="O22" s="1318" t="s">
        <v>500</v>
      </c>
      <c r="P22" s="1324" t="s">
        <v>25</v>
      </c>
      <c r="Q22" s="1330"/>
      <c r="R22" s="1334"/>
      <c r="S22" s="1445" t="s">
        <v>498</v>
      </c>
      <c r="T22" s="1331" t="s">
        <v>385</v>
      </c>
      <c r="U22" s="1324" t="s">
        <v>451</v>
      </c>
      <c r="V22" s="1330"/>
      <c r="W22" s="1334"/>
      <c r="X22" s="1445" t="s">
        <v>498</v>
      </c>
      <c r="Y22" s="1331" t="s">
        <v>385</v>
      </c>
      <c r="Z22" s="1324" t="s">
        <v>25</v>
      </c>
      <c r="AA22" s="1330"/>
      <c r="AB22" s="544"/>
      <c r="AC22" s="544"/>
      <c r="AD22" s="544"/>
      <c r="AE22" s="544"/>
      <c r="AF22" s="591"/>
      <c r="AG22" s="15"/>
      <c r="AH22" s="6"/>
    </row>
    <row r="23" spans="1:34" s="13" customFormat="1" ht="36" customHeight="1">
      <c r="A23" s="52"/>
      <c r="B23" s="1075" t="s">
        <v>315</v>
      </c>
      <c r="C23" s="501"/>
      <c r="D23" s="6"/>
      <c r="E23" s="1406"/>
      <c r="F23" s="519"/>
      <c r="G23" s="645"/>
      <c r="H23" s="1335"/>
      <c r="I23" s="1386"/>
      <c r="J23" s="1332"/>
      <c r="K23" s="1325"/>
      <c r="L23" s="1328"/>
      <c r="M23" s="1335"/>
      <c r="N23" s="1446"/>
      <c r="O23" s="1319"/>
      <c r="P23" s="1325"/>
      <c r="Q23" s="1328"/>
      <c r="R23" s="1335"/>
      <c r="S23" s="1446"/>
      <c r="T23" s="1332"/>
      <c r="U23" s="1325"/>
      <c r="V23" s="1328"/>
      <c r="W23" s="1335"/>
      <c r="X23" s="1446"/>
      <c r="Y23" s="1332"/>
      <c r="Z23" s="1325"/>
      <c r="AA23" s="1328"/>
      <c r="AB23" s="544"/>
      <c r="AC23" s="544"/>
      <c r="AD23" s="544"/>
      <c r="AE23" s="544"/>
      <c r="AF23" s="591"/>
      <c r="AG23" s="15"/>
      <c r="AH23" s="6"/>
    </row>
    <row r="24" spans="1:34" s="13" customFormat="1" ht="36" customHeight="1">
      <c r="A24" s="52"/>
      <c r="B24" s="1028" t="s">
        <v>368</v>
      </c>
      <c r="C24" s="501"/>
      <c r="D24" s="6"/>
      <c r="E24" s="1406"/>
      <c r="F24" s="537"/>
      <c r="G24" s="645"/>
      <c r="H24" s="1335"/>
      <c r="I24" s="1386"/>
      <c r="J24" s="1332"/>
      <c r="K24" s="1325"/>
      <c r="L24" s="1328"/>
      <c r="M24" s="1335"/>
      <c r="N24" s="1446"/>
      <c r="O24" s="1319"/>
      <c r="P24" s="1325"/>
      <c r="Q24" s="1328"/>
      <c r="R24" s="1335"/>
      <c r="S24" s="1446"/>
      <c r="T24" s="1332"/>
      <c r="U24" s="1325"/>
      <c r="V24" s="1328"/>
      <c r="W24" s="1335"/>
      <c r="X24" s="1446"/>
      <c r="Y24" s="1332"/>
      <c r="Z24" s="1325"/>
      <c r="AA24" s="1328"/>
      <c r="AB24" s="544"/>
      <c r="AC24" s="544"/>
      <c r="AD24" s="544"/>
      <c r="AE24" s="544"/>
      <c r="AF24" s="591"/>
      <c r="AG24" s="15"/>
      <c r="AH24" s="6"/>
    </row>
    <row r="25" spans="1:34" s="13" customFormat="1" ht="36" customHeight="1" thickBot="1">
      <c r="A25" s="52"/>
      <c r="B25" s="1076" t="s">
        <v>30</v>
      </c>
      <c r="C25" s="501"/>
      <c r="D25" s="6"/>
      <c r="E25" s="1407"/>
      <c r="F25" s="538"/>
      <c r="G25" s="645"/>
      <c r="H25" s="1336"/>
      <c r="I25" s="1387"/>
      <c r="J25" s="1333"/>
      <c r="K25" s="1326"/>
      <c r="L25" s="1329"/>
      <c r="M25" s="1336"/>
      <c r="N25" s="1447"/>
      <c r="O25" s="1320"/>
      <c r="P25" s="1326"/>
      <c r="Q25" s="1329"/>
      <c r="R25" s="1336"/>
      <c r="S25" s="1447"/>
      <c r="T25" s="1333"/>
      <c r="U25" s="1326"/>
      <c r="V25" s="1329"/>
      <c r="W25" s="1336"/>
      <c r="X25" s="1447"/>
      <c r="Y25" s="1333"/>
      <c r="Z25" s="1326"/>
      <c r="AA25" s="1329"/>
      <c r="AB25" s="544"/>
      <c r="AC25" s="544"/>
      <c r="AD25" s="544"/>
      <c r="AE25" s="544"/>
      <c r="AF25" s="591"/>
      <c r="AG25" s="15"/>
      <c r="AH25" s="6"/>
    </row>
    <row r="26" spans="1:34" s="13" customFormat="1" ht="36" customHeight="1" thickBot="1">
      <c r="A26" s="52"/>
      <c r="B26" s="1077" t="s">
        <v>24</v>
      </c>
      <c r="C26" s="501"/>
      <c r="D26" s="6"/>
      <c r="E26" s="592" t="s">
        <v>234</v>
      </c>
      <c r="F26" s="539"/>
      <c r="G26" s="647"/>
      <c r="H26" s="1513" t="s">
        <v>185</v>
      </c>
      <c r="I26" s="1514"/>
      <c r="J26" s="1514"/>
      <c r="K26" s="1514"/>
      <c r="L26" s="1515"/>
      <c r="M26" s="1513" t="s">
        <v>185</v>
      </c>
      <c r="N26" s="1514"/>
      <c r="O26" s="1514"/>
      <c r="P26" s="1514"/>
      <c r="Q26" s="1515"/>
      <c r="R26" s="1396" t="s">
        <v>185</v>
      </c>
      <c r="S26" s="1397"/>
      <c r="T26" s="1397"/>
      <c r="U26" s="1397"/>
      <c r="V26" s="1398"/>
      <c r="W26" s="1396" t="s">
        <v>185</v>
      </c>
      <c r="X26" s="1397"/>
      <c r="Y26" s="1397"/>
      <c r="Z26" s="1397"/>
      <c r="AA26" s="1398"/>
      <c r="AB26" s="544"/>
      <c r="AC26" s="544"/>
      <c r="AD26" s="544"/>
      <c r="AE26" s="1087"/>
      <c r="AF26" s="591"/>
      <c r="AG26" s="15"/>
      <c r="AH26" s="6"/>
    </row>
    <row r="27" spans="1:34" s="13" customFormat="1" ht="36" customHeight="1">
      <c r="A27" s="52"/>
      <c r="B27" s="1078" t="s">
        <v>509</v>
      </c>
      <c r="C27" s="501"/>
      <c r="D27" s="6"/>
      <c r="E27" s="1251" t="s">
        <v>208</v>
      </c>
      <c r="F27" s="1522" t="s">
        <v>134</v>
      </c>
      <c r="G27" s="648"/>
      <c r="H27" s="1451" t="s">
        <v>497</v>
      </c>
      <c r="I27" s="1337" t="s">
        <v>390</v>
      </c>
      <c r="J27" s="1318" t="s">
        <v>26</v>
      </c>
      <c r="K27" s="1402" t="s">
        <v>499</v>
      </c>
      <c r="L27" s="1330"/>
      <c r="M27" s="1525" t="s">
        <v>367</v>
      </c>
      <c r="N27" s="1385" t="s">
        <v>366</v>
      </c>
      <c r="O27" s="1318" t="s">
        <v>26</v>
      </c>
      <c r="P27" s="1402" t="s">
        <v>499</v>
      </c>
      <c r="Q27" s="1516" t="s">
        <v>372</v>
      </c>
      <c r="R27" s="1334"/>
      <c r="S27" s="1337" t="s">
        <v>390</v>
      </c>
      <c r="T27" s="1318" t="s">
        <v>26</v>
      </c>
      <c r="U27" s="1324" t="s">
        <v>25</v>
      </c>
      <c r="V27" s="1330"/>
      <c r="W27" s="1334"/>
      <c r="X27" s="1385" t="s">
        <v>366</v>
      </c>
      <c r="Y27" s="1318" t="s">
        <v>26</v>
      </c>
      <c r="Z27" s="1324" t="s">
        <v>25</v>
      </c>
      <c r="AA27" s="1330"/>
      <c r="AB27" s="544"/>
      <c r="AC27" s="544"/>
      <c r="AD27" s="544"/>
      <c r="AE27" s="544"/>
      <c r="AF27" s="591"/>
      <c r="AG27" s="15"/>
      <c r="AH27" s="6"/>
    </row>
    <row r="28" spans="1:34" s="13" customFormat="1" ht="36" customHeight="1">
      <c r="A28" s="52"/>
      <c r="B28" s="54"/>
      <c r="C28" s="501"/>
      <c r="D28" s="6"/>
      <c r="E28" s="1251" t="s">
        <v>209</v>
      </c>
      <c r="F28" s="1523"/>
      <c r="G28" s="648"/>
      <c r="H28" s="1452"/>
      <c r="I28" s="1338"/>
      <c r="J28" s="1319"/>
      <c r="K28" s="1403"/>
      <c r="L28" s="1328"/>
      <c r="M28" s="1526"/>
      <c r="N28" s="1386"/>
      <c r="O28" s="1319"/>
      <c r="P28" s="1403"/>
      <c r="Q28" s="1517"/>
      <c r="R28" s="1335"/>
      <c r="S28" s="1338"/>
      <c r="T28" s="1319"/>
      <c r="U28" s="1325"/>
      <c r="V28" s="1328"/>
      <c r="W28" s="1335"/>
      <c r="X28" s="1386"/>
      <c r="Y28" s="1319"/>
      <c r="Z28" s="1325"/>
      <c r="AA28" s="1328"/>
      <c r="AB28" s="544"/>
      <c r="AC28" s="544"/>
      <c r="AD28" s="544"/>
      <c r="AE28" s="544"/>
      <c r="AF28" s="591"/>
      <c r="AG28" s="15"/>
      <c r="AH28" s="6"/>
    </row>
    <row r="29" spans="1:34" s="13" customFormat="1" ht="36" customHeight="1">
      <c r="A29" s="52"/>
      <c r="B29" s="54"/>
      <c r="C29" s="53"/>
      <c r="D29" s="6"/>
      <c r="E29" s="1251" t="s">
        <v>249</v>
      </c>
      <c r="F29" s="1524"/>
      <c r="G29" s="648"/>
      <c r="H29" s="1452"/>
      <c r="I29" s="1338"/>
      <c r="J29" s="1319"/>
      <c r="K29" s="1403"/>
      <c r="L29" s="1328"/>
      <c r="M29" s="1526"/>
      <c r="N29" s="1386"/>
      <c r="O29" s="1319"/>
      <c r="P29" s="1403"/>
      <c r="Q29" s="1517"/>
      <c r="R29" s="1335"/>
      <c r="S29" s="1338"/>
      <c r="T29" s="1319"/>
      <c r="U29" s="1325"/>
      <c r="V29" s="1328"/>
      <c r="W29" s="1335"/>
      <c r="X29" s="1386"/>
      <c r="Y29" s="1319"/>
      <c r="Z29" s="1325"/>
      <c r="AA29" s="1328"/>
      <c r="AB29" s="544"/>
      <c r="AC29" s="544"/>
      <c r="AD29" s="544"/>
      <c r="AE29" s="544"/>
      <c r="AF29" s="591"/>
      <c r="AG29" s="15"/>
      <c r="AH29" s="6"/>
    </row>
    <row r="30" spans="1:34" s="13" customFormat="1" ht="36" customHeight="1" thickBot="1">
      <c r="A30" s="52"/>
      <c r="B30" s="688" t="s">
        <v>427</v>
      </c>
      <c r="C30" s="53"/>
      <c r="D30" s="6"/>
      <c r="E30" s="1251" t="s">
        <v>250</v>
      </c>
      <c r="F30" s="519"/>
      <c r="G30" s="648"/>
      <c r="H30" s="1453"/>
      <c r="I30" s="1339"/>
      <c r="J30" s="1320"/>
      <c r="K30" s="1404"/>
      <c r="L30" s="1329"/>
      <c r="M30" s="1527"/>
      <c r="N30" s="1387"/>
      <c r="O30" s="1320"/>
      <c r="P30" s="1404"/>
      <c r="Q30" s="1518"/>
      <c r="R30" s="1336"/>
      <c r="S30" s="1339"/>
      <c r="T30" s="1320"/>
      <c r="U30" s="1326"/>
      <c r="V30" s="1329"/>
      <c r="W30" s="1506"/>
      <c r="X30" s="1387"/>
      <c r="Y30" s="1320"/>
      <c r="Z30" s="1326"/>
      <c r="AA30" s="1378"/>
      <c r="AB30" s="544"/>
      <c r="AC30" s="544"/>
      <c r="AD30" s="544"/>
      <c r="AE30" s="544"/>
      <c r="AF30" s="591"/>
      <c r="AG30" s="15"/>
      <c r="AH30" s="6"/>
    </row>
    <row r="31" spans="1:34" s="13" customFormat="1" ht="36" customHeight="1">
      <c r="A31" s="52"/>
      <c r="B31" s="689" t="s">
        <v>428</v>
      </c>
      <c r="C31" s="53"/>
      <c r="D31" s="6"/>
      <c r="E31" s="593" t="s">
        <v>235</v>
      </c>
      <c r="F31" s="594"/>
      <c r="G31" s="1496"/>
      <c r="H31" s="1379" t="s">
        <v>310</v>
      </c>
      <c r="I31" s="1380"/>
      <c r="J31" s="1380"/>
      <c r="K31" s="1380"/>
      <c r="L31" s="1381"/>
      <c r="M31" s="1379" t="s">
        <v>310</v>
      </c>
      <c r="N31" s="1380"/>
      <c r="O31" s="1380"/>
      <c r="P31" s="1380"/>
      <c r="Q31" s="1381"/>
      <c r="R31" s="1497"/>
      <c r="S31" s="1498"/>
      <c r="T31" s="1498"/>
      <c r="U31" s="1498"/>
      <c r="V31" s="1499"/>
      <c r="W31" s="1379" t="s">
        <v>310</v>
      </c>
      <c r="X31" s="1380"/>
      <c r="Y31" s="1380"/>
      <c r="Z31" s="1380"/>
      <c r="AA31" s="1381"/>
      <c r="AB31" s="69"/>
      <c r="AC31" s="35"/>
      <c r="AD31" s="35"/>
      <c r="AE31" s="35"/>
      <c r="AF31" s="102"/>
      <c r="AG31" s="15"/>
      <c r="AH31" s="6"/>
    </row>
    <row r="32" spans="1:34" s="13" customFormat="1" ht="36" customHeight="1">
      <c r="A32" s="52"/>
      <c r="B32" s="1081" t="s">
        <v>493</v>
      </c>
      <c r="C32" s="53"/>
      <c r="D32" s="6"/>
      <c r="E32" s="593" t="s">
        <v>236</v>
      </c>
      <c r="F32" s="1494" t="s">
        <v>183</v>
      </c>
      <c r="G32" s="1496"/>
      <c r="H32" s="1382"/>
      <c r="I32" s="1383"/>
      <c r="J32" s="1383"/>
      <c r="K32" s="1383"/>
      <c r="L32" s="1384"/>
      <c r="M32" s="1382"/>
      <c r="N32" s="1383"/>
      <c r="O32" s="1383"/>
      <c r="P32" s="1383"/>
      <c r="Q32" s="1384"/>
      <c r="R32" s="1500" t="s">
        <v>135</v>
      </c>
      <c r="S32" s="1501"/>
      <c r="T32" s="1501"/>
      <c r="U32" s="1501"/>
      <c r="V32" s="1502"/>
      <c r="W32" s="1382"/>
      <c r="X32" s="1383"/>
      <c r="Y32" s="1383"/>
      <c r="Z32" s="1383"/>
      <c r="AA32" s="1384"/>
      <c r="AB32" s="69"/>
      <c r="AC32" s="35"/>
      <c r="AD32" s="35"/>
      <c r="AE32" s="35"/>
      <c r="AF32" s="102"/>
      <c r="AG32" s="15"/>
      <c r="AH32" s="6"/>
    </row>
    <row r="33" spans="1:44" s="13" customFormat="1" ht="36" customHeight="1" thickBot="1">
      <c r="A33" s="618"/>
      <c r="B33" s="1082" t="s">
        <v>508</v>
      </c>
      <c r="C33" s="501"/>
      <c r="D33" s="6"/>
      <c r="E33" s="593" t="s">
        <v>237</v>
      </c>
      <c r="F33" s="1495"/>
      <c r="G33" s="1496"/>
      <c r="H33" s="1382"/>
      <c r="I33" s="1383"/>
      <c r="J33" s="1383"/>
      <c r="K33" s="1383"/>
      <c r="L33" s="1384"/>
      <c r="M33" s="1491"/>
      <c r="N33" s="1492"/>
      <c r="O33" s="1492"/>
      <c r="P33" s="1492"/>
      <c r="Q33" s="1493"/>
      <c r="R33" s="1500"/>
      <c r="S33" s="1501"/>
      <c r="T33" s="1501"/>
      <c r="U33" s="1501"/>
      <c r="V33" s="1502"/>
      <c r="W33" s="1491"/>
      <c r="X33" s="1492"/>
      <c r="Y33" s="1492"/>
      <c r="Z33" s="1492"/>
      <c r="AA33" s="1493"/>
      <c r="AB33" s="69"/>
      <c r="AC33" s="35"/>
      <c r="AD33" s="35"/>
      <c r="AE33" s="35"/>
      <c r="AF33" s="102"/>
      <c r="AG33" s="15"/>
      <c r="AH33" s="6"/>
    </row>
    <row r="34" spans="1:44" s="13" customFormat="1" ht="36" customHeight="1">
      <c r="A34" s="52"/>
      <c r="B34" s="54"/>
      <c r="C34" s="53"/>
      <c r="D34" s="6"/>
      <c r="E34" s="1251" t="s">
        <v>238</v>
      </c>
      <c r="F34" s="1495"/>
      <c r="G34" s="1375"/>
      <c r="H34" s="1355"/>
      <c r="I34" s="1321"/>
      <c r="J34" s="1318" t="s">
        <v>26</v>
      </c>
      <c r="K34" s="1519" t="s">
        <v>451</v>
      </c>
      <c r="L34" s="1327"/>
      <c r="M34" s="1507" t="s">
        <v>169</v>
      </c>
      <c r="N34" s="1321"/>
      <c r="O34" s="1321"/>
      <c r="P34" s="1321"/>
      <c r="Q34" s="1327"/>
      <c r="R34" s="1500"/>
      <c r="S34" s="1501"/>
      <c r="T34" s="1501"/>
      <c r="U34" s="1501"/>
      <c r="V34" s="1502"/>
      <c r="W34" s="1485" t="s">
        <v>222</v>
      </c>
      <c r="X34" s="1486"/>
      <c r="Y34" s="1486"/>
      <c r="Z34" s="1486"/>
      <c r="AA34" s="1487"/>
      <c r="AB34" s="69"/>
      <c r="AC34" s="35"/>
      <c r="AD34" s="35"/>
      <c r="AE34" s="35"/>
      <c r="AF34" s="102"/>
      <c r="AG34" s="15"/>
      <c r="AH34" s="6"/>
    </row>
    <row r="35" spans="1:44" s="13" customFormat="1" ht="36" customHeight="1">
      <c r="A35" s="52"/>
      <c r="B35" s="54"/>
      <c r="C35" s="501"/>
      <c r="D35" s="6"/>
      <c r="E35" s="1251" t="s">
        <v>239</v>
      </c>
      <c r="F35" s="520"/>
      <c r="G35" s="1375"/>
      <c r="H35" s="1335"/>
      <c r="I35" s="1322"/>
      <c r="J35" s="1319"/>
      <c r="K35" s="1325"/>
      <c r="L35" s="1328"/>
      <c r="M35" s="1508"/>
      <c r="N35" s="1322"/>
      <c r="O35" s="1322"/>
      <c r="P35" s="1322"/>
      <c r="Q35" s="1328"/>
      <c r="R35" s="1500"/>
      <c r="S35" s="1501"/>
      <c r="T35" s="1501"/>
      <c r="U35" s="1501"/>
      <c r="V35" s="1502"/>
      <c r="W35" s="1488"/>
      <c r="X35" s="1489"/>
      <c r="Y35" s="1489"/>
      <c r="Z35" s="1489"/>
      <c r="AA35" s="1490"/>
      <c r="AB35" s="69"/>
      <c r="AC35" s="35"/>
      <c r="AD35" s="35"/>
      <c r="AE35" s="35"/>
      <c r="AF35" s="102"/>
      <c r="AG35" s="15"/>
      <c r="AH35" s="6"/>
    </row>
    <row r="36" spans="1:44" s="13" customFormat="1" ht="36" customHeight="1">
      <c r="A36" s="52"/>
      <c r="B36" s="1276" t="s">
        <v>456</v>
      </c>
      <c r="C36" s="501"/>
      <c r="D36" s="6"/>
      <c r="E36" s="1251" t="s">
        <v>240</v>
      </c>
      <c r="F36" s="520"/>
      <c r="G36" s="1375"/>
      <c r="H36" s="1335"/>
      <c r="I36" s="1322"/>
      <c r="J36" s="1319"/>
      <c r="K36" s="1325"/>
      <c r="L36" s="1328"/>
      <c r="M36" s="1508"/>
      <c r="N36" s="1322"/>
      <c r="O36" s="1322"/>
      <c r="P36" s="1322"/>
      <c r="Q36" s="1328"/>
      <c r="R36" s="1500"/>
      <c r="S36" s="1501"/>
      <c r="T36" s="1501"/>
      <c r="U36" s="1501"/>
      <c r="V36" s="1502"/>
      <c r="W36" s="1479" t="s">
        <v>262</v>
      </c>
      <c r="X36" s="1480"/>
      <c r="Y36" s="1480"/>
      <c r="Z36" s="1480"/>
      <c r="AA36" s="1481"/>
      <c r="AB36" s="69"/>
      <c r="AC36" s="35"/>
      <c r="AD36" s="35"/>
      <c r="AE36" s="35"/>
      <c r="AF36" s="102"/>
      <c r="AG36" s="15"/>
      <c r="AH36" s="6"/>
    </row>
    <row r="37" spans="1:44" s="13" customFormat="1" ht="36" customHeight="1" thickBot="1">
      <c r="A37" s="54"/>
      <c r="B37" s="1277"/>
      <c r="C37" s="54"/>
      <c r="D37" s="6"/>
      <c r="E37" s="595" t="s">
        <v>241</v>
      </c>
      <c r="F37" s="596"/>
      <c r="G37" s="1375"/>
      <c r="H37" s="1506"/>
      <c r="I37" s="1377"/>
      <c r="J37" s="1320"/>
      <c r="K37" s="1520"/>
      <c r="L37" s="1378"/>
      <c r="M37" s="1521"/>
      <c r="N37" s="1377"/>
      <c r="O37" s="1377"/>
      <c r="P37" s="1377"/>
      <c r="Q37" s="1378"/>
      <c r="R37" s="1503"/>
      <c r="S37" s="1504"/>
      <c r="T37" s="1504"/>
      <c r="U37" s="1504"/>
      <c r="V37" s="1505"/>
      <c r="W37" s="1482"/>
      <c r="X37" s="1483"/>
      <c r="Y37" s="1483"/>
      <c r="Z37" s="1483"/>
      <c r="AA37" s="1484"/>
      <c r="AB37" s="69"/>
      <c r="AC37" s="35"/>
      <c r="AD37" s="35"/>
      <c r="AE37" s="35"/>
      <c r="AF37" s="102"/>
      <c r="AG37" s="15"/>
      <c r="AH37" s="6"/>
    </row>
    <row r="38" spans="1:44" s="13" customFormat="1" ht="36" customHeight="1">
      <c r="A38" s="54"/>
      <c r="B38" s="873" t="s">
        <v>452</v>
      </c>
      <c r="C38" s="54"/>
      <c r="D38" s="6"/>
      <c r="E38" s="597" t="s">
        <v>255</v>
      </c>
      <c r="F38" s="540"/>
      <c r="G38" s="1375"/>
      <c r="H38" s="1303"/>
      <c r="I38" s="1304"/>
      <c r="J38" s="1304"/>
      <c r="K38" s="1304"/>
      <c r="L38" s="1305"/>
      <c r="M38" s="598"/>
      <c r="N38" s="452"/>
      <c r="O38" s="452"/>
      <c r="P38" s="452"/>
      <c r="Q38" s="452"/>
      <c r="R38" s="96"/>
      <c r="S38" s="32"/>
      <c r="T38" s="32"/>
      <c r="U38" s="32"/>
      <c r="V38" s="1063"/>
      <c r="W38" s="101"/>
      <c r="X38" s="33"/>
      <c r="Y38" s="33"/>
      <c r="Z38" s="33"/>
      <c r="AA38" s="1067"/>
      <c r="AB38" s="69"/>
      <c r="AC38" s="35"/>
      <c r="AD38" s="35"/>
      <c r="AE38" s="35"/>
      <c r="AF38" s="102"/>
      <c r="AG38" s="15"/>
      <c r="AH38" s="6"/>
    </row>
    <row r="39" spans="1:44" s="13" customFormat="1" ht="36" customHeight="1" thickBot="1">
      <c r="A39" s="54"/>
      <c r="B39" s="1085" t="s">
        <v>384</v>
      </c>
      <c r="C39" s="54"/>
      <c r="D39" s="6"/>
      <c r="E39" s="1055" t="s">
        <v>256</v>
      </c>
      <c r="F39" s="540"/>
      <c r="G39" s="1376"/>
      <c r="H39" s="1306"/>
      <c r="I39" s="1307"/>
      <c r="J39" s="1307"/>
      <c r="K39" s="1307"/>
      <c r="L39" s="1308"/>
      <c r="M39" s="454"/>
      <c r="N39" s="453"/>
      <c r="O39" s="453"/>
      <c r="P39" s="453"/>
      <c r="Q39" s="453"/>
      <c r="R39" s="96"/>
      <c r="S39" s="32"/>
      <c r="T39" s="32"/>
      <c r="U39" s="32"/>
      <c r="V39" s="1063"/>
      <c r="W39" s="103"/>
      <c r="X39" s="104" t="s">
        <v>158</v>
      </c>
      <c r="Y39" s="104"/>
      <c r="Z39" s="104"/>
      <c r="AA39" s="1068"/>
      <c r="AB39" s="105"/>
      <c r="AC39" s="106"/>
      <c r="AD39" s="106"/>
      <c r="AE39" s="106"/>
      <c r="AF39" s="107"/>
      <c r="AG39"/>
      <c r="AH39"/>
    </row>
    <row r="40" spans="1:44" s="17" customFormat="1" ht="36" customHeight="1" thickBot="1">
      <c r="A40" s="54"/>
      <c r="B40" s="54"/>
      <c r="C40" s="54"/>
      <c r="D40" s="13"/>
      <c r="E40" s="1056"/>
      <c r="F40" s="1057"/>
      <c r="G40" s="1057"/>
      <c r="H40" s="132"/>
      <c r="I40" s="132"/>
      <c r="J40" s="132"/>
      <c r="K40" s="132"/>
      <c r="L40" s="132"/>
      <c r="M40" s="132"/>
      <c r="N40" s="132"/>
      <c r="O40" s="132"/>
      <c r="P40" s="132"/>
      <c r="Q40" s="132"/>
      <c r="R40" s="1064"/>
      <c r="S40" s="1065"/>
      <c r="T40" s="1065"/>
      <c r="U40" s="1065"/>
      <c r="V40" s="1066"/>
      <c r="W40" s="132"/>
      <c r="X40" s="132"/>
      <c r="Y40" s="132"/>
      <c r="Z40" s="132"/>
      <c r="AA40" s="132"/>
      <c r="AB40" s="132"/>
      <c r="AC40" s="132"/>
      <c r="AD40" s="132"/>
      <c r="AE40" s="132"/>
      <c r="AF40" s="1069"/>
      <c r="AG40"/>
      <c r="AH40"/>
    </row>
    <row r="41" spans="1:44" s="17" customFormat="1" ht="36" customHeight="1">
      <c r="A41" s="52"/>
      <c r="B41" s="603" t="s">
        <v>321</v>
      </c>
      <c r="C41" s="53"/>
      <c r="D41" s="13"/>
      <c r="E41" s="1058"/>
      <c r="F41" s="1477"/>
      <c r="G41" s="1477"/>
      <c r="H41" s="1477"/>
      <c r="I41" s="1477"/>
      <c r="J41" s="1477"/>
      <c r="K41" s="1477"/>
      <c r="L41" s="1477"/>
      <c r="M41" s="1477"/>
      <c r="N41" s="1477"/>
      <c r="O41" s="1477"/>
      <c r="P41" s="1477"/>
      <c r="Q41" s="1477"/>
      <c r="R41" s="1477"/>
      <c r="S41" s="1477"/>
      <c r="T41" s="1477"/>
      <c r="U41" s="1477"/>
      <c r="V41" s="1477"/>
      <c r="W41" s="1477"/>
      <c r="X41" s="1477"/>
      <c r="Y41" s="1477"/>
      <c r="Z41" s="1477"/>
      <c r="AA41" s="1477"/>
      <c r="AB41" s="1477"/>
      <c r="AC41" s="1477"/>
      <c r="AD41" s="1477"/>
      <c r="AE41" s="1477"/>
      <c r="AF41" s="1478"/>
      <c r="AG41"/>
      <c r="AH41"/>
    </row>
    <row r="42" spans="1:44" s="13" customFormat="1" ht="29.25" customHeight="1">
      <c r="A42" s="52"/>
      <c r="B42" s="604" t="s">
        <v>279</v>
      </c>
      <c r="C42" s="53"/>
      <c r="D42" s="371"/>
      <c r="E42" s="1059"/>
      <c r="F42" s="1475" t="s">
        <v>86</v>
      </c>
      <c r="G42" s="1475"/>
      <c r="H42" s="1475"/>
      <c r="I42" s="1475"/>
      <c r="J42" s="1475"/>
      <c r="K42" s="1475"/>
      <c r="L42" s="1475"/>
      <c r="M42" s="1475"/>
      <c r="N42" s="1475"/>
      <c r="O42" s="1475"/>
      <c r="P42" s="1475"/>
      <c r="Q42" s="1475"/>
      <c r="R42" s="1475"/>
      <c r="S42" s="1475"/>
      <c r="T42" s="1475"/>
      <c r="U42" s="1475"/>
      <c r="V42" s="1475"/>
      <c r="W42" s="1475"/>
      <c r="X42" s="1475"/>
      <c r="Y42" s="1475"/>
      <c r="Z42" s="1475"/>
      <c r="AA42" s="1475"/>
      <c r="AB42" s="1475"/>
      <c r="AC42" s="1475"/>
      <c r="AD42" s="1475"/>
      <c r="AE42" s="1475"/>
      <c r="AF42" s="1476"/>
      <c r="AG42"/>
      <c r="AH42"/>
      <c r="AI42" s="79"/>
    </row>
    <row r="43" spans="1:44" s="11" customFormat="1" ht="29.25" customHeight="1">
      <c r="A43" s="52"/>
      <c r="B43" s="506" t="s">
        <v>264</v>
      </c>
      <c r="C43" s="505"/>
      <c r="D43" s="13"/>
      <c r="E43" s="1060"/>
      <c r="F43" s="1061"/>
      <c r="G43" s="1061"/>
      <c r="H43" s="1061"/>
      <c r="I43" s="1061"/>
      <c r="J43" s="1061"/>
      <c r="K43" s="1061"/>
      <c r="L43" s="1061"/>
      <c r="M43" s="1061"/>
      <c r="N43" s="1061"/>
      <c r="O43" s="1061"/>
      <c r="P43" s="1061"/>
      <c r="Q43" s="1061"/>
      <c r="R43" s="1061"/>
      <c r="S43" s="1061"/>
      <c r="T43" s="1061"/>
      <c r="U43" s="1061"/>
      <c r="V43" s="1061"/>
      <c r="W43" s="1061"/>
      <c r="X43" s="1061"/>
      <c r="Y43" s="1061"/>
      <c r="Z43" s="1061"/>
      <c r="AA43" s="1061"/>
      <c r="AB43" s="1061"/>
      <c r="AC43" s="1061"/>
      <c r="AD43" s="1061"/>
      <c r="AE43" s="1061"/>
      <c r="AF43" s="1062"/>
      <c r="AG43"/>
      <c r="AH43"/>
      <c r="AI43" s="10"/>
      <c r="AJ43" s="10"/>
      <c r="AK43" s="10"/>
      <c r="AL43" s="10"/>
      <c r="AM43" s="10"/>
      <c r="AN43" s="10"/>
      <c r="AO43" s="10"/>
      <c r="AP43" s="10"/>
    </row>
    <row r="44" spans="1:44" s="17" customFormat="1" ht="29.25" customHeight="1">
      <c r="A44" s="52"/>
      <c r="B44" s="507" t="s">
        <v>115</v>
      </c>
      <c r="C44" s="505"/>
      <c r="D44" s="13"/>
      <c r="E44" s="1249"/>
      <c r="F44" s="1249"/>
      <c r="G44" s="1249"/>
      <c r="H44" s="1249"/>
      <c r="I44" s="1249"/>
      <c r="J44" s="1249"/>
      <c r="K44" s="1249"/>
      <c r="L44" s="1249"/>
      <c r="M44" s="1249"/>
      <c r="N44" s="1249"/>
      <c r="O44" s="1249"/>
      <c r="P44" s="1249"/>
      <c r="Q44" s="1249"/>
      <c r="R44" s="1249"/>
      <c r="S44" s="1249"/>
      <c r="T44" s="1249"/>
      <c r="U44" s="1249"/>
      <c r="V44" s="1249"/>
      <c r="W44" s="1249"/>
      <c r="X44" s="1249"/>
      <c r="Y44" s="1249"/>
      <c r="Z44" s="1249"/>
      <c r="AA44" s="1249"/>
      <c r="AB44" s="1249"/>
      <c r="AC44" s="1249"/>
      <c r="AD44" s="1249"/>
      <c r="AE44" s="1249"/>
      <c r="AF44" s="1249"/>
      <c r="AG44"/>
      <c r="AH44"/>
      <c r="AI44"/>
      <c r="AJ44"/>
      <c r="AK44" s="95"/>
      <c r="AL44" s="95"/>
      <c r="AM44" s="95"/>
      <c r="AN44" s="95"/>
      <c r="AO44" s="95"/>
      <c r="AP44" s="95"/>
      <c r="AQ44" s="95"/>
      <c r="AR44" s="95"/>
    </row>
    <row r="45" spans="1:44" s="17" customFormat="1" ht="29.25" customHeight="1">
      <c r="A45" s="52"/>
      <c r="B45" s="508" t="s">
        <v>116</v>
      </c>
      <c r="C45" s="505"/>
      <c r="D45" s="48"/>
      <c r="E45"/>
      <c r="F45"/>
      <c r="G45"/>
      <c r="H45"/>
      <c r="I45"/>
      <c r="J45"/>
      <c r="K45"/>
      <c r="L45"/>
      <c r="M45"/>
      <c r="N45"/>
      <c r="O45"/>
      <c r="P45"/>
      <c r="Q45"/>
      <c r="R45"/>
      <c r="S45"/>
      <c r="T45"/>
      <c r="U45"/>
      <c r="V45"/>
      <c r="W45"/>
      <c r="X45"/>
      <c r="Y45"/>
      <c r="Z45"/>
      <c r="AA45"/>
      <c r="AB45"/>
      <c r="AC45" s="1041"/>
      <c r="AD45"/>
      <c r="AE45"/>
      <c r="AF45"/>
      <c r="AG45"/>
      <c r="AH45"/>
      <c r="AI45"/>
      <c r="AJ45"/>
      <c r="AK45" s="95"/>
      <c r="AL45" s="95"/>
      <c r="AM45" s="95"/>
      <c r="AN45" s="95"/>
      <c r="AO45" s="95"/>
      <c r="AP45" s="95"/>
      <c r="AQ45" s="95"/>
      <c r="AR45" s="95"/>
    </row>
    <row r="46" spans="1:44" s="17" customFormat="1" ht="29.25" customHeight="1">
      <c r="A46" s="52"/>
      <c r="B46" s="1083" t="s">
        <v>113</v>
      </c>
      <c r="C46" s="505"/>
      <c r="D46" s="37"/>
      <c r="E46"/>
      <c r="F46"/>
      <c r="G46"/>
      <c r="H46"/>
      <c r="I46"/>
      <c r="J46"/>
      <c r="K46"/>
      <c r="L46"/>
      <c r="M46"/>
      <c r="N46"/>
      <c r="O46"/>
      <c r="P46"/>
      <c r="Q46"/>
      <c r="R46"/>
      <c r="S46"/>
      <c r="T46"/>
      <c r="U46"/>
      <c r="V46"/>
      <c r="W46"/>
      <c r="X46"/>
      <c r="Y46"/>
      <c r="Z46"/>
      <c r="AA46"/>
      <c r="AB46"/>
      <c r="AC46" s="1041"/>
      <c r="AD46"/>
      <c r="AE46"/>
      <c r="AF46"/>
      <c r="AG46"/>
      <c r="AH46"/>
      <c r="AI46"/>
      <c r="AJ46"/>
      <c r="AK46" s="95"/>
      <c r="AL46" s="95"/>
      <c r="AM46" s="95"/>
      <c r="AN46" s="95"/>
      <c r="AO46" s="95"/>
      <c r="AP46" s="95"/>
      <c r="AQ46" s="95"/>
      <c r="AR46" s="95"/>
    </row>
    <row r="47" spans="1:44" s="17" customFormat="1" ht="29.25" customHeight="1">
      <c r="A47" s="52"/>
      <c r="B47" s="509" t="s">
        <v>275</v>
      </c>
      <c r="C47" s="505"/>
      <c r="D47" s="37"/>
      <c r="E47"/>
      <c r="F47"/>
      <c r="G47"/>
      <c r="H47"/>
      <c r="I47"/>
      <c r="J47"/>
      <c r="K47"/>
      <c r="L47"/>
      <c r="M47"/>
      <c r="N47"/>
      <c r="O47"/>
      <c r="P47"/>
      <c r="Q47"/>
      <c r="R47"/>
      <c r="S47"/>
      <c r="T47"/>
      <c r="U47"/>
      <c r="V47"/>
      <c r="W47"/>
      <c r="X47"/>
      <c r="Y47"/>
      <c r="Z47"/>
      <c r="AA47"/>
      <c r="AB47"/>
      <c r="AC47" s="1041"/>
      <c r="AD47"/>
      <c r="AE47"/>
      <c r="AF47"/>
      <c r="AG47"/>
      <c r="AH47"/>
      <c r="AI47"/>
      <c r="AJ47"/>
      <c r="AK47" s="95"/>
      <c r="AL47" s="95"/>
      <c r="AM47" s="95"/>
      <c r="AN47" s="95"/>
      <c r="AO47" s="95"/>
      <c r="AP47" s="95"/>
      <c r="AQ47" s="95"/>
      <c r="AR47" s="95"/>
    </row>
    <row r="48" spans="1:44" s="17" customFormat="1" ht="29.25" customHeight="1">
      <c r="A48" s="52"/>
      <c r="B48" s="509" t="s">
        <v>276</v>
      </c>
      <c r="C48" s="505"/>
      <c r="D48" s="37"/>
      <c r="E48"/>
      <c r="F48"/>
      <c r="G48"/>
      <c r="H48"/>
      <c r="I48"/>
      <c r="J48"/>
      <c r="K48"/>
      <c r="L48"/>
      <c r="M48"/>
      <c r="N48"/>
      <c r="O48"/>
      <c r="P48"/>
      <c r="Q48"/>
      <c r="R48"/>
      <c r="S48"/>
      <c r="T48"/>
      <c r="U48"/>
      <c r="V48"/>
      <c r="W48"/>
      <c r="X48"/>
      <c r="Y48"/>
      <c r="Z48"/>
      <c r="AA48"/>
      <c r="AB48"/>
      <c r="AC48" s="1041"/>
      <c r="AD48"/>
      <c r="AE48"/>
      <c r="AF48"/>
      <c r="AG48"/>
      <c r="AH48"/>
      <c r="AI48"/>
      <c r="AJ48"/>
      <c r="AK48" s="95"/>
      <c r="AL48" s="95"/>
      <c r="AM48" s="95"/>
      <c r="AN48" s="95"/>
      <c r="AO48" s="95"/>
      <c r="AP48" s="95"/>
      <c r="AQ48" s="95"/>
      <c r="AR48" s="95"/>
    </row>
    <row r="49" spans="1:44" s="17" customFormat="1" ht="29.25" customHeight="1">
      <c r="A49" s="52"/>
      <c r="B49" s="509" t="s">
        <v>147</v>
      </c>
      <c r="C49" s="505"/>
      <c r="D49" s="37"/>
      <c r="E49"/>
      <c r="F49"/>
      <c r="G49"/>
      <c r="H49"/>
      <c r="I49"/>
      <c r="J49"/>
      <c r="K49"/>
      <c r="L49"/>
      <c r="M49"/>
      <c r="N49"/>
      <c r="O49"/>
      <c r="P49"/>
      <c r="Q49"/>
      <c r="R49"/>
      <c r="S49"/>
      <c r="T49"/>
      <c r="U49"/>
      <c r="V49"/>
      <c r="W49"/>
      <c r="X49"/>
      <c r="Y49"/>
      <c r="Z49"/>
      <c r="AA49"/>
      <c r="AB49"/>
      <c r="AC49" s="1041"/>
      <c r="AD49"/>
      <c r="AE49"/>
      <c r="AF49"/>
      <c r="AG49"/>
      <c r="AH49"/>
      <c r="AI49"/>
      <c r="AJ49"/>
      <c r="AK49" s="95"/>
      <c r="AL49" s="95"/>
      <c r="AM49" s="95"/>
      <c r="AN49" s="95"/>
      <c r="AO49" s="95"/>
      <c r="AP49" s="95"/>
      <c r="AQ49" s="95"/>
      <c r="AR49" s="95"/>
    </row>
    <row r="50" spans="1:44" s="601" customFormat="1" ht="36" customHeight="1">
      <c r="A50" s="52"/>
      <c r="B50" s="509" t="s">
        <v>281</v>
      </c>
      <c r="C50" s="505"/>
      <c r="D50" s="600"/>
      <c r="E50" s="599"/>
      <c r="F50" s="599"/>
      <c r="G50"/>
      <c r="H50"/>
      <c r="I50"/>
      <c r="J50"/>
      <c r="K50"/>
      <c r="L50"/>
      <c r="M50"/>
      <c r="N50"/>
      <c r="O50"/>
      <c r="P50"/>
      <c r="Q50"/>
      <c r="R50"/>
      <c r="S50"/>
      <c r="T50"/>
      <c r="U50"/>
      <c r="V50"/>
      <c r="W50"/>
      <c r="X50"/>
      <c r="Y50"/>
      <c r="Z50"/>
      <c r="AA50"/>
      <c r="AB50"/>
      <c r="AC50" s="1041"/>
      <c r="AD50" s="599"/>
      <c r="AE50" s="599"/>
      <c r="AF50" s="599"/>
      <c r="AG50" s="599"/>
      <c r="AH50" s="599"/>
      <c r="AP50" s="602"/>
    </row>
    <row r="51" spans="1:44" s="601" customFormat="1" ht="36" customHeight="1">
      <c r="A51" s="52"/>
      <c r="B51" s="509" t="s">
        <v>277</v>
      </c>
      <c r="C51" s="505"/>
      <c r="D51" s="600"/>
      <c r="E51" s="599"/>
      <c r="F51" s="599"/>
      <c r="G51"/>
      <c r="H51"/>
      <c r="I51"/>
      <c r="J51"/>
      <c r="K51"/>
      <c r="L51"/>
      <c r="M51"/>
      <c r="N51"/>
      <c r="O51"/>
      <c r="P51"/>
      <c r="Q51"/>
      <c r="R51"/>
      <c r="S51"/>
      <c r="T51"/>
      <c r="U51"/>
      <c r="V51"/>
      <c r="W51"/>
      <c r="X51"/>
      <c r="Y51"/>
      <c r="Z51"/>
      <c r="AA51"/>
      <c r="AB51"/>
      <c r="AC51" s="1041"/>
      <c r="AD51" s="599"/>
      <c r="AE51" s="599"/>
      <c r="AF51" s="599"/>
      <c r="AG51" s="599"/>
      <c r="AH51" s="599"/>
      <c r="AP51" s="602"/>
    </row>
    <row r="52" spans="1:44" s="601" customFormat="1" ht="36" customHeight="1">
      <c r="A52" s="52"/>
      <c r="B52" s="509" t="s">
        <v>146</v>
      </c>
      <c r="C52" s="505"/>
      <c r="D52" s="600"/>
      <c r="E52" s="599"/>
      <c r="F52" s="599"/>
      <c r="G52"/>
      <c r="H52"/>
      <c r="I52"/>
      <c r="J52"/>
      <c r="K52"/>
      <c r="L52"/>
      <c r="M52"/>
      <c r="N52"/>
      <c r="O52"/>
      <c r="P52"/>
      <c r="Q52"/>
      <c r="R52"/>
      <c r="S52"/>
      <c r="T52"/>
      <c r="U52"/>
      <c r="V52"/>
      <c r="W52"/>
      <c r="X52"/>
      <c r="Y52"/>
      <c r="Z52"/>
      <c r="AA52"/>
      <c r="AB52"/>
      <c r="AC52" s="1041"/>
      <c r="AD52" s="599"/>
      <c r="AE52" s="599"/>
      <c r="AF52" s="599"/>
      <c r="AG52" s="599"/>
      <c r="AH52" s="599"/>
      <c r="AP52" s="602"/>
    </row>
    <row r="53" spans="1:44" s="601" customFormat="1" ht="36" customHeight="1">
      <c r="A53" s="52"/>
      <c r="B53" s="509" t="s">
        <v>278</v>
      </c>
      <c r="C53" s="505"/>
      <c r="D53" s="600"/>
      <c r="E53" s="599"/>
      <c r="F53" s="599"/>
      <c r="G53"/>
      <c r="H53"/>
      <c r="I53"/>
      <c r="J53"/>
      <c r="K53"/>
      <c r="L53"/>
      <c r="M53"/>
      <c r="N53"/>
      <c r="O53"/>
      <c r="P53"/>
      <c r="Q53"/>
      <c r="R53"/>
      <c r="S53"/>
      <c r="T53"/>
      <c r="U53"/>
      <c r="V53"/>
      <c r="W53"/>
      <c r="X53"/>
      <c r="Y53"/>
      <c r="Z53"/>
      <c r="AA53"/>
      <c r="AB53"/>
      <c r="AC53" s="1041"/>
      <c r="AD53" s="599"/>
      <c r="AE53" s="599"/>
      <c r="AF53" s="599"/>
      <c r="AG53" s="599"/>
      <c r="AH53" s="599"/>
      <c r="AP53" s="602"/>
    </row>
    <row r="54" spans="1:44" s="601" customFormat="1" ht="36" customHeight="1">
      <c r="A54" s="52"/>
      <c r="B54" s="692" t="s">
        <v>117</v>
      </c>
      <c r="C54" s="505"/>
      <c r="D54" s="600"/>
      <c r="E54" s="599"/>
      <c r="F54" s="599"/>
      <c r="G54"/>
      <c r="H54"/>
      <c r="I54"/>
      <c r="J54"/>
      <c r="K54"/>
      <c r="L54"/>
      <c r="M54"/>
      <c r="N54"/>
      <c r="O54"/>
      <c r="P54"/>
      <c r="Q54"/>
      <c r="R54"/>
      <c r="S54"/>
      <c r="T54"/>
      <c r="U54"/>
      <c r="V54"/>
      <c r="W54"/>
      <c r="X54"/>
      <c r="Y54"/>
      <c r="Z54"/>
      <c r="AA54"/>
      <c r="AB54"/>
      <c r="AC54" s="1041"/>
      <c r="AD54" s="599"/>
      <c r="AE54" s="599"/>
      <c r="AF54" s="599"/>
      <c r="AG54" s="599"/>
      <c r="AH54" s="599"/>
      <c r="AP54" s="602"/>
    </row>
    <row r="55" spans="1:44" s="601" customFormat="1" ht="36" customHeight="1">
      <c r="A55" s="52"/>
      <c r="B55" s="54"/>
      <c r="C55" s="505"/>
      <c r="D55" s="600"/>
      <c r="E55" s="599"/>
      <c r="F55"/>
      <c r="G55"/>
      <c r="H55"/>
      <c r="I55"/>
      <c r="J55"/>
      <c r="K55"/>
      <c r="L55"/>
      <c r="M55"/>
      <c r="N55"/>
      <c r="O55"/>
      <c r="P55"/>
      <c r="Q55"/>
      <c r="R55"/>
      <c r="S55"/>
      <c r="T55"/>
      <c r="U55"/>
      <c r="V55"/>
      <c r="W55"/>
      <c r="X55"/>
      <c r="Y55"/>
      <c r="Z55"/>
      <c r="AA55"/>
      <c r="AB55"/>
      <c r="AC55" s="1041"/>
      <c r="AD55" s="599"/>
      <c r="AE55" s="599"/>
      <c r="AF55" s="599"/>
      <c r="AG55" s="599"/>
      <c r="AH55" s="599"/>
      <c r="AP55" s="602"/>
    </row>
    <row r="56" spans="1:44" s="601" customFormat="1" ht="36" customHeight="1">
      <c r="A56" s="52"/>
      <c r="B56" s="54"/>
      <c r="C56" s="505"/>
      <c r="D56" s="600"/>
      <c r="E56" s="599"/>
      <c r="F56"/>
      <c r="G56"/>
      <c r="H56"/>
      <c r="I56"/>
      <c r="J56"/>
      <c r="K56"/>
      <c r="L56"/>
      <c r="M56"/>
      <c r="N56"/>
      <c r="O56"/>
      <c r="P56"/>
      <c r="Q56"/>
      <c r="R56"/>
      <c r="S56"/>
      <c r="T56"/>
      <c r="U56"/>
      <c r="V56"/>
      <c r="W56"/>
      <c r="X56"/>
      <c r="Y56"/>
      <c r="Z56"/>
      <c r="AA56"/>
      <c r="AB56"/>
      <c r="AC56" s="1041"/>
      <c r="AD56" s="599"/>
      <c r="AE56" s="599"/>
      <c r="AF56" s="599"/>
      <c r="AG56" s="599"/>
      <c r="AH56" s="599"/>
      <c r="AP56" s="602"/>
    </row>
    <row r="57" spans="1:44" s="601" customFormat="1" ht="36" customHeight="1">
      <c r="A57" s="52"/>
      <c r="B57" s="54"/>
      <c r="C57" s="53"/>
      <c r="D57" s="600"/>
      <c r="E57" s="599"/>
      <c r="F57"/>
      <c r="G57"/>
      <c r="H57"/>
      <c r="I57"/>
      <c r="J57"/>
      <c r="K57"/>
      <c r="L57"/>
      <c r="M57"/>
      <c r="N57"/>
      <c r="O57"/>
      <c r="P57"/>
      <c r="Q57"/>
      <c r="R57"/>
      <c r="S57"/>
      <c r="T57"/>
      <c r="U57"/>
      <c r="V57"/>
      <c r="W57"/>
      <c r="X57"/>
      <c r="Y57"/>
      <c r="Z57"/>
      <c r="AA57"/>
      <c r="AB57"/>
      <c r="AC57" s="1041"/>
      <c r="AD57" s="599"/>
      <c r="AE57" s="599"/>
      <c r="AF57" s="599"/>
      <c r="AG57" s="599"/>
      <c r="AH57" s="599"/>
      <c r="AP57" s="602"/>
    </row>
    <row r="58" spans="1:44" ht="36" customHeight="1">
      <c r="A58" s="870"/>
      <c r="B58" s="871" t="str">
        <f>B1</f>
        <v>Sept 2012</v>
      </c>
      <c r="C58" s="872"/>
    </row>
    <row r="59" spans="1:44" ht="36" customHeight="1">
      <c r="A59" s="1052"/>
      <c r="B59" s="1052"/>
      <c r="C59" s="1052"/>
    </row>
    <row r="60" spans="1:44" ht="36" customHeight="1">
      <c r="A60" s="1052"/>
      <c r="B60" s="1052"/>
      <c r="C60" s="1052"/>
    </row>
    <row r="61" spans="1:44" ht="36" customHeight="1">
      <c r="A61" s="1052"/>
      <c r="B61" s="1052"/>
      <c r="C61" s="1052"/>
    </row>
    <row r="62" spans="1:44" ht="36" customHeight="1">
      <c r="A62" s="1052"/>
      <c r="B62" s="1052"/>
      <c r="C62" s="1052"/>
    </row>
    <row r="63" spans="1:44" ht="36" customHeight="1">
      <c r="A63" s="1052"/>
      <c r="B63" s="1052"/>
      <c r="C63" s="1052"/>
    </row>
    <row r="64" spans="1:44" ht="36" customHeight="1">
      <c r="A64" s="1052"/>
      <c r="B64" s="1052"/>
      <c r="C64" s="1052"/>
    </row>
    <row r="65" spans="1:42" ht="36" customHeight="1">
      <c r="A65" s="1052"/>
      <c r="B65" s="1052"/>
      <c r="C65" s="105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1:42" ht="36" customHeight="1">
      <c r="A66" s="1052"/>
      <c r="B66" s="1052"/>
      <c r="C66" s="105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1:42" ht="36" customHeight="1">
      <c r="A67" s="1052"/>
      <c r="B67" s="1052"/>
      <c r="C67" s="105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1:42" ht="36" customHeight="1">
      <c r="A68" s="1052"/>
      <c r="B68" s="1052"/>
      <c r="C68" s="105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1:42" ht="36" customHeight="1">
      <c r="A69" s="1052"/>
      <c r="B69" s="1052"/>
      <c r="C69" s="105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1:42" ht="36" customHeight="1">
      <c r="A70" s="1052"/>
      <c r="B70" s="1052"/>
      <c r="C70" s="105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1:42" ht="36" customHeight="1">
      <c r="A71" s="863"/>
      <c r="B71" s="863"/>
      <c r="C71" s="863"/>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1:42" ht="36" customHeight="1">
      <c r="A72" s="863"/>
      <c r="B72" s="863"/>
      <c r="C72" s="863"/>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1:42" ht="36" customHeight="1">
      <c r="A73" s="863"/>
      <c r="B73" s="863"/>
      <c r="C73" s="863"/>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1:42" ht="36" customHeight="1">
      <c r="A74" s="863"/>
      <c r="B74" s="863"/>
      <c r="C74" s="863"/>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1:42" ht="36" customHeight="1">
      <c r="A75" s="863"/>
      <c r="B75" s="863"/>
      <c r="C75" s="863"/>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1:42" ht="36" customHeight="1">
      <c r="A76" s="863"/>
      <c r="B76" s="863"/>
      <c r="C76" s="863"/>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1:42" ht="36" customHeight="1">
      <c r="A77" s="684"/>
      <c r="B77" s="684"/>
      <c r="C77" s="684"/>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1:42" ht="36" customHeight="1">
      <c r="A78" s="684"/>
      <c r="B78" s="684"/>
      <c r="C78" s="684"/>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1:42" ht="36" customHeight="1">
      <c r="A79" s="684"/>
      <c r="B79" s="684"/>
      <c r="C79" s="684"/>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1:42" ht="36" customHeight="1">
      <c r="A80" s="684"/>
      <c r="B80" s="684"/>
      <c r="C80" s="684"/>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1:42" ht="36" customHeight="1">
      <c r="A81" s="684"/>
      <c r="B81" s="684"/>
      <c r="C81" s="684"/>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1:42" ht="36" customHeight="1">
      <c r="A82" s="684"/>
      <c r="B82" s="684"/>
      <c r="C82" s="684"/>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1:42" ht="36" customHeight="1">
      <c r="A83" s="684"/>
      <c r="B83" s="684"/>
      <c r="C83" s="684"/>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1:42" ht="36" customHeight="1">
      <c r="A84" s="684"/>
      <c r="B84" s="684"/>
      <c r="C84" s="684"/>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1:42" ht="36" customHeight="1">
      <c r="A85" s="684"/>
      <c r="B85" s="684"/>
      <c r="C85" s="684"/>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1:42" ht="36" customHeight="1">
      <c r="A86" s="684"/>
      <c r="B86" s="684"/>
      <c r="C86" s="684"/>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1:42" ht="36" customHeight="1">
      <c r="A87" s="684"/>
      <c r="B87" s="684"/>
      <c r="C87" s="684"/>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1:42" ht="36" customHeight="1">
      <c r="A88" s="684"/>
      <c r="B88" s="684"/>
      <c r="C88" s="684"/>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1:42" ht="36" customHeight="1">
      <c r="A89" s="684"/>
      <c r="B89" s="684"/>
      <c r="C89" s="684"/>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9">
    <mergeCell ref="F27:F29"/>
    <mergeCell ref="J27:J30"/>
    <mergeCell ref="N22:N25"/>
    <mergeCell ref="J22:J25"/>
    <mergeCell ref="L27:L30"/>
    <mergeCell ref="M26:Q26"/>
    <mergeCell ref="M27:M30"/>
    <mergeCell ref="P22:P25"/>
    <mergeCell ref="P27:P30"/>
    <mergeCell ref="W27:W30"/>
    <mergeCell ref="G34:G36"/>
    <mergeCell ref="M11:M14"/>
    <mergeCell ref="M20:Q21"/>
    <mergeCell ref="O16:O19"/>
    <mergeCell ref="H26:L26"/>
    <mergeCell ref="H27:H30"/>
    <mergeCell ref="M22:M25"/>
    <mergeCell ref="Q27:Q30"/>
    <mergeCell ref="M31:Q33"/>
    <mergeCell ref="K27:K30"/>
    <mergeCell ref="K16:K19"/>
    <mergeCell ref="J16:J19"/>
    <mergeCell ref="K34:K37"/>
    <mergeCell ref="J34:J37"/>
    <mergeCell ref="I27:I30"/>
    <mergeCell ref="K22:K25"/>
    <mergeCell ref="I22:I25"/>
    <mergeCell ref="O22:O25"/>
    <mergeCell ref="H34:H37"/>
    <mergeCell ref="I34:I37"/>
    <mergeCell ref="L34:L37"/>
    <mergeCell ref="H22:H25"/>
    <mergeCell ref="M34:M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R20:V21"/>
    <mergeCell ref="R22:R25"/>
    <mergeCell ref="S22:S25"/>
    <mergeCell ref="G8:L8"/>
    <mergeCell ref="Z11:Z14"/>
    <mergeCell ref="Z22:Z25"/>
    <mergeCell ref="H16:H19"/>
    <mergeCell ref="M16:M19"/>
    <mergeCell ref="Q16:Q19"/>
    <mergeCell ref="W16:W19"/>
    <mergeCell ref="H11:L12"/>
    <mergeCell ref="H13:L13"/>
    <mergeCell ref="H14:L14"/>
    <mergeCell ref="I16:I19"/>
    <mergeCell ref="W20:AA21"/>
    <mergeCell ref="R16:V17"/>
    <mergeCell ref="T11:T14"/>
    <mergeCell ref="N11:N14"/>
    <mergeCell ref="R19:V19"/>
    <mergeCell ref="U11:U14"/>
    <mergeCell ref="Y22:Y25"/>
    <mergeCell ref="AA22:AA25"/>
    <mergeCell ref="AB9:AF10"/>
    <mergeCell ref="F4:Z5"/>
    <mergeCell ref="R9:V10"/>
    <mergeCell ref="AA16:AA19"/>
    <mergeCell ref="F6:Z6"/>
    <mergeCell ref="AG13:AG14"/>
    <mergeCell ref="X16:X19"/>
    <mergeCell ref="AA11:AA14"/>
    <mergeCell ref="H15:L15"/>
    <mergeCell ref="F9:F10"/>
    <mergeCell ref="W9:AA10"/>
    <mergeCell ref="H9:L10"/>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11:R14"/>
    <mergeCell ref="Z16:Z19"/>
    <mergeCell ref="Y16:Y19"/>
    <mergeCell ref="E22:E25"/>
    <mergeCell ref="O11:O14"/>
    <mergeCell ref="M15:Q15"/>
    <mergeCell ref="N16:N19"/>
    <mergeCell ref="AB11:AF13"/>
    <mergeCell ref="H38:L39"/>
    <mergeCell ref="B36:B37"/>
    <mergeCell ref="M8:Q8"/>
    <mergeCell ref="R8:V8"/>
    <mergeCell ref="W8:AA8"/>
    <mergeCell ref="AB8:AF8"/>
    <mergeCell ref="T27:T30"/>
    <mergeCell ref="P11:P14"/>
    <mergeCell ref="P16:P19"/>
    <mergeCell ref="L16:L19"/>
    <mergeCell ref="L22:L25"/>
    <mergeCell ref="V11:V14"/>
    <mergeCell ref="T22:T25"/>
    <mergeCell ref="R27:R30"/>
    <mergeCell ref="X11:X14"/>
    <mergeCell ref="Y11:Y14"/>
    <mergeCell ref="AB14:AF14"/>
    <mergeCell ref="S11:S14"/>
    <mergeCell ref="R18:V18"/>
    <mergeCell ref="AB15:AF15"/>
    <mergeCell ref="AB16:AF17"/>
    <mergeCell ref="W11:W14"/>
    <mergeCell ref="AB20:AF20"/>
    <mergeCell ref="H20:L21"/>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X22:X25" location="'REVmc Agenda'!A1" tooltip="REVmc" display="MC"/>
    <hyperlink ref="S22:S25" location="'REVmc Agenda'!A1" tooltip="REVmc" display="MC"/>
    <hyperlink ref="N22:N25" location="'REVmc Agenda'!A1" tooltip="REVmc" display="MC"/>
    <hyperlink ref="U22:U25" location="'TGAI Agenda'!A1" tooltip="Fast Initial Link Setup" display="FILS"/>
    <hyperlink ref="K22:K25" location="'TGAI Agenda'!A1" tooltip="Fast Initial Link Setup" display="FILS"/>
    <hyperlink ref="K16:K19" location="'TGAI Agenda'!A1" tooltip="Fast Initial Link Setup" display="FILS"/>
    <hyperlink ref="P22:P25" location="'TGAI Agenda'!A1" tooltip="Fast Initial Link Setup" display="FILS"/>
    <hyperlink ref="P16:P19" location="'TGAI Agenda'!A1" tooltip="Fast Initial Link Setup" display="FILS"/>
    <hyperlink ref="U11:U14" location="'TGAI Agenda'!A1" tooltip="Fast Initial Link Setup" display="FILS"/>
    <hyperlink ref="U27:U30" location="'TGAI Agenda'!A1" tooltip="Fast Initial Link Setup" display="FILS"/>
    <hyperlink ref="Z27:Z30" location="'TGAI Agenda'!A1" tooltip="Fast Initial Link Setup" display="FILS"/>
    <hyperlink ref="Z22:Z25" location="'TGAI Agenda'!A1" tooltip="Fast Initial Link Setup" display="FILS"/>
    <hyperlink ref="Z11:Z14" location="'TGAI Agenda'!A1" tooltip="Fast Initial Link Setup" display="FILS"/>
    <hyperlink ref="I16:I19" location="'TGac Agenda'!Print_Area" display="AC"/>
    <hyperlink ref="I22:I25" location="'TGac Agenda'!Print_Area" display="AC"/>
    <hyperlink ref="N27:N30" location="'TGac Agenda'!Print_Area" display="AC"/>
    <hyperlink ref="X27:X30" location="'TGac Agenda'!Print_Area" display="AC"/>
    <hyperlink ref="I27:I30" location="'TGac Agenda'!Print_Area" display="AC 1/2"/>
    <hyperlink ref="N11:N14" location="'TGac Agenda'!Print_Area" display="AC 1/2"/>
    <hyperlink ref="N16:N19" location="'TGac Agenda'!Print_Area" display="AC 1/2"/>
    <hyperlink ref="S11:S14" location="'TGac Agenda'!Print_Area" display="AC 1/2"/>
    <hyperlink ref="S27:S30" location="'TGac Agenda'!Print_Area" display="AC 1/2"/>
    <hyperlink ref="X11:X14" location="'TGac Agenda'!Print_Area" display="AC 1/2"/>
    <hyperlink ref="X16:X19" location="'TGac Agenda'!Print_Area" display="AC 1/2"/>
    <hyperlink ref="J16:J19" location="'TGaf Agenda'!Print_Area" display="AF"/>
    <hyperlink ref="J22:J25" location="'TGaf Agenda'!Print_Area" display="AF"/>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J27:J30" location="'TGah Agenda'!A1" display="AH"/>
    <hyperlink ref="J34:J37" location="'TGah Agenda'!A1" display="AH"/>
    <hyperlink ref="O27:O30" location="'TGah Agenda'!A1" display="AH"/>
    <hyperlink ref="T27:T30" location="'TGah Agenda'!A1" display="AH"/>
    <hyperlink ref="Y27:Y30" location="'TGah Agenda'!A1" display="AH"/>
    <hyperlink ref="Y16:Y19" location="'TGah Agenda'!A1" display="AH"/>
    <hyperlink ref="O22:O25" location="'TGah Agenda'!A1" display="'TGah Agenda'!A1"/>
    <hyperlink ref="H27:H30" location="'PAD SG Agenda'!A1" display="PAD"/>
    <hyperlink ref="M16:M19" location="'PAD SG Agenda'!A1" display="PAD"/>
    <hyperlink ref="W16:W19" location="'PAD SG Agenda'!A1" display="PAD"/>
    <hyperlink ref="K27:K30" location="'GLK SG Agenda'!A1" display="GLK"/>
    <hyperlink ref="P27:P30" location="'GLK SG Agenda'!A1" display="GLK"/>
    <hyperlink ref="Z16:Z19" location="'GLK SG Agenda'!A1" display="GLK"/>
    <hyperlink ref="M27:M30" location="REG!A1" display="REG"/>
    <hyperlink ref="H13:L13" location="MondayOpeningPlenary" display="IEEE 802.11 WG"/>
    <hyperlink ref="R16:V17" location="WednesdayMidWeekPlenary" display="IEEE 802.11 WORKING GROUP"/>
    <hyperlink ref="AB11:AF13" location="FridayClosingPlenary" display="IEEE 802.11 WORKING GROUP"/>
    <hyperlink ref="AB16:AF17" location="FridayClosingPlenary" display="FridayClosingPlenary"/>
    <hyperlink ref="R11:R14" location="'ARC SC'!A1" display="ARC"/>
  </hyperlinks>
  <printOptions horizontalCentered="1" verticalCentered="1" gridLines="1"/>
  <pageMargins left="0.25" right="0.25" top="0.75" bottom="0.75" header="0.3" footer="0.3"/>
  <pageSetup scale="21"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E112" transitionEvaluation="1">
    <tabColor indexed="8"/>
    <pageSetUpPr autoPageBreaks="0"/>
  </sheetPr>
  <dimension ref="A1:P1086"/>
  <sheetViews>
    <sheetView showGridLines="0" tabSelected="1" topLeftCell="E112" zoomScale="84" zoomScaleNormal="84" zoomScaleSheetLayoutView="84" workbookViewId="0">
      <selection activeCell="M138" sqref="M138"/>
    </sheetView>
  </sheetViews>
  <sheetFormatPr defaultColWidth="12.5703125" defaultRowHeight="15.75" customHeight="1"/>
  <cols>
    <col min="1" max="1" width="1.42578125" customWidth="1"/>
    <col min="2" max="2" width="12.42578125" customWidth="1"/>
    <col min="3" max="3" width="1.42578125" customWidth="1"/>
    <col min="4" max="4" width="1.5703125" style="574" customWidth="1"/>
    <col min="5" max="5" width="4.7109375" style="345" customWidth="1"/>
    <col min="6" max="6" width="6.28515625" style="345" customWidth="1"/>
    <col min="7" max="7" width="6" style="345" customWidth="1"/>
    <col min="8" max="8" width="0.7109375" style="108" customWidth="1"/>
    <col min="9" max="9" width="6.28515625" style="109" customWidth="1"/>
    <col min="10" max="10" width="97.28515625" style="109" customWidth="1"/>
    <col min="11" max="11" width="3.5703125" style="109" customWidth="1"/>
    <col min="12" max="12" width="26.28515625" style="484" customWidth="1"/>
    <col min="13" max="13" width="5.5703125" style="229" customWidth="1"/>
    <col min="14" max="14" width="12.7109375" style="348" customWidth="1"/>
    <col min="15" max="15" width="4.5703125" style="80" customWidth="1"/>
  </cols>
  <sheetData>
    <row r="1" spans="1:15" ht="15.75" customHeight="1">
      <c r="A1" s="870"/>
      <c r="B1" s="871" t="str">
        <f>Title!B1</f>
        <v>Sept 2012</v>
      </c>
      <c r="C1" s="872"/>
      <c r="D1" s="575"/>
      <c r="E1" s="309"/>
      <c r="F1" s="309"/>
      <c r="G1" s="309"/>
    </row>
    <row r="2" spans="1:15" ht="15.75" customHeight="1" thickBot="1">
      <c r="A2" s="618"/>
      <c r="B2" s="894"/>
      <c r="C2" s="53"/>
      <c r="E2" s="310"/>
      <c r="F2" s="311"/>
      <c r="G2" s="311"/>
      <c r="H2" s="86"/>
      <c r="I2" s="86"/>
      <c r="J2" s="86"/>
      <c r="K2" s="86"/>
      <c r="L2" s="311"/>
      <c r="M2" s="230"/>
      <c r="N2" s="349"/>
      <c r="O2" s="81"/>
    </row>
    <row r="3" spans="1:15" ht="15.75" customHeight="1" thickBot="1">
      <c r="A3" s="618"/>
      <c r="B3" s="372" t="str">
        <f>Title!B3</f>
        <v>Interim</v>
      </c>
      <c r="C3" s="53"/>
      <c r="E3" s="1528" t="str">
        <f>'802.11 Cover'!$E$2</f>
        <v>135th IEEE 802.11 WIRELESS LOCAL AREA NETWORKS SESSION</v>
      </c>
      <c r="F3" s="1529"/>
      <c r="G3" s="1529"/>
      <c r="H3" s="1530"/>
      <c r="I3" s="1530"/>
      <c r="J3" s="1530"/>
      <c r="K3" s="1530"/>
      <c r="L3" s="1530"/>
      <c r="M3" s="1530"/>
      <c r="N3" s="1531"/>
      <c r="O3" s="81"/>
    </row>
    <row r="4" spans="1:15" ht="15.75" customHeight="1">
      <c r="A4" s="618"/>
      <c r="B4" s="1271" t="str">
        <f>Title!B4</f>
        <v>R2</v>
      </c>
      <c r="C4" s="53"/>
      <c r="E4" s="1532" t="str">
        <f>'802.11 Cover'!$E$5</f>
        <v>Hyatt Grand Champion   Indian Wells, CA, US</v>
      </c>
      <c r="F4" s="1533"/>
      <c r="G4" s="1533"/>
      <c r="H4" s="1533"/>
      <c r="I4" s="1533"/>
      <c r="J4" s="1533"/>
      <c r="K4" s="1533"/>
      <c r="L4" s="1533"/>
      <c r="M4" s="1533"/>
      <c r="N4" s="1534"/>
      <c r="O4" s="81"/>
    </row>
    <row r="5" spans="1:15" ht="15.75" customHeight="1">
      <c r="A5" s="618"/>
      <c r="B5" s="1272"/>
      <c r="C5" s="53"/>
      <c r="E5" s="1535" t="str">
        <f>'802.11 Cover'!$E$7</f>
        <v>September 16-21, 2012</v>
      </c>
      <c r="F5" s="1536"/>
      <c r="G5" s="1536"/>
      <c r="H5" s="1536"/>
      <c r="I5" s="1536"/>
      <c r="J5" s="1536"/>
      <c r="K5" s="1536"/>
      <c r="L5" s="1536"/>
      <c r="M5" s="1536"/>
      <c r="N5" s="1537"/>
      <c r="O5" s="110"/>
    </row>
    <row r="6" spans="1:15" ht="15.75" customHeight="1" thickBot="1">
      <c r="A6" s="618"/>
      <c r="B6" s="1273"/>
      <c r="C6" s="53"/>
      <c r="E6" s="312"/>
      <c r="F6" s="313"/>
      <c r="G6" s="313"/>
      <c r="H6" s="111"/>
      <c r="I6" s="112"/>
      <c r="J6" s="112"/>
      <c r="K6" s="112"/>
      <c r="L6" s="112"/>
      <c r="M6" s="231"/>
      <c r="N6" s="113"/>
      <c r="O6" s="110"/>
    </row>
    <row r="7" spans="1:15" ht="15.75" customHeight="1" thickBot="1">
      <c r="A7" s="618"/>
      <c r="B7" s="54"/>
      <c r="C7" s="547"/>
      <c r="D7" s="576"/>
      <c r="E7" s="314"/>
      <c r="F7" s="315"/>
      <c r="G7" s="315"/>
      <c r="H7" s="23"/>
      <c r="I7" s="23"/>
      <c r="J7" s="23"/>
      <c r="K7" s="23"/>
      <c r="L7" s="485"/>
      <c r="M7" s="232"/>
      <c r="N7" s="350"/>
      <c r="O7" s="81"/>
    </row>
    <row r="8" spans="1:15" ht="15.75" customHeight="1">
      <c r="A8" s="618"/>
      <c r="B8" s="1073" t="s">
        <v>114</v>
      </c>
      <c r="C8" s="501"/>
      <c r="E8" s="1538" t="s">
        <v>450</v>
      </c>
      <c r="F8" s="1539"/>
      <c r="G8" s="1539"/>
      <c r="H8" s="1540"/>
      <c r="I8" s="1540"/>
      <c r="J8" s="1540"/>
      <c r="K8" s="1540"/>
      <c r="L8" s="1540"/>
      <c r="M8" s="1540"/>
      <c r="N8" s="1541"/>
      <c r="O8" s="82"/>
    </row>
    <row r="9" spans="1:15" ht="15.75" customHeight="1">
      <c r="A9" s="618"/>
      <c r="B9" s="685" t="s">
        <v>143</v>
      </c>
      <c r="C9" s="501"/>
      <c r="E9" s="1553" t="s">
        <v>302</v>
      </c>
      <c r="F9" s="1554"/>
      <c r="G9" s="1554"/>
      <c r="H9" s="1554"/>
      <c r="I9" s="1554"/>
      <c r="J9" s="1554"/>
      <c r="K9" s="1554"/>
      <c r="L9" s="1554"/>
      <c r="M9" s="1554"/>
      <c r="N9" s="1555"/>
      <c r="O9" s="114"/>
    </row>
    <row r="10" spans="1:15" ht="15.75" customHeight="1">
      <c r="A10" s="618"/>
      <c r="B10" s="686"/>
      <c r="C10" s="687"/>
      <c r="E10" s="1560" t="s">
        <v>87</v>
      </c>
      <c r="F10" s="1561"/>
      <c r="G10" s="1561"/>
      <c r="H10" s="1561"/>
      <c r="I10" s="1561"/>
      <c r="J10" s="1561"/>
      <c r="K10" s="1561"/>
      <c r="L10" s="1561"/>
      <c r="M10" s="1561"/>
      <c r="N10" s="1562"/>
      <c r="O10" s="114"/>
    </row>
    <row r="11" spans="1:15" ht="15.75" customHeight="1">
      <c r="A11" s="618"/>
      <c r="B11" s="688" t="s">
        <v>423</v>
      </c>
      <c r="C11" s="501"/>
      <c r="E11" s="1563" t="s">
        <v>360</v>
      </c>
      <c r="F11" s="1564"/>
      <c r="G11" s="1564"/>
      <c r="H11" s="1564"/>
      <c r="I11" s="1564"/>
      <c r="J11" s="1564"/>
      <c r="K11" s="1564"/>
      <c r="L11" s="1564"/>
      <c r="M11" s="1564"/>
      <c r="N11" s="1565"/>
      <c r="O11" s="115"/>
    </row>
    <row r="12" spans="1:15" ht="15.75" customHeight="1">
      <c r="A12" s="52"/>
      <c r="B12" s="689" t="s">
        <v>424</v>
      </c>
      <c r="C12" s="53"/>
      <c r="E12" s="444"/>
      <c r="F12" s="444"/>
      <c r="G12" s="444"/>
      <c r="H12" s="27"/>
      <c r="I12" s="28"/>
      <c r="J12" s="1558" t="str">
        <f>Title!$B$4</f>
        <v>R2</v>
      </c>
      <c r="K12" s="28"/>
      <c r="L12" s="486"/>
      <c r="M12" s="235"/>
      <c r="N12" s="1569" t="s">
        <v>259</v>
      </c>
      <c r="O12" s="115"/>
    </row>
    <row r="13" spans="1:15" ht="15.75" customHeight="1">
      <c r="A13" s="618"/>
      <c r="B13" s="690" t="s">
        <v>169</v>
      </c>
      <c r="C13" s="501"/>
      <c r="E13" s="444"/>
      <c r="F13" s="444"/>
      <c r="G13" s="444"/>
      <c r="H13" s="27"/>
      <c r="I13" s="28"/>
      <c r="J13" s="1559"/>
      <c r="K13" s="28"/>
      <c r="L13" s="486"/>
      <c r="M13" s="236"/>
      <c r="N13" s="1570"/>
      <c r="O13" s="115"/>
    </row>
    <row r="14" spans="1:15" ht="15.75" customHeight="1">
      <c r="A14" s="52"/>
      <c r="B14" s="691" t="s">
        <v>272</v>
      </c>
      <c r="C14" s="501"/>
      <c r="E14" s="162">
        <v>1</v>
      </c>
      <c r="F14" s="163"/>
      <c r="G14" s="163"/>
      <c r="H14" s="163"/>
      <c r="I14" s="260"/>
      <c r="J14" s="165" t="s">
        <v>285</v>
      </c>
      <c r="K14" s="166" t="s">
        <v>187</v>
      </c>
      <c r="L14" s="166" t="s">
        <v>502</v>
      </c>
      <c r="M14" s="244">
        <v>0</v>
      </c>
      <c r="N14" s="167">
        <f>TIME(9,10,0)</f>
        <v>0.38194444444444442</v>
      </c>
      <c r="O14" s="115"/>
    </row>
    <row r="15" spans="1:15" ht="15.75" customHeight="1">
      <c r="A15" s="52"/>
      <c r="B15" s="502" t="s">
        <v>301</v>
      </c>
      <c r="C15" s="501"/>
      <c r="E15" s="316"/>
      <c r="F15" s="160">
        <v>1.1000000000000001</v>
      </c>
      <c r="G15" s="160"/>
      <c r="H15" s="160"/>
      <c r="I15" s="206" t="s">
        <v>39</v>
      </c>
      <c r="J15" s="185" t="s">
        <v>286</v>
      </c>
      <c r="K15" s="186" t="s">
        <v>187</v>
      </c>
      <c r="L15" s="217" t="s">
        <v>502</v>
      </c>
      <c r="M15" s="247">
        <v>1</v>
      </c>
      <c r="N15" s="198">
        <f>N14+TIME(0,M14,0)</f>
        <v>0.38194444444444442</v>
      </c>
      <c r="O15" s="115"/>
    </row>
    <row r="16" spans="1:15" ht="15.75" customHeight="1">
      <c r="A16" s="52"/>
      <c r="B16" s="503" t="s">
        <v>367</v>
      </c>
      <c r="C16" s="504"/>
      <c r="E16" s="316"/>
      <c r="F16" s="160">
        <v>1.2</v>
      </c>
      <c r="G16" s="160"/>
      <c r="H16" s="160"/>
      <c r="I16" s="206" t="s">
        <v>39</v>
      </c>
      <c r="J16" s="464" t="s">
        <v>686</v>
      </c>
      <c r="K16" s="186" t="s">
        <v>187</v>
      </c>
      <c r="L16" s="217" t="s">
        <v>119</v>
      </c>
      <c r="M16" s="247">
        <v>1</v>
      </c>
      <c r="N16" s="198">
        <f>N15+TIME(0,M15,0)</f>
        <v>0.38263888888888886</v>
      </c>
      <c r="O16" s="122"/>
    </row>
    <row r="17" spans="1:15" ht="15.75" customHeight="1">
      <c r="A17" s="52"/>
      <c r="B17" s="54"/>
      <c r="C17" s="463"/>
      <c r="E17" s="316"/>
      <c r="F17" s="160"/>
      <c r="G17" s="160"/>
      <c r="H17" s="160"/>
      <c r="I17" s="206"/>
      <c r="J17" s="261"/>
      <c r="K17" s="186"/>
      <c r="L17" s="217"/>
      <c r="M17" s="247"/>
      <c r="N17" s="198"/>
      <c r="O17" s="115"/>
    </row>
    <row r="18" spans="1:15" ht="15.75" customHeight="1">
      <c r="A18" s="52"/>
      <c r="B18" s="54"/>
      <c r="C18" s="53"/>
      <c r="E18" s="317"/>
      <c r="F18" s="160">
        <v>1.3</v>
      </c>
      <c r="G18" s="262"/>
      <c r="H18" s="217"/>
      <c r="I18" s="262" t="s">
        <v>43</v>
      </c>
      <c r="J18" s="263" t="s">
        <v>284</v>
      </c>
      <c r="K18" s="186" t="s">
        <v>187</v>
      </c>
      <c r="L18" s="217" t="s">
        <v>502</v>
      </c>
      <c r="M18" s="247">
        <v>1</v>
      </c>
      <c r="N18" s="198">
        <f>N16+TIME(0,M16,0)</f>
        <v>0.3833333333333333</v>
      </c>
      <c r="O18" s="115"/>
    </row>
    <row r="19" spans="1:15" ht="21.75" customHeight="1">
      <c r="A19" s="618"/>
      <c r="B19" s="1026" t="s">
        <v>425</v>
      </c>
      <c r="C19" s="501"/>
      <c r="E19" s="318"/>
      <c r="F19" s="264">
        <v>1.4</v>
      </c>
      <c r="G19" s="264"/>
      <c r="H19" s="264"/>
      <c r="I19" s="204" t="s">
        <v>43</v>
      </c>
      <c r="J19" s="265" t="s">
        <v>227</v>
      </c>
      <c r="K19" s="173" t="s">
        <v>187</v>
      </c>
      <c r="L19" s="173" t="s">
        <v>42</v>
      </c>
      <c r="M19" s="245">
        <v>1</v>
      </c>
      <c r="N19" s="174">
        <f>N18+TIME(0,M18,0)</f>
        <v>0.38402777777777775</v>
      </c>
      <c r="O19" s="83"/>
    </row>
    <row r="20" spans="1:15" ht="15.75" customHeight="1">
      <c r="A20" s="52"/>
      <c r="B20" s="689" t="s">
        <v>426</v>
      </c>
      <c r="C20" s="53"/>
      <c r="E20" s="266"/>
      <c r="F20" s="266"/>
      <c r="G20" s="266"/>
      <c r="H20" s="266"/>
      <c r="I20" s="267"/>
      <c r="J20" s="267"/>
      <c r="K20" s="267"/>
      <c r="L20" s="267"/>
      <c r="M20" s="268"/>
      <c r="N20" s="269"/>
      <c r="O20" s="83"/>
    </row>
    <row r="21" spans="1:15" ht="15.75" customHeight="1">
      <c r="A21" s="618"/>
      <c r="B21" s="1074" t="s">
        <v>507</v>
      </c>
      <c r="C21" s="501"/>
      <c r="E21" s="319">
        <v>2</v>
      </c>
      <c r="F21" s="270"/>
      <c r="G21" s="270"/>
      <c r="H21" s="270"/>
      <c r="I21" s="271" t="s">
        <v>133</v>
      </c>
      <c r="J21" s="272" t="s">
        <v>124</v>
      </c>
      <c r="K21" s="272" t="s">
        <v>187</v>
      </c>
      <c r="L21" s="613" t="s">
        <v>479</v>
      </c>
      <c r="M21" s="273">
        <v>1</v>
      </c>
      <c r="N21" s="226">
        <f>N19+TIME(0,M19,0)</f>
        <v>0.38472222222222219</v>
      </c>
      <c r="O21" s="83"/>
    </row>
    <row r="22" spans="1:15" ht="15.75" customHeight="1">
      <c r="A22" s="52"/>
      <c r="B22" s="1027" t="s">
        <v>316</v>
      </c>
      <c r="C22" s="501"/>
      <c r="E22" s="274"/>
      <c r="F22" s="274"/>
      <c r="G22" s="274"/>
      <c r="H22" s="274"/>
      <c r="I22" s="200"/>
      <c r="J22" s="217"/>
      <c r="K22" s="217"/>
      <c r="L22" s="217"/>
      <c r="M22" s="275"/>
      <c r="N22" s="179"/>
      <c r="O22" s="115"/>
    </row>
    <row r="23" spans="1:15" ht="15.75" customHeight="1">
      <c r="A23" s="52"/>
      <c r="B23" s="1075" t="s">
        <v>315</v>
      </c>
      <c r="C23" s="501"/>
      <c r="E23" s="320">
        <v>3</v>
      </c>
      <c r="F23" s="276"/>
      <c r="G23" s="276"/>
      <c r="H23" s="276"/>
      <c r="I23" s="260"/>
      <c r="J23" s="219" t="s">
        <v>196</v>
      </c>
      <c r="K23" s="166"/>
      <c r="L23" s="166"/>
      <c r="M23" s="244">
        <v>3</v>
      </c>
      <c r="N23" s="167">
        <f>N21+TIME(0,M21,0)</f>
        <v>0.38541666666666663</v>
      </c>
      <c r="O23" s="115"/>
    </row>
    <row r="24" spans="1:15" ht="15.75" customHeight="1">
      <c r="A24" s="52"/>
      <c r="B24" s="1028" t="s">
        <v>368</v>
      </c>
      <c r="C24" s="501"/>
      <c r="E24" s="321"/>
      <c r="F24" s="211">
        <v>3.1</v>
      </c>
      <c r="G24" s="211"/>
      <c r="H24" s="211"/>
      <c r="I24" s="200" t="s">
        <v>43</v>
      </c>
      <c r="J24" s="563" t="s">
        <v>290</v>
      </c>
      <c r="K24" s="186" t="s">
        <v>187</v>
      </c>
      <c r="L24" s="217" t="s">
        <v>502</v>
      </c>
      <c r="M24" s="247"/>
      <c r="N24" s="187"/>
      <c r="O24" s="115"/>
    </row>
    <row r="25" spans="1:15" ht="15.75" customHeight="1">
      <c r="A25" s="52"/>
      <c r="B25" s="1076" t="s">
        <v>30</v>
      </c>
      <c r="C25" s="501"/>
      <c r="E25" s="321"/>
      <c r="F25" s="211"/>
      <c r="G25" s="215">
        <v>1</v>
      </c>
      <c r="H25" s="211"/>
      <c r="I25" s="200"/>
      <c r="J25" s="614" t="s">
        <v>388</v>
      </c>
      <c r="K25" s="186"/>
      <c r="L25" s="217"/>
      <c r="M25" s="247"/>
      <c r="N25" s="187"/>
      <c r="O25" s="115"/>
    </row>
    <row r="26" spans="1:15" ht="15.75" customHeight="1">
      <c r="A26" s="52"/>
      <c r="B26" s="1077" t="s">
        <v>24</v>
      </c>
      <c r="C26" s="501"/>
      <c r="E26" s="321"/>
      <c r="F26" s="211"/>
      <c r="G26" s="160">
        <f>G25+1</f>
        <v>2</v>
      </c>
      <c r="H26" s="215"/>
      <c r="I26" s="200"/>
      <c r="J26" s="614" t="s">
        <v>361</v>
      </c>
      <c r="K26" s="186" t="s">
        <v>187</v>
      </c>
      <c r="L26" s="217" t="s">
        <v>502</v>
      </c>
      <c r="M26" s="247"/>
      <c r="N26" s="187"/>
      <c r="O26" s="115"/>
    </row>
    <row r="27" spans="1:15" ht="15.75" customHeight="1">
      <c r="A27" s="52"/>
      <c r="B27" s="1078" t="s">
        <v>509</v>
      </c>
      <c r="C27" s="501"/>
      <c r="E27" s="316"/>
      <c r="F27" s="160"/>
      <c r="G27" s="160">
        <f>G26+1</f>
        <v>3</v>
      </c>
      <c r="H27" s="160"/>
      <c r="I27" s="200" t="s">
        <v>43</v>
      </c>
      <c r="J27" s="615" t="s">
        <v>148</v>
      </c>
      <c r="K27" s="186" t="s">
        <v>187</v>
      </c>
      <c r="L27" s="217" t="s">
        <v>502</v>
      </c>
      <c r="M27" s="247"/>
      <c r="N27" s="187"/>
      <c r="O27" s="115"/>
    </row>
    <row r="28" spans="1:15" ht="15.75" customHeight="1">
      <c r="A28" s="52"/>
      <c r="B28" s="54"/>
      <c r="C28" s="501"/>
      <c r="E28" s="321"/>
      <c r="F28" s="211"/>
      <c r="G28" s="211"/>
      <c r="H28" s="160"/>
      <c r="I28" s="200"/>
      <c r="J28" s="614" t="s">
        <v>377</v>
      </c>
      <c r="K28" s="186" t="s">
        <v>187</v>
      </c>
      <c r="L28" s="217" t="s">
        <v>502</v>
      </c>
      <c r="M28" s="247"/>
      <c r="N28" s="187"/>
      <c r="O28" s="115"/>
    </row>
    <row r="29" spans="1:15" ht="15.75" customHeight="1">
      <c r="A29" s="52"/>
      <c r="B29" s="54"/>
      <c r="C29" s="53"/>
      <c r="E29" s="316"/>
      <c r="F29" s="160"/>
      <c r="G29" s="160"/>
      <c r="H29" s="160"/>
      <c r="I29" s="200" t="s">
        <v>43</v>
      </c>
      <c r="J29" s="615" t="s">
        <v>149</v>
      </c>
      <c r="K29" s="186" t="s">
        <v>187</v>
      </c>
      <c r="L29" s="217" t="s">
        <v>502</v>
      </c>
      <c r="M29" s="247"/>
      <c r="N29" s="187"/>
      <c r="O29" s="83"/>
    </row>
    <row r="30" spans="1:15" ht="15.75" customHeight="1">
      <c r="A30" s="52"/>
      <c r="B30" s="688" t="s">
        <v>427</v>
      </c>
      <c r="C30" s="53"/>
      <c r="E30" s="316"/>
      <c r="F30" s="160"/>
      <c r="G30" s="160"/>
      <c r="H30" s="160"/>
      <c r="I30" s="200" t="s">
        <v>43</v>
      </c>
      <c r="J30" s="615" t="s">
        <v>378</v>
      </c>
      <c r="K30" s="186" t="s">
        <v>187</v>
      </c>
      <c r="L30" s="217" t="s">
        <v>502</v>
      </c>
      <c r="M30" s="247"/>
      <c r="N30" s="187"/>
      <c r="O30" s="83"/>
    </row>
    <row r="31" spans="1:15" ht="15.75" customHeight="1">
      <c r="A31" s="52"/>
      <c r="B31" s="689" t="s">
        <v>428</v>
      </c>
      <c r="C31" s="53"/>
      <c r="E31" s="316"/>
      <c r="F31" s="160"/>
      <c r="G31" s="160"/>
      <c r="H31" s="160"/>
      <c r="I31" s="200" t="s">
        <v>43</v>
      </c>
      <c r="J31" s="615" t="s">
        <v>128</v>
      </c>
      <c r="K31" s="186" t="s">
        <v>187</v>
      </c>
      <c r="L31" s="217" t="s">
        <v>502</v>
      </c>
      <c r="M31" s="247"/>
      <c r="N31" s="187"/>
      <c r="O31" s="83"/>
    </row>
    <row r="32" spans="1:15" ht="15.75" customHeight="1">
      <c r="A32" s="52"/>
      <c r="B32" s="1081" t="s">
        <v>493</v>
      </c>
      <c r="C32" s="53"/>
      <c r="E32" s="316"/>
      <c r="F32" s="160"/>
      <c r="G32" s="160"/>
      <c r="H32" s="160"/>
      <c r="I32" s="200" t="s">
        <v>43</v>
      </c>
      <c r="J32" s="615" t="s">
        <v>129</v>
      </c>
      <c r="K32" s="186" t="s">
        <v>187</v>
      </c>
      <c r="L32" s="217" t="s">
        <v>502</v>
      </c>
      <c r="M32" s="247"/>
      <c r="N32" s="187"/>
      <c r="O32" s="122"/>
    </row>
    <row r="33" spans="1:15" ht="15.75" customHeight="1">
      <c r="A33" s="618"/>
      <c r="B33" s="1082" t="s">
        <v>508</v>
      </c>
      <c r="C33" s="501"/>
      <c r="E33" s="316"/>
      <c r="F33" s="160"/>
      <c r="G33" s="160"/>
      <c r="H33" s="160"/>
      <c r="I33" s="200" t="s">
        <v>43</v>
      </c>
      <c r="J33" s="615" t="s">
        <v>379</v>
      </c>
      <c r="K33" s="186" t="s">
        <v>187</v>
      </c>
      <c r="L33" s="217" t="s">
        <v>502</v>
      </c>
      <c r="M33" s="247"/>
      <c r="N33" s="187"/>
      <c r="O33" s="122"/>
    </row>
    <row r="34" spans="1:15" ht="15.75" customHeight="1">
      <c r="A34" s="52"/>
      <c r="B34" s="54"/>
      <c r="C34" s="53"/>
      <c r="E34" s="316"/>
      <c r="F34" s="160"/>
      <c r="G34" s="160"/>
      <c r="H34" s="160"/>
      <c r="I34" s="200" t="s">
        <v>43</v>
      </c>
      <c r="J34" s="615" t="s">
        <v>150</v>
      </c>
      <c r="K34" s="186" t="s">
        <v>187</v>
      </c>
      <c r="L34" s="217" t="s">
        <v>502</v>
      </c>
      <c r="M34" s="247"/>
      <c r="N34" s="187"/>
      <c r="O34" s="122"/>
    </row>
    <row r="35" spans="1:15" ht="15.75" customHeight="1">
      <c r="A35" s="52"/>
      <c r="B35" s="54"/>
      <c r="C35" s="501"/>
      <c r="E35" s="316"/>
      <c r="F35" s="160"/>
      <c r="G35" s="160"/>
      <c r="H35" s="160"/>
      <c r="I35" s="200" t="s">
        <v>43</v>
      </c>
      <c r="J35" s="615" t="s">
        <v>380</v>
      </c>
      <c r="K35" s="186" t="s">
        <v>187</v>
      </c>
      <c r="L35" s="217" t="s">
        <v>502</v>
      </c>
      <c r="M35" s="247"/>
      <c r="N35" s="187"/>
      <c r="O35" s="122"/>
    </row>
    <row r="36" spans="1:15" ht="15.75" customHeight="1">
      <c r="A36" s="52"/>
      <c r="B36" s="1276" t="s">
        <v>456</v>
      </c>
      <c r="C36" s="501"/>
      <c r="E36" s="316"/>
      <c r="F36" s="160"/>
      <c r="G36" s="160"/>
      <c r="H36" s="160"/>
      <c r="I36" s="200" t="s">
        <v>43</v>
      </c>
      <c r="J36" s="615" t="s">
        <v>151</v>
      </c>
      <c r="K36" s="186" t="s">
        <v>187</v>
      </c>
      <c r="L36" s="217" t="s">
        <v>502</v>
      </c>
      <c r="M36" s="247"/>
      <c r="N36" s="187"/>
      <c r="O36" s="122"/>
    </row>
    <row r="37" spans="1:15" ht="15.75" customHeight="1">
      <c r="A37" s="54"/>
      <c r="B37" s="1277"/>
      <c r="C37" s="54"/>
      <c r="E37" s="316"/>
      <c r="F37" s="160">
        <v>3.2</v>
      </c>
      <c r="G37" s="160"/>
      <c r="H37" s="160"/>
      <c r="I37" s="200" t="s">
        <v>43</v>
      </c>
      <c r="J37" s="535" t="s">
        <v>291</v>
      </c>
      <c r="K37" s="186" t="s">
        <v>187</v>
      </c>
      <c r="L37" s="217" t="s">
        <v>502</v>
      </c>
      <c r="M37" s="247"/>
      <c r="N37" s="187"/>
      <c r="O37" s="122"/>
    </row>
    <row r="38" spans="1:15" ht="15.75" customHeight="1">
      <c r="A38" s="54"/>
      <c r="B38" s="873" t="s">
        <v>452</v>
      </c>
      <c r="C38" s="54"/>
      <c r="E38" s="316"/>
      <c r="F38" s="160"/>
      <c r="G38" s="160"/>
      <c r="H38" s="160"/>
      <c r="I38" s="200"/>
      <c r="J38" s="185" t="s">
        <v>362</v>
      </c>
      <c r="K38" s="186" t="s">
        <v>187</v>
      </c>
      <c r="L38" s="217" t="s">
        <v>502</v>
      </c>
      <c r="M38" s="247"/>
      <c r="N38" s="187"/>
      <c r="O38" s="122"/>
    </row>
    <row r="39" spans="1:15" ht="15.75" customHeight="1">
      <c r="A39" s="54"/>
      <c r="B39" s="1085" t="s">
        <v>384</v>
      </c>
      <c r="C39" s="54"/>
      <c r="E39" s="316"/>
      <c r="F39" s="160"/>
      <c r="G39" s="160">
        <v>1</v>
      </c>
      <c r="H39" s="160"/>
      <c r="I39" s="200" t="s">
        <v>43</v>
      </c>
      <c r="J39" s="277" t="s">
        <v>130</v>
      </c>
      <c r="K39" s="186"/>
      <c r="L39" s="217"/>
      <c r="M39" s="247"/>
      <c r="N39" s="187"/>
      <c r="O39" s="123"/>
    </row>
    <row r="40" spans="1:15" ht="15.75" customHeight="1" thickBot="1">
      <c r="A40" s="54"/>
      <c r="B40" s="54"/>
      <c r="C40" s="54"/>
      <c r="E40" s="168"/>
      <c r="F40" s="169">
        <v>3.3</v>
      </c>
      <c r="G40" s="169"/>
      <c r="H40" s="169"/>
      <c r="I40" s="204" t="s">
        <v>309</v>
      </c>
      <c r="J40" s="536" t="s">
        <v>181</v>
      </c>
      <c r="K40" s="172" t="s">
        <v>187</v>
      </c>
      <c r="L40" s="173" t="s">
        <v>503</v>
      </c>
      <c r="M40" s="245"/>
      <c r="N40" s="278"/>
      <c r="O40" s="123"/>
    </row>
    <row r="41" spans="1:15" ht="15.75" customHeight="1">
      <c r="A41" s="52"/>
      <c r="B41" s="603" t="s">
        <v>321</v>
      </c>
      <c r="C41" s="53"/>
      <c r="E41" s="266"/>
      <c r="F41" s="266"/>
      <c r="G41" s="266"/>
      <c r="H41" s="266"/>
      <c r="I41" s="267"/>
      <c r="J41" s="279"/>
      <c r="K41" s="267"/>
      <c r="L41" s="267"/>
      <c r="M41" s="268"/>
      <c r="N41" s="641"/>
      <c r="O41" s="122"/>
    </row>
    <row r="42" spans="1:15" ht="15.75" customHeight="1">
      <c r="A42" s="52"/>
      <c r="B42" s="604" t="s">
        <v>279</v>
      </c>
      <c r="C42" s="53"/>
      <c r="E42" s="320">
        <v>4</v>
      </c>
      <c r="F42" s="276"/>
      <c r="G42" s="276"/>
      <c r="H42" s="276"/>
      <c r="I42" s="260"/>
      <c r="J42" s="219" t="s">
        <v>166</v>
      </c>
      <c r="K42" s="166"/>
      <c r="L42" s="166"/>
      <c r="M42" s="244"/>
      <c r="N42" s="218"/>
      <c r="O42" s="642"/>
    </row>
    <row r="43" spans="1:15" ht="15.75" customHeight="1">
      <c r="A43" s="52"/>
      <c r="B43" s="506" t="s">
        <v>264</v>
      </c>
      <c r="C43" s="505"/>
      <c r="E43" s="322"/>
      <c r="F43" s="274">
        <v>4.0999999999999996</v>
      </c>
      <c r="G43" s="274"/>
      <c r="H43" s="274"/>
      <c r="I43" s="200" t="s">
        <v>43</v>
      </c>
      <c r="J43" s="533" t="s">
        <v>280</v>
      </c>
      <c r="K43" s="217"/>
      <c r="L43" s="217"/>
      <c r="M43" s="275"/>
      <c r="N43" s="218"/>
      <c r="O43" s="643"/>
    </row>
    <row r="44" spans="1:15" ht="15.75" customHeight="1">
      <c r="A44" s="52"/>
      <c r="B44" s="507" t="s">
        <v>115</v>
      </c>
      <c r="C44" s="505"/>
      <c r="E44" s="322"/>
      <c r="F44" s="274"/>
      <c r="G44" s="215">
        <v>1</v>
      </c>
      <c r="H44" s="274"/>
      <c r="I44" s="200" t="s">
        <v>43</v>
      </c>
      <c r="J44" s="217" t="s">
        <v>313</v>
      </c>
      <c r="K44" s="217" t="s">
        <v>187</v>
      </c>
      <c r="L44" s="217" t="s">
        <v>502</v>
      </c>
      <c r="M44" s="281">
        <v>2</v>
      </c>
      <c r="N44" s="198">
        <f>N23+TIME(0,M23,0)</f>
        <v>0.38749999999999996</v>
      </c>
      <c r="O44" s="122"/>
    </row>
    <row r="45" spans="1:15" ht="15.75" customHeight="1">
      <c r="A45" s="52"/>
      <c r="B45" s="508" t="s">
        <v>116</v>
      </c>
      <c r="C45" s="505"/>
      <c r="E45" s="322"/>
      <c r="F45" s="274"/>
      <c r="G45" s="160">
        <f>G44+1</f>
        <v>2</v>
      </c>
      <c r="H45" s="274"/>
      <c r="I45" s="200" t="s">
        <v>43</v>
      </c>
      <c r="J45" s="465" t="s">
        <v>687</v>
      </c>
      <c r="K45" s="217" t="s">
        <v>187</v>
      </c>
      <c r="L45" s="217" t="s">
        <v>502</v>
      </c>
      <c r="M45" s="275">
        <v>2</v>
      </c>
      <c r="N45" s="198">
        <f t="shared" ref="N45:N50" si="0">N44+TIME(0,M44,0)</f>
        <v>0.38888888888888884</v>
      </c>
      <c r="O45" s="122"/>
    </row>
    <row r="46" spans="1:15" ht="15.75" customHeight="1">
      <c r="A46" s="52"/>
      <c r="B46" s="1083" t="s">
        <v>113</v>
      </c>
      <c r="C46" s="505"/>
      <c r="E46" s="322"/>
      <c r="F46" s="274"/>
      <c r="G46" s="160">
        <f>G45+1</f>
        <v>3</v>
      </c>
      <c r="H46" s="274"/>
      <c r="I46" s="200" t="s">
        <v>43</v>
      </c>
      <c r="J46" s="466" t="s">
        <v>370</v>
      </c>
      <c r="K46" s="217" t="s">
        <v>187</v>
      </c>
      <c r="L46" s="217" t="s">
        <v>502</v>
      </c>
      <c r="M46" s="275">
        <v>1</v>
      </c>
      <c r="N46" s="198">
        <f t="shared" si="0"/>
        <v>0.39027777777777772</v>
      </c>
      <c r="O46" s="122"/>
    </row>
    <row r="47" spans="1:15" ht="15.75" customHeight="1">
      <c r="A47" s="52"/>
      <c r="B47" s="509" t="s">
        <v>275</v>
      </c>
      <c r="C47" s="505"/>
      <c r="E47" s="322"/>
      <c r="F47" s="274"/>
      <c r="G47" s="160">
        <f>G46+1</f>
        <v>4</v>
      </c>
      <c r="H47" s="274"/>
      <c r="I47" s="200" t="s">
        <v>43</v>
      </c>
      <c r="J47" s="466" t="s">
        <v>13</v>
      </c>
      <c r="K47" s="217" t="s">
        <v>187</v>
      </c>
      <c r="L47" s="217" t="s">
        <v>502</v>
      </c>
      <c r="M47" s="275">
        <v>1</v>
      </c>
      <c r="N47" s="198">
        <f t="shared" si="0"/>
        <v>0.39097222222222217</v>
      </c>
      <c r="O47" s="122"/>
    </row>
    <row r="48" spans="1:15" ht="15.75" customHeight="1">
      <c r="A48" s="52"/>
      <c r="B48" s="509" t="s">
        <v>276</v>
      </c>
      <c r="C48" s="505"/>
      <c r="E48" s="322"/>
      <c r="F48" s="274"/>
      <c r="G48" s="160">
        <f t="shared" ref="G48:G60" si="1">G47+1</f>
        <v>5</v>
      </c>
      <c r="H48" s="274"/>
      <c r="I48" s="200" t="s">
        <v>43</v>
      </c>
      <c r="J48" s="467" t="s">
        <v>688</v>
      </c>
      <c r="K48" s="217" t="s">
        <v>187</v>
      </c>
      <c r="L48" s="217" t="s">
        <v>502</v>
      </c>
      <c r="M48" s="275">
        <v>1</v>
      </c>
      <c r="N48" s="198">
        <f t="shared" si="0"/>
        <v>0.39166666666666661</v>
      </c>
      <c r="O48" s="122"/>
    </row>
    <row r="49" spans="1:15" ht="15.75" customHeight="1">
      <c r="A49" s="52"/>
      <c r="B49" s="509" t="s">
        <v>147</v>
      </c>
      <c r="C49" s="505"/>
      <c r="E49" s="321"/>
      <c r="F49" s="274"/>
      <c r="G49" s="160">
        <f t="shared" si="1"/>
        <v>6</v>
      </c>
      <c r="H49" s="211"/>
      <c r="I49" s="200" t="s">
        <v>43</v>
      </c>
      <c r="J49" s="467" t="s">
        <v>20</v>
      </c>
      <c r="K49" s="186" t="s">
        <v>187</v>
      </c>
      <c r="L49" s="217" t="s">
        <v>502</v>
      </c>
      <c r="M49" s="247">
        <v>1</v>
      </c>
      <c r="N49" s="198">
        <f t="shared" si="0"/>
        <v>0.39236111111111105</v>
      </c>
      <c r="O49" s="115"/>
    </row>
    <row r="50" spans="1:15" ht="15.75" customHeight="1">
      <c r="A50" s="52"/>
      <c r="B50" s="509" t="s">
        <v>281</v>
      </c>
      <c r="C50" s="505"/>
      <c r="E50" s="321"/>
      <c r="F50" s="274"/>
      <c r="G50" s="160">
        <f t="shared" si="1"/>
        <v>7</v>
      </c>
      <c r="H50" s="211"/>
      <c r="I50" s="200" t="s">
        <v>43</v>
      </c>
      <c r="J50" s="467" t="s">
        <v>21</v>
      </c>
      <c r="K50" s="186" t="s">
        <v>187</v>
      </c>
      <c r="L50" s="217" t="s">
        <v>502</v>
      </c>
      <c r="M50" s="247">
        <v>1</v>
      </c>
      <c r="N50" s="198">
        <f t="shared" si="0"/>
        <v>0.39305555555555549</v>
      </c>
      <c r="O50" s="115"/>
    </row>
    <row r="51" spans="1:15" ht="15.75" customHeight="1">
      <c r="A51" s="52"/>
      <c r="B51" s="509" t="s">
        <v>277</v>
      </c>
      <c r="C51" s="505"/>
      <c r="E51" s="321"/>
      <c r="F51" s="274"/>
      <c r="G51" s="160">
        <f t="shared" si="1"/>
        <v>8</v>
      </c>
      <c r="H51" s="211"/>
      <c r="I51" s="200" t="s">
        <v>43</v>
      </c>
      <c r="J51" s="467" t="s">
        <v>421</v>
      </c>
      <c r="K51" s="186" t="s">
        <v>187</v>
      </c>
      <c r="L51" s="217" t="s">
        <v>502</v>
      </c>
      <c r="M51" s="247">
        <v>1</v>
      </c>
      <c r="N51" s="198">
        <f t="shared" ref="N51:N56" si="2">N50+TIME(0,M51,0)</f>
        <v>0.39374999999999993</v>
      </c>
      <c r="O51" s="115"/>
    </row>
    <row r="52" spans="1:15" ht="15.75" customHeight="1">
      <c r="A52" s="52"/>
      <c r="B52" s="509" t="s">
        <v>146</v>
      </c>
      <c r="C52" s="505"/>
      <c r="E52" s="321"/>
      <c r="F52" s="274"/>
      <c r="G52" s="160">
        <f t="shared" si="1"/>
        <v>9</v>
      </c>
      <c r="H52" s="211"/>
      <c r="I52" s="200" t="s">
        <v>43</v>
      </c>
      <c r="J52" s="467" t="s">
        <v>411</v>
      </c>
      <c r="K52" s="186" t="s">
        <v>187</v>
      </c>
      <c r="L52" s="217" t="s">
        <v>502</v>
      </c>
      <c r="M52" s="247">
        <v>1</v>
      </c>
      <c r="N52" s="198">
        <f t="shared" si="2"/>
        <v>0.39444444444444438</v>
      </c>
      <c r="O52" s="115"/>
    </row>
    <row r="53" spans="1:15" ht="15.75" customHeight="1">
      <c r="A53" s="52"/>
      <c r="B53" s="509" t="s">
        <v>278</v>
      </c>
      <c r="C53" s="505"/>
      <c r="E53" s="321"/>
      <c r="F53" s="274"/>
      <c r="G53" s="160">
        <f t="shared" si="1"/>
        <v>10</v>
      </c>
      <c r="H53" s="211"/>
      <c r="I53" s="200" t="s">
        <v>43</v>
      </c>
      <c r="J53" s="467" t="s">
        <v>412</v>
      </c>
      <c r="K53" s="186" t="s">
        <v>187</v>
      </c>
      <c r="L53" s="217" t="s">
        <v>502</v>
      </c>
      <c r="M53" s="247">
        <v>1</v>
      </c>
      <c r="N53" s="198">
        <f t="shared" si="2"/>
        <v>0.39513888888888882</v>
      </c>
      <c r="O53" s="115"/>
    </row>
    <row r="54" spans="1:15" s="684" customFormat="1" ht="15.75" customHeight="1">
      <c r="A54" s="52"/>
      <c r="B54" s="692" t="s">
        <v>117</v>
      </c>
      <c r="C54" s="505"/>
      <c r="D54" s="574"/>
      <c r="E54" s="321"/>
      <c r="F54" s="274"/>
      <c r="G54" s="160">
        <f t="shared" si="1"/>
        <v>11</v>
      </c>
      <c r="H54" s="211"/>
      <c r="I54" s="797" t="s">
        <v>43</v>
      </c>
      <c r="J54" s="465" t="s">
        <v>440</v>
      </c>
      <c r="K54" s="186" t="s">
        <v>187</v>
      </c>
      <c r="L54" s="217" t="s">
        <v>502</v>
      </c>
      <c r="M54" s="247">
        <v>3</v>
      </c>
      <c r="N54" s="198">
        <f t="shared" si="2"/>
        <v>0.39722222222222214</v>
      </c>
      <c r="O54" s="115"/>
    </row>
    <row r="55" spans="1:15" ht="15.75" customHeight="1">
      <c r="A55" s="52"/>
      <c r="B55" s="54"/>
      <c r="C55" s="505"/>
      <c r="E55" s="321"/>
      <c r="F55" s="274"/>
      <c r="G55" s="160">
        <f t="shared" si="1"/>
        <v>12</v>
      </c>
      <c r="H55" s="211"/>
      <c r="I55" s="200" t="s">
        <v>43</v>
      </c>
      <c r="J55" s="468" t="s">
        <v>689</v>
      </c>
      <c r="K55" s="532" t="s">
        <v>187</v>
      </c>
      <c r="L55" s="217" t="s">
        <v>502</v>
      </c>
      <c r="M55" s="247">
        <v>2</v>
      </c>
      <c r="N55" s="198">
        <f t="shared" si="2"/>
        <v>0.39861111111111103</v>
      </c>
      <c r="O55" s="115"/>
    </row>
    <row r="56" spans="1:15" ht="15.75" customHeight="1">
      <c r="A56" s="52"/>
      <c r="B56" s="54"/>
      <c r="C56" s="505"/>
      <c r="E56" s="321"/>
      <c r="F56" s="211"/>
      <c r="G56" s="160">
        <f t="shared" si="1"/>
        <v>13</v>
      </c>
      <c r="H56" s="211"/>
      <c r="I56" s="200" t="s">
        <v>43</v>
      </c>
      <c r="J56" s="582" t="s">
        <v>391</v>
      </c>
      <c r="K56" s="186" t="s">
        <v>187</v>
      </c>
      <c r="L56" s="217" t="s">
        <v>502</v>
      </c>
      <c r="M56" s="247">
        <v>2</v>
      </c>
      <c r="N56" s="198">
        <f t="shared" si="2"/>
        <v>0.39999999999999991</v>
      </c>
      <c r="O56" s="115"/>
    </row>
    <row r="57" spans="1:15" ht="15.75" customHeight="1">
      <c r="A57" s="52"/>
      <c r="B57" s="54"/>
      <c r="C57" s="53"/>
      <c r="E57" s="274"/>
      <c r="F57" s="274"/>
      <c r="G57" s="160">
        <f t="shared" si="1"/>
        <v>14</v>
      </c>
      <c r="H57" s="211"/>
      <c r="I57" s="200" t="s">
        <v>43</v>
      </c>
      <c r="J57" s="345" t="s">
        <v>723</v>
      </c>
      <c r="K57" s="186" t="s">
        <v>187</v>
      </c>
      <c r="L57" s="217" t="s">
        <v>502</v>
      </c>
      <c r="M57" s="247">
        <v>2</v>
      </c>
      <c r="N57" s="198">
        <f>N56+TIME(0,M56,0)</f>
        <v>0.4013888888888888</v>
      </c>
      <c r="O57" s="122"/>
    </row>
    <row r="58" spans="1:15" s="860" customFormat="1" ht="15.75" customHeight="1">
      <c r="A58" s="870"/>
      <c r="B58" s="871" t="str">
        <f>B1</f>
        <v>Sept 2012</v>
      </c>
      <c r="C58" s="872"/>
      <c r="D58" s="574"/>
      <c r="E58" s="274"/>
      <c r="F58" s="274"/>
      <c r="G58" s="160">
        <f t="shared" si="1"/>
        <v>15</v>
      </c>
      <c r="H58" s="211"/>
      <c r="I58" s="797" t="s">
        <v>43</v>
      </c>
      <c r="J58" s="345" t="s">
        <v>442</v>
      </c>
      <c r="K58" s="186" t="s">
        <v>187</v>
      </c>
      <c r="L58" s="217" t="s">
        <v>502</v>
      </c>
      <c r="M58" s="247">
        <v>2</v>
      </c>
      <c r="N58" s="198">
        <f>N57+TIME(0,M57,0)</f>
        <v>0.40277777777777768</v>
      </c>
      <c r="O58" s="122"/>
    </row>
    <row r="59" spans="1:15" s="1041" customFormat="1" ht="15.75" customHeight="1">
      <c r="A59" s="1052"/>
      <c r="B59" s="1052"/>
      <c r="C59" s="1052"/>
      <c r="D59" s="574"/>
      <c r="E59" s="274"/>
      <c r="F59" s="274"/>
      <c r="G59" s="160">
        <f t="shared" si="1"/>
        <v>16</v>
      </c>
      <c r="H59" s="211"/>
      <c r="I59" s="797" t="s">
        <v>43</v>
      </c>
      <c r="J59" s="345" t="s">
        <v>504</v>
      </c>
      <c r="K59" s="186" t="s">
        <v>187</v>
      </c>
      <c r="L59" s="217" t="s">
        <v>502</v>
      </c>
      <c r="M59" s="247">
        <v>2</v>
      </c>
      <c r="N59" s="198">
        <f>N58+TIME(0,M58,0)</f>
        <v>0.40416666666666656</v>
      </c>
      <c r="O59" s="122"/>
    </row>
    <row r="60" spans="1:15" ht="15.75" customHeight="1">
      <c r="A60" s="1052"/>
      <c r="B60" s="1052"/>
      <c r="C60" s="1052"/>
      <c r="E60" s="266"/>
      <c r="F60" s="266"/>
      <c r="G60" s="160">
        <f t="shared" si="1"/>
        <v>17</v>
      </c>
      <c r="H60" s="211"/>
      <c r="I60" s="200" t="s">
        <v>43</v>
      </c>
      <c r="J60" s="345" t="s">
        <v>713</v>
      </c>
      <c r="K60" s="186" t="s">
        <v>187</v>
      </c>
      <c r="L60" s="217" t="s">
        <v>502</v>
      </c>
      <c r="M60" s="247">
        <v>3</v>
      </c>
      <c r="N60" s="198">
        <f>N59+TIME(0,M59,0)</f>
        <v>0.40555555555555545</v>
      </c>
      <c r="O60" s="84"/>
    </row>
    <row r="61" spans="1:15" s="1249" customFormat="1" ht="15.75" customHeight="1">
      <c r="D61" s="574"/>
      <c r="E61" s="266"/>
      <c r="F61" s="266"/>
      <c r="G61" s="160"/>
      <c r="H61" s="211"/>
      <c r="I61" s="797"/>
      <c r="J61" s="345"/>
      <c r="K61" s="186"/>
      <c r="L61" s="217"/>
      <c r="M61" s="247"/>
      <c r="N61" s="198"/>
      <c r="O61" s="84"/>
    </row>
    <row r="62" spans="1:15" ht="15.75" customHeight="1">
      <c r="A62" s="1052"/>
      <c r="B62" s="1052"/>
      <c r="C62" s="1052"/>
      <c r="E62" s="323">
        <v>5</v>
      </c>
      <c r="F62" s="209"/>
      <c r="G62" s="209"/>
      <c r="H62" s="209"/>
      <c r="I62" s="1556" t="s">
        <v>139</v>
      </c>
      <c r="J62" s="1556"/>
      <c r="K62" s="1556"/>
      <c r="L62" s="1556"/>
      <c r="M62" s="1556"/>
      <c r="N62" s="1557"/>
      <c r="O62" s="122"/>
    </row>
    <row r="63" spans="1:15" ht="15.75" customHeight="1">
      <c r="A63" s="1052"/>
      <c r="B63" s="1052"/>
      <c r="C63" s="1052"/>
      <c r="E63" s="321"/>
      <c r="F63" s="211"/>
      <c r="G63" s="211"/>
      <c r="H63" s="211"/>
      <c r="I63" s="200"/>
      <c r="J63" s="186"/>
      <c r="K63" s="186"/>
      <c r="L63" s="186"/>
      <c r="M63" s="247"/>
      <c r="N63" s="198"/>
      <c r="O63" s="122"/>
    </row>
    <row r="64" spans="1:15" ht="16.5" customHeight="1">
      <c r="A64" s="1052"/>
      <c r="B64" s="1052"/>
      <c r="C64" s="1052"/>
      <c r="E64" s="302"/>
      <c r="F64" s="200">
        <v>5.0999999999999996</v>
      </c>
      <c r="G64" s="200"/>
      <c r="H64" s="274"/>
      <c r="I64" s="200" t="s">
        <v>43</v>
      </c>
      <c r="J64" s="533" t="s">
        <v>53</v>
      </c>
      <c r="K64" s="217"/>
      <c r="L64" s="217"/>
      <c r="M64" s="275"/>
      <c r="N64" s="198"/>
      <c r="O64" s="124"/>
    </row>
    <row r="65" spans="1:15" ht="15.75" customHeight="1">
      <c r="A65" s="1052"/>
      <c r="B65" s="1052"/>
      <c r="C65" s="1052"/>
      <c r="E65" s="324"/>
      <c r="F65" s="215"/>
      <c r="G65" s="215">
        <v>1</v>
      </c>
      <c r="H65" s="160"/>
      <c r="I65" s="200" t="s">
        <v>43</v>
      </c>
      <c r="J65" s="158" t="s">
        <v>690</v>
      </c>
      <c r="K65" s="186" t="s">
        <v>187</v>
      </c>
      <c r="L65" s="217" t="s">
        <v>145</v>
      </c>
      <c r="M65" s="247">
        <v>5</v>
      </c>
      <c r="N65" s="199">
        <f>N60+TIME(0,M60,0)</f>
        <v>0.40763888888888877</v>
      </c>
      <c r="O65" s="122"/>
    </row>
    <row r="66" spans="1:15" ht="15.75" customHeight="1">
      <c r="A66" s="1052"/>
      <c r="B66" s="1052"/>
      <c r="C66" s="1052"/>
      <c r="E66" s="316"/>
      <c r="F66" s="160"/>
      <c r="G66" s="160">
        <f>G65+1</f>
        <v>2</v>
      </c>
      <c r="H66" s="160"/>
      <c r="I66" s="200" t="s">
        <v>43</v>
      </c>
      <c r="J66" s="158" t="s">
        <v>691</v>
      </c>
      <c r="K66" s="186" t="s">
        <v>187</v>
      </c>
      <c r="L66" s="217" t="s">
        <v>145</v>
      </c>
      <c r="M66" s="247"/>
      <c r="N66" s="199">
        <f>N65+TIME(0,M65,0)</f>
        <v>0.41111111111111098</v>
      </c>
      <c r="O66" s="81"/>
    </row>
    <row r="67" spans="1:15" ht="15.75" customHeight="1">
      <c r="A67" s="1052"/>
      <c r="B67" s="1052"/>
      <c r="C67" s="1052"/>
      <c r="E67" s="316"/>
      <c r="F67" s="160"/>
      <c r="G67" s="160">
        <f t="shared" ref="G67:G77" si="3">G66+1</f>
        <v>3</v>
      </c>
      <c r="H67" s="160"/>
      <c r="I67" s="200" t="s">
        <v>43</v>
      </c>
      <c r="J67" s="158" t="s">
        <v>692</v>
      </c>
      <c r="K67" s="178" t="s">
        <v>41</v>
      </c>
      <c r="L67" s="217" t="s">
        <v>145</v>
      </c>
      <c r="M67" s="247"/>
      <c r="N67" s="199">
        <f t="shared" ref="N67:N74" si="4">N66+TIME(0,M66,0)</f>
        <v>0.41111111111111098</v>
      </c>
      <c r="O67" s="84"/>
    </row>
    <row r="68" spans="1:15" ht="15.75" customHeight="1">
      <c r="A68" s="1052"/>
      <c r="B68" s="1052"/>
      <c r="C68" s="1052"/>
      <c r="E68" s="298"/>
      <c r="F68" s="176"/>
      <c r="G68" s="160">
        <f t="shared" si="3"/>
        <v>4</v>
      </c>
      <c r="H68" s="160"/>
      <c r="I68" s="178" t="s">
        <v>43</v>
      </c>
      <c r="J68" s="158" t="s">
        <v>693</v>
      </c>
      <c r="K68" s="178" t="s">
        <v>41</v>
      </c>
      <c r="L68" s="217" t="s">
        <v>145</v>
      </c>
      <c r="M68" s="247"/>
      <c r="N68" s="199">
        <f t="shared" si="4"/>
        <v>0.41111111111111098</v>
      </c>
      <c r="O68" s="84"/>
    </row>
    <row r="69" spans="1:15" ht="15.75" customHeight="1">
      <c r="A69" s="1052"/>
      <c r="B69" s="1052"/>
      <c r="C69" s="1052"/>
      <c r="E69" s="298"/>
      <c r="F69" s="176"/>
      <c r="G69" s="160">
        <f t="shared" si="3"/>
        <v>5</v>
      </c>
      <c r="H69" s="160"/>
      <c r="I69" s="178" t="s">
        <v>43</v>
      </c>
      <c r="J69" s="262" t="s">
        <v>283</v>
      </c>
      <c r="K69" s="186" t="s">
        <v>187</v>
      </c>
      <c r="L69" s="217" t="s">
        <v>145</v>
      </c>
      <c r="M69" s="247"/>
      <c r="N69" s="199">
        <f t="shared" si="4"/>
        <v>0.41111111111111098</v>
      </c>
      <c r="O69" s="84"/>
    </row>
    <row r="70" spans="1:15" ht="15.75" customHeight="1">
      <c r="A70" s="1052"/>
      <c r="B70" s="1052"/>
      <c r="C70" s="1052"/>
      <c r="E70" s="298"/>
      <c r="F70" s="176"/>
      <c r="G70" s="160">
        <f t="shared" si="3"/>
        <v>6</v>
      </c>
      <c r="H70" s="160"/>
      <c r="I70" s="178" t="s">
        <v>43</v>
      </c>
      <c r="J70" s="158" t="s">
        <v>364</v>
      </c>
      <c r="K70" s="186" t="s">
        <v>187</v>
      </c>
      <c r="L70" s="217" t="s">
        <v>145</v>
      </c>
      <c r="M70" s="247"/>
      <c r="N70" s="199">
        <f t="shared" si="4"/>
        <v>0.41111111111111098</v>
      </c>
      <c r="O70" s="84"/>
    </row>
    <row r="71" spans="1:15" ht="15.75" customHeight="1">
      <c r="A71" s="1052"/>
      <c r="B71" s="1052"/>
      <c r="C71" s="1052"/>
      <c r="E71" s="316"/>
      <c r="F71" s="160"/>
      <c r="G71" s="160">
        <f t="shared" si="3"/>
        <v>7</v>
      </c>
      <c r="H71" s="160"/>
      <c r="I71" s="200" t="s">
        <v>43</v>
      </c>
      <c r="N71" s="199">
        <f t="shared" si="4"/>
        <v>0.41111111111111098</v>
      </c>
      <c r="O71" s="122"/>
    </row>
    <row r="72" spans="1:15" ht="15.75" customHeight="1">
      <c r="A72" s="863"/>
      <c r="B72" s="863"/>
      <c r="C72" s="863"/>
      <c r="E72" s="316"/>
      <c r="F72" s="160"/>
      <c r="G72" s="160">
        <f t="shared" si="3"/>
        <v>8</v>
      </c>
      <c r="H72" s="160"/>
      <c r="I72" s="200" t="s">
        <v>43</v>
      </c>
      <c r="J72" s="280"/>
      <c r="K72" s="217"/>
      <c r="L72" s="200"/>
      <c r="M72" s="247"/>
      <c r="N72" s="199">
        <f t="shared" si="4"/>
        <v>0.41111111111111098</v>
      </c>
      <c r="O72" s="122"/>
    </row>
    <row r="73" spans="1:15" ht="15.75" customHeight="1">
      <c r="A73" s="863"/>
      <c r="B73" s="863"/>
      <c r="C73" s="863"/>
      <c r="E73" s="324"/>
      <c r="F73" s="215"/>
      <c r="G73" s="160">
        <f t="shared" si="3"/>
        <v>9</v>
      </c>
      <c r="H73" s="160"/>
      <c r="I73" s="200" t="s">
        <v>43</v>
      </c>
      <c r="J73" s="217" t="s">
        <v>64</v>
      </c>
      <c r="K73" s="217" t="s">
        <v>187</v>
      </c>
      <c r="L73" s="176" t="s">
        <v>119</v>
      </c>
      <c r="M73" s="247">
        <v>1</v>
      </c>
      <c r="N73" s="199">
        <f t="shared" si="4"/>
        <v>0.41111111111111098</v>
      </c>
      <c r="O73" s="122"/>
    </row>
    <row r="74" spans="1:15" ht="15.75" customHeight="1">
      <c r="A74" s="863"/>
      <c r="B74" s="863"/>
      <c r="C74" s="863"/>
      <c r="E74" s="324"/>
      <c r="F74" s="215"/>
      <c r="G74" s="160">
        <f t="shared" si="3"/>
        <v>10</v>
      </c>
      <c r="H74" s="160"/>
      <c r="I74" s="200" t="s">
        <v>43</v>
      </c>
      <c r="J74" s="619" t="s">
        <v>396</v>
      </c>
      <c r="K74" s="217" t="s">
        <v>187</v>
      </c>
      <c r="L74" s="176" t="s">
        <v>119</v>
      </c>
      <c r="M74" s="247">
        <v>1</v>
      </c>
      <c r="N74" s="199">
        <f t="shared" si="4"/>
        <v>0.41180555555555542</v>
      </c>
      <c r="O74" s="84"/>
    </row>
    <row r="75" spans="1:15" ht="15.75" customHeight="1">
      <c r="A75" s="863"/>
      <c r="B75" s="863"/>
      <c r="C75" s="863"/>
      <c r="E75" s="324"/>
      <c r="F75" s="215"/>
      <c r="G75" s="160"/>
      <c r="H75" s="160"/>
      <c r="I75" s="200"/>
      <c r="J75" s="533" t="s">
        <v>65</v>
      </c>
      <c r="K75" s="217"/>
      <c r="L75" s="176"/>
      <c r="M75" s="247"/>
      <c r="N75" s="199"/>
      <c r="O75" s="84"/>
    </row>
    <row r="76" spans="1:15" ht="15.75" customHeight="1">
      <c r="A76" s="863"/>
      <c r="B76" s="863"/>
      <c r="C76" s="863"/>
      <c r="E76" s="324"/>
      <c r="F76" s="215"/>
      <c r="G76" s="160">
        <f>G74+1</f>
        <v>11</v>
      </c>
      <c r="H76" s="160"/>
      <c r="I76" s="200" t="s">
        <v>43</v>
      </c>
      <c r="J76" s="262" t="s">
        <v>251</v>
      </c>
      <c r="K76" s="217" t="s">
        <v>187</v>
      </c>
      <c r="L76" s="450" t="s">
        <v>22</v>
      </c>
      <c r="M76" s="247">
        <v>1</v>
      </c>
      <c r="N76" s="199">
        <f>N74+TIME(0,M74,0)</f>
        <v>0.41249999999999987</v>
      </c>
      <c r="O76" s="85"/>
    </row>
    <row r="77" spans="1:15" ht="16.5" customHeight="1">
      <c r="A77" s="863"/>
      <c r="B77" s="863"/>
      <c r="C77" s="863"/>
      <c r="E77" s="302"/>
      <c r="F77" s="200"/>
      <c r="G77" s="160">
        <f t="shared" si="3"/>
        <v>12</v>
      </c>
      <c r="H77" s="192"/>
      <c r="I77" s="200" t="s">
        <v>43</v>
      </c>
      <c r="J77" s="616" t="s">
        <v>131</v>
      </c>
      <c r="K77" s="217"/>
      <c r="L77" s="200"/>
      <c r="M77" s="247">
        <v>1</v>
      </c>
      <c r="N77" s="199">
        <f>N76+TIME(0,M76,0)</f>
        <v>0.41319444444444431</v>
      </c>
      <c r="O77" s="124"/>
    </row>
    <row r="78" spans="1:15" ht="16.5" customHeight="1">
      <c r="A78" s="863"/>
      <c r="B78" s="863"/>
      <c r="C78" s="863"/>
      <c r="E78" s="197"/>
      <c r="F78" s="206"/>
      <c r="G78" s="206"/>
      <c r="H78" s="274"/>
      <c r="I78" s="186"/>
      <c r="J78" s="282"/>
      <c r="K78" s="186"/>
      <c r="L78" s="186"/>
      <c r="M78" s="247"/>
      <c r="N78" s="199"/>
      <c r="O78" s="125"/>
    </row>
    <row r="79" spans="1:15" ht="16.5" customHeight="1">
      <c r="E79" s="302"/>
      <c r="F79" s="200">
        <v>5.2</v>
      </c>
      <c r="G79" s="200"/>
      <c r="H79" s="274"/>
      <c r="I79" s="200" t="s">
        <v>43</v>
      </c>
      <c r="J79" s="533" t="s">
        <v>381</v>
      </c>
      <c r="K79" s="217"/>
      <c r="L79" s="217"/>
      <c r="M79" s="247"/>
      <c r="N79" s="199">
        <f>N77+TIME(0,M77,0)</f>
        <v>0.41388888888888875</v>
      </c>
      <c r="O79" s="124"/>
    </row>
    <row r="80" spans="1:15" ht="15.75" customHeight="1">
      <c r="E80" s="298"/>
      <c r="F80" s="215"/>
      <c r="G80" s="215">
        <v>1</v>
      </c>
      <c r="H80" s="274"/>
      <c r="I80" s="176" t="s">
        <v>43</v>
      </c>
      <c r="J80" s="217" t="s">
        <v>267</v>
      </c>
      <c r="K80" s="217" t="s">
        <v>187</v>
      </c>
      <c r="L80" s="200" t="s">
        <v>244</v>
      </c>
      <c r="M80" s="247">
        <v>1</v>
      </c>
      <c r="N80" s="199">
        <f>N79+TIME(0,M79,0)</f>
        <v>0.41388888888888875</v>
      </c>
      <c r="O80" s="84"/>
    </row>
    <row r="81" spans="4:15" ht="15.75" customHeight="1">
      <c r="E81" s="298"/>
      <c r="F81" s="160"/>
      <c r="G81" s="160">
        <f>G80+1</f>
        <v>2</v>
      </c>
      <c r="H81" s="274"/>
      <c r="I81" s="176" t="s">
        <v>43</v>
      </c>
      <c r="J81" s="217" t="s">
        <v>260</v>
      </c>
      <c r="K81" s="157" t="s">
        <v>187</v>
      </c>
      <c r="L81" s="186" t="s">
        <v>480</v>
      </c>
      <c r="M81" s="1039">
        <v>1</v>
      </c>
      <c r="N81" s="199">
        <f t="shared" ref="N81:N83" si="5">N80+TIME(0,M80,0)</f>
        <v>0.41458333333333319</v>
      </c>
      <c r="O81" s="122"/>
    </row>
    <row r="82" spans="4:15" ht="15.75" customHeight="1">
      <c r="E82" s="298"/>
      <c r="F82" s="160"/>
      <c r="G82" s="160">
        <f>G81+1</f>
        <v>3</v>
      </c>
      <c r="H82" s="274"/>
      <c r="I82" s="176" t="s">
        <v>43</v>
      </c>
      <c r="J82" s="217" t="s">
        <v>301</v>
      </c>
      <c r="K82" s="217" t="s">
        <v>187</v>
      </c>
      <c r="L82" s="186" t="s">
        <v>159</v>
      </c>
      <c r="M82" s="281">
        <v>0</v>
      </c>
      <c r="N82" s="199">
        <f t="shared" si="5"/>
        <v>0.41527777777777763</v>
      </c>
      <c r="O82" s="122"/>
    </row>
    <row r="83" spans="4:15" ht="15.75" customHeight="1">
      <c r="E83" s="298"/>
      <c r="F83" s="160"/>
      <c r="G83" s="160">
        <f>G82+1</f>
        <v>4</v>
      </c>
      <c r="H83" s="274"/>
      <c r="I83" s="176" t="s">
        <v>43</v>
      </c>
      <c r="J83" s="217" t="s">
        <v>83</v>
      </c>
      <c r="K83" s="217" t="s">
        <v>187</v>
      </c>
      <c r="L83" s="186" t="s">
        <v>126</v>
      </c>
      <c r="M83" s="281">
        <v>1</v>
      </c>
      <c r="N83" s="199">
        <f t="shared" si="5"/>
        <v>0.41527777777777763</v>
      </c>
      <c r="O83" s="122"/>
    </row>
    <row r="84" spans="4:15" ht="15.75" customHeight="1">
      <c r="E84" s="298"/>
      <c r="F84" s="160"/>
      <c r="G84" s="160"/>
      <c r="H84" s="274"/>
      <c r="I84" s="176"/>
      <c r="J84" s="280"/>
      <c r="K84" s="217"/>
      <c r="L84" s="200"/>
      <c r="M84" s="247"/>
      <c r="N84" s="199"/>
      <c r="O84" s="122"/>
    </row>
    <row r="85" spans="4:15" ht="15.75" customHeight="1">
      <c r="E85" s="302"/>
      <c r="F85" s="200">
        <v>5.3</v>
      </c>
      <c r="G85" s="200"/>
      <c r="H85" s="274"/>
      <c r="I85" s="200"/>
      <c r="J85" s="533" t="s">
        <v>216</v>
      </c>
      <c r="K85" s="217"/>
      <c r="L85" s="217"/>
      <c r="M85" s="247"/>
      <c r="N85" s="199">
        <f>N83+TIME(0,M83,0)</f>
        <v>0.41597222222222208</v>
      </c>
      <c r="O85" s="81"/>
    </row>
    <row r="86" spans="4:15" ht="15.75" customHeight="1">
      <c r="E86" s="302"/>
      <c r="F86" s="160"/>
      <c r="G86" s="160">
        <f>1</f>
        <v>1</v>
      </c>
      <c r="H86" s="192"/>
      <c r="I86" s="200" t="s">
        <v>43</v>
      </c>
      <c r="J86" s="612" t="s">
        <v>505</v>
      </c>
      <c r="K86" s="217" t="s">
        <v>187</v>
      </c>
      <c r="L86" s="450" t="s">
        <v>157</v>
      </c>
      <c r="M86" s="247">
        <v>1</v>
      </c>
      <c r="N86" s="199">
        <f t="shared" ref="N86:N100" si="6">N85+TIME(0,M85,0)</f>
        <v>0.41597222222222208</v>
      </c>
      <c r="O86" s="81"/>
    </row>
    <row r="87" spans="4:15" ht="15.75" customHeight="1">
      <c r="E87" s="197"/>
      <c r="F87" s="206"/>
      <c r="G87" s="160">
        <f>G86+1</f>
        <v>2</v>
      </c>
      <c r="H87" s="274"/>
      <c r="I87" s="176" t="s">
        <v>43</v>
      </c>
      <c r="J87" s="612" t="s">
        <v>355</v>
      </c>
      <c r="K87" s="217" t="s">
        <v>187</v>
      </c>
      <c r="L87" s="186" t="s">
        <v>359</v>
      </c>
      <c r="M87" s="281">
        <v>1</v>
      </c>
      <c r="N87" s="199">
        <f t="shared" si="6"/>
        <v>0.41666666666666652</v>
      </c>
      <c r="O87" s="81"/>
    </row>
    <row r="88" spans="4:15" ht="15.75" customHeight="1">
      <c r="E88" s="197"/>
      <c r="F88" s="206"/>
      <c r="G88" s="160">
        <f t="shared" ref="G88:G91" si="7">G87+1</f>
        <v>3</v>
      </c>
      <c r="H88" s="274"/>
      <c r="I88" s="176" t="s">
        <v>43</v>
      </c>
      <c r="J88" s="612" t="s">
        <v>365</v>
      </c>
      <c r="K88" s="217" t="s">
        <v>187</v>
      </c>
      <c r="L88" s="186" t="s">
        <v>162</v>
      </c>
      <c r="M88" s="281">
        <v>1</v>
      </c>
      <c r="N88" s="199">
        <f t="shared" si="6"/>
        <v>0.41736111111111096</v>
      </c>
      <c r="O88" s="81"/>
    </row>
    <row r="89" spans="4:15" ht="15.75" customHeight="1">
      <c r="E89" s="197"/>
      <c r="F89" s="206"/>
      <c r="G89" s="160">
        <f t="shared" si="7"/>
        <v>4</v>
      </c>
      <c r="H89" s="274"/>
      <c r="I89" s="176" t="s">
        <v>43</v>
      </c>
      <c r="J89" s="612" t="s">
        <v>371</v>
      </c>
      <c r="K89" s="217" t="s">
        <v>187</v>
      </c>
      <c r="L89" s="186" t="s">
        <v>126</v>
      </c>
      <c r="M89" s="281">
        <v>1</v>
      </c>
      <c r="N89" s="199">
        <f t="shared" si="6"/>
        <v>0.4180555555555554</v>
      </c>
      <c r="O89" s="81"/>
    </row>
    <row r="90" spans="4:15" ht="15.75" customHeight="1">
      <c r="E90" s="197"/>
      <c r="F90" s="206"/>
      <c r="G90" s="160">
        <f t="shared" si="7"/>
        <v>5</v>
      </c>
      <c r="H90" s="274"/>
      <c r="I90" s="176" t="s">
        <v>43</v>
      </c>
      <c r="J90" s="612" t="s">
        <v>395</v>
      </c>
      <c r="K90" s="217" t="s">
        <v>187</v>
      </c>
      <c r="L90" s="186" t="s">
        <v>51</v>
      </c>
      <c r="M90" s="281">
        <v>1</v>
      </c>
      <c r="N90" s="199">
        <f t="shared" si="6"/>
        <v>0.41874999999999984</v>
      </c>
      <c r="O90" s="81"/>
    </row>
    <row r="91" spans="4:15" ht="15.75" customHeight="1">
      <c r="E91" s="197"/>
      <c r="F91" s="206"/>
      <c r="G91" s="160">
        <f t="shared" si="7"/>
        <v>6</v>
      </c>
      <c r="H91" s="274"/>
      <c r="I91" s="176" t="s">
        <v>43</v>
      </c>
      <c r="J91" s="612" t="s">
        <v>23</v>
      </c>
      <c r="K91" s="217" t="s">
        <v>187</v>
      </c>
      <c r="L91" s="186" t="s">
        <v>389</v>
      </c>
      <c r="M91" s="281">
        <v>1</v>
      </c>
      <c r="N91" s="199">
        <f t="shared" si="6"/>
        <v>0.41944444444444429</v>
      </c>
      <c r="O91" s="81"/>
    </row>
    <row r="92" spans="4:15" s="1249" customFormat="1" ht="15.75" customHeight="1">
      <c r="D92" s="574"/>
      <c r="E92" s="197"/>
      <c r="F92" s="206"/>
      <c r="G92" s="160">
        <v>8</v>
      </c>
      <c r="H92" s="274"/>
      <c r="I92" s="176" t="s">
        <v>43</v>
      </c>
      <c r="J92" s="612" t="s">
        <v>711</v>
      </c>
      <c r="K92" s="217" t="s">
        <v>6</v>
      </c>
      <c r="L92" s="186" t="s">
        <v>712</v>
      </c>
      <c r="M92" s="281">
        <v>1</v>
      </c>
      <c r="N92" s="199">
        <f t="shared" si="6"/>
        <v>0.42013888888888873</v>
      </c>
      <c r="O92" s="81"/>
    </row>
    <row r="93" spans="4:15" ht="15.75" customHeight="1">
      <c r="E93" s="197"/>
      <c r="F93" s="206"/>
      <c r="G93" s="160"/>
      <c r="H93" s="274"/>
      <c r="I93" s="176"/>
      <c r="J93" s="280"/>
      <c r="K93" s="217"/>
      <c r="L93" s="186"/>
      <c r="M93" s="281"/>
      <c r="N93" s="199">
        <f t="shared" si="6"/>
        <v>0.42083333333333317</v>
      </c>
      <c r="O93" s="81"/>
    </row>
    <row r="94" spans="4:15" ht="15.75" customHeight="1">
      <c r="E94" s="302"/>
      <c r="F94" s="200">
        <v>5.4</v>
      </c>
      <c r="G94" s="200"/>
      <c r="H94" s="274"/>
      <c r="I94" s="200" t="s">
        <v>43</v>
      </c>
      <c r="J94" s="533" t="s">
        <v>140</v>
      </c>
      <c r="K94" s="217"/>
      <c r="L94" s="217"/>
      <c r="M94" s="275"/>
      <c r="N94" s="199">
        <f t="shared" si="6"/>
        <v>0.42083333333333317</v>
      </c>
      <c r="O94" s="83"/>
    </row>
    <row r="95" spans="4:15" ht="15.75" customHeight="1">
      <c r="E95" s="298"/>
      <c r="F95" s="215"/>
      <c r="G95" s="215">
        <v>1</v>
      </c>
      <c r="H95" s="274"/>
      <c r="I95" s="176" t="s">
        <v>43</v>
      </c>
      <c r="J95" s="280" t="s">
        <v>727</v>
      </c>
      <c r="K95" s="217"/>
      <c r="L95" s="186" t="s">
        <v>119</v>
      </c>
      <c r="M95" s="281">
        <v>1</v>
      </c>
      <c r="N95" s="199">
        <f t="shared" si="6"/>
        <v>0.42083333333333317</v>
      </c>
      <c r="O95" s="81"/>
    </row>
    <row r="96" spans="4:15" ht="15.75" customHeight="1">
      <c r="E96" s="298"/>
      <c r="F96" s="176"/>
      <c r="G96" s="215">
        <f>G95+1</f>
        <v>2</v>
      </c>
      <c r="H96" s="274"/>
      <c r="I96" s="176" t="s">
        <v>43</v>
      </c>
      <c r="J96" s="280" t="s">
        <v>719</v>
      </c>
      <c r="L96" s="345" t="s">
        <v>720</v>
      </c>
      <c r="M96" s="281">
        <v>1</v>
      </c>
      <c r="N96" s="199">
        <f t="shared" si="6"/>
        <v>0.42152777777777761</v>
      </c>
      <c r="O96" s="81"/>
    </row>
    <row r="97" spans="5:16" ht="15.75" customHeight="1">
      <c r="E97" s="197"/>
      <c r="F97" s="206"/>
      <c r="G97" s="206"/>
      <c r="H97" s="274"/>
      <c r="I97" s="186"/>
      <c r="J97" s="282"/>
      <c r="K97" s="186"/>
      <c r="L97" s="186"/>
      <c r="M97" s="281"/>
      <c r="N97" s="199">
        <f t="shared" si="6"/>
        <v>0.42222222222222205</v>
      </c>
      <c r="O97" s="81"/>
    </row>
    <row r="98" spans="5:16" ht="15.75" customHeight="1">
      <c r="E98" s="302"/>
      <c r="F98" s="160"/>
      <c r="G98" s="160"/>
      <c r="H98" s="274"/>
      <c r="I98" s="176"/>
      <c r="J98" s="280"/>
      <c r="K98" s="217"/>
      <c r="L98" s="186"/>
      <c r="M98" s="281"/>
      <c r="N98" s="199">
        <f t="shared" si="6"/>
        <v>0.42222222222222205</v>
      </c>
      <c r="O98" s="81"/>
    </row>
    <row r="99" spans="5:16" ht="15.75" customHeight="1">
      <c r="E99" s="302"/>
      <c r="F99" s="200">
        <v>6</v>
      </c>
      <c r="G99" s="200"/>
      <c r="H99" s="274"/>
      <c r="I99" s="200" t="s">
        <v>43</v>
      </c>
      <c r="J99" s="533" t="s">
        <v>392</v>
      </c>
      <c r="K99" s="217"/>
      <c r="L99" s="186"/>
      <c r="M99" s="281"/>
      <c r="N99" s="199">
        <f t="shared" si="6"/>
        <v>0.42222222222222205</v>
      </c>
      <c r="O99" s="81"/>
    </row>
    <row r="100" spans="5:16" ht="15.75" customHeight="1">
      <c r="E100" s="299"/>
      <c r="F100" s="212"/>
      <c r="G100" s="212">
        <v>1</v>
      </c>
      <c r="H100" s="264"/>
      <c r="I100" s="191" t="s">
        <v>43</v>
      </c>
      <c r="J100" s="283"/>
      <c r="K100" s="173"/>
      <c r="L100" s="172"/>
      <c r="M100" s="583"/>
      <c r="N100" s="199">
        <f t="shared" si="6"/>
        <v>0.42222222222222205</v>
      </c>
      <c r="O100" s="81"/>
    </row>
    <row r="101" spans="5:16" ht="15.75" customHeight="1">
      <c r="E101" s="176"/>
      <c r="F101" s="215"/>
      <c r="G101" s="215"/>
      <c r="H101" s="274"/>
      <c r="I101" s="176"/>
      <c r="J101" s="280" t="s">
        <v>393</v>
      </c>
      <c r="K101" s="217"/>
      <c r="L101" s="186"/>
      <c r="M101" s="281"/>
      <c r="N101" s="193">
        <f>N100+M101</f>
        <v>0.42222222222222205</v>
      </c>
      <c r="O101" s="110"/>
    </row>
    <row r="102" spans="5:16" ht="15.75" customHeight="1">
      <c r="E102" s="27"/>
      <c r="F102" s="27"/>
      <c r="G102" s="27"/>
      <c r="H102" s="27"/>
      <c r="I102" s="279"/>
      <c r="J102" s="284" t="s">
        <v>373</v>
      </c>
      <c r="K102" s="285"/>
      <c r="L102" s="285"/>
      <c r="M102" s="268"/>
      <c r="N102" s="286">
        <f>IF(N103-N101&lt;0,"OVERTIME",N103-N101)</f>
        <v>1.3888888888890505E-3</v>
      </c>
      <c r="O102" s="110"/>
      <c r="P102" s="1269"/>
    </row>
    <row r="103" spans="5:16" ht="15.75" customHeight="1">
      <c r="E103" s="325">
        <v>6</v>
      </c>
      <c r="F103" s="287"/>
      <c r="G103" s="287"/>
      <c r="H103" s="287"/>
      <c r="I103" s="288" t="s">
        <v>39</v>
      </c>
      <c r="J103" s="289" t="s">
        <v>44</v>
      </c>
      <c r="K103" s="290"/>
      <c r="L103" s="291"/>
      <c r="M103" s="292"/>
      <c r="N103" s="479">
        <f>TIME(10,10,0)</f>
        <v>0.4236111111111111</v>
      </c>
      <c r="O103" s="81"/>
    </row>
    <row r="104" spans="5:16" ht="15.75" customHeight="1">
      <c r="E104" s="326"/>
      <c r="F104" s="327"/>
      <c r="G104" s="327"/>
      <c r="H104" s="1"/>
      <c r="I104" s="2"/>
      <c r="J104" s="98"/>
      <c r="K104" s="2"/>
      <c r="L104" s="480"/>
      <c r="M104" s="146"/>
      <c r="N104" s="353"/>
      <c r="O104" s="82"/>
    </row>
    <row r="105" spans="5:16" ht="15.75" customHeight="1">
      <c r="E105" s="328"/>
      <c r="F105" s="329"/>
      <c r="G105" s="329"/>
      <c r="H105" s="4"/>
      <c r="I105" s="2"/>
      <c r="J105" s="445" t="s">
        <v>194</v>
      </c>
      <c r="K105" s="126"/>
      <c r="L105" s="481"/>
      <c r="M105" s="237">
        <v>20</v>
      </c>
      <c r="N105" s="354">
        <f>TIME(10,10,0)</f>
        <v>0.4236111111111111</v>
      </c>
      <c r="O105" s="82"/>
    </row>
    <row r="106" spans="5:16" ht="15.75" customHeight="1">
      <c r="E106" s="328"/>
      <c r="F106" s="329"/>
      <c r="G106" s="329"/>
      <c r="H106" s="4"/>
      <c r="I106" s="2"/>
      <c r="J106" s="3"/>
      <c r="K106" s="98"/>
      <c r="L106" s="482"/>
      <c r="M106" s="137"/>
      <c r="N106" s="355"/>
      <c r="O106" s="82"/>
    </row>
    <row r="107" spans="5:16" ht="15.75" customHeight="1">
      <c r="E107" s="330"/>
      <c r="F107" s="331"/>
      <c r="G107" s="331"/>
      <c r="H107" s="29"/>
      <c r="I107" s="26"/>
      <c r="J107" s="446" t="s">
        <v>224</v>
      </c>
      <c r="K107" s="127"/>
      <c r="L107" s="483"/>
      <c r="M107" s="238"/>
      <c r="N107" s="356">
        <f>N105+TIME(0,M105,0)</f>
        <v>0.4375</v>
      </c>
      <c r="O107" s="115"/>
    </row>
    <row r="108" spans="5:16" ht="15.75" customHeight="1">
      <c r="E108" s="332"/>
      <c r="F108" s="333"/>
      <c r="G108" s="333"/>
      <c r="H108" s="87"/>
      <c r="I108" s="88"/>
      <c r="J108" s="89"/>
      <c r="K108" s="128"/>
      <c r="L108" s="487"/>
      <c r="M108" s="240"/>
      <c r="N108" s="358"/>
      <c r="O108" s="83"/>
    </row>
    <row r="109" spans="5:16" ht="15.75" customHeight="1">
      <c r="E109" s="334"/>
      <c r="F109" s="335"/>
      <c r="G109" s="335"/>
      <c r="H109" s="39"/>
      <c r="I109" s="34"/>
      <c r="J109" s="44"/>
      <c r="K109" s="129"/>
      <c r="L109" s="488"/>
      <c r="M109" s="241"/>
      <c r="N109" s="359"/>
      <c r="O109" s="114"/>
    </row>
    <row r="110" spans="5:16" ht="15.75" customHeight="1">
      <c r="E110" s="336"/>
      <c r="F110" s="337"/>
      <c r="G110" s="337"/>
      <c r="H110" s="90"/>
      <c r="I110" s="91"/>
      <c r="J110" s="92"/>
      <c r="K110" s="130"/>
      <c r="L110" s="489"/>
      <c r="M110" s="242"/>
      <c r="N110" s="360"/>
      <c r="O110" s="114"/>
    </row>
    <row r="111" spans="5:16" ht="15.75" customHeight="1">
      <c r="E111" s="338"/>
      <c r="F111" s="338"/>
      <c r="G111" s="338"/>
      <c r="H111" s="131"/>
      <c r="I111" s="97"/>
      <c r="J111" s="97"/>
      <c r="K111" s="97"/>
      <c r="L111" s="490"/>
      <c r="M111" s="239"/>
      <c r="N111" s="361"/>
      <c r="O111" s="82"/>
    </row>
    <row r="112" spans="5:16" ht="15.75" customHeight="1">
      <c r="E112" s="1566" t="s">
        <v>186</v>
      </c>
      <c r="F112" s="1567"/>
      <c r="G112" s="1567"/>
      <c r="H112" s="1567"/>
      <c r="I112" s="1567"/>
      <c r="J112" s="1567"/>
      <c r="K112" s="1567"/>
      <c r="L112" s="1567"/>
      <c r="M112" s="1567"/>
      <c r="N112" s="1568"/>
      <c r="O112" s="82"/>
    </row>
    <row r="113" spans="5:15" ht="15.75" customHeight="1">
      <c r="E113" s="1571" t="str">
        <f>E3</f>
        <v>135th IEEE 802.11 WIRELESS LOCAL AREA NETWORKS SESSION</v>
      </c>
      <c r="F113" s="1530"/>
      <c r="G113" s="1530"/>
      <c r="H113" s="1530"/>
      <c r="I113" s="1530"/>
      <c r="J113" s="1530"/>
      <c r="K113" s="1530"/>
      <c r="L113" s="1530"/>
      <c r="M113" s="1530"/>
      <c r="N113" s="1531"/>
      <c r="O113" s="84"/>
    </row>
    <row r="114" spans="5:15" ht="15.75" customHeight="1">
      <c r="E114" s="1548" t="str">
        <f>E4</f>
        <v>Hyatt Grand Champion   Indian Wells, CA, US</v>
      </c>
      <c r="F114" s="1549"/>
      <c r="G114" s="1549"/>
      <c r="H114" s="1549"/>
      <c r="I114" s="1549"/>
      <c r="J114" s="1549"/>
      <c r="K114" s="1549"/>
      <c r="L114" s="1549"/>
      <c r="M114" s="1549"/>
      <c r="N114" s="1550"/>
      <c r="O114" s="84"/>
    </row>
    <row r="115" spans="5:15" ht="15.75" customHeight="1">
      <c r="E115" s="1551" t="str">
        <f>E5</f>
        <v>September 16-21, 2012</v>
      </c>
      <c r="F115" s="1552"/>
      <c r="G115" s="1552"/>
      <c r="H115" s="1536"/>
      <c r="I115" s="1536"/>
      <c r="J115" s="1536"/>
      <c r="K115" s="1536"/>
      <c r="L115" s="1536"/>
      <c r="M115" s="1536"/>
      <c r="N115" s="1537"/>
      <c r="O115" s="81"/>
    </row>
    <row r="116" spans="5:15" ht="15.75" customHeight="1">
      <c r="E116" s="312"/>
      <c r="F116" s="313"/>
      <c r="G116" s="313"/>
      <c r="H116" s="111"/>
      <c r="I116" s="112"/>
      <c r="J116" s="112"/>
      <c r="K116" s="112"/>
      <c r="L116" s="112"/>
      <c r="M116" s="231"/>
      <c r="N116" s="113"/>
      <c r="O116" s="81"/>
    </row>
    <row r="117" spans="5:15" ht="15.75" customHeight="1">
      <c r="E117" s="339"/>
      <c r="F117" s="340"/>
      <c r="G117" s="340"/>
      <c r="H117" s="22"/>
      <c r="I117" s="23"/>
      <c r="J117" s="23"/>
      <c r="K117" s="23"/>
      <c r="L117" s="485"/>
      <c r="M117" s="232"/>
      <c r="N117" s="350"/>
      <c r="O117" s="81"/>
    </row>
    <row r="118" spans="5:15" ht="15.75" customHeight="1">
      <c r="E118" s="1542" t="s">
        <v>545</v>
      </c>
      <c r="F118" s="1543"/>
      <c r="G118" s="1543"/>
      <c r="H118" s="1544"/>
      <c r="I118" s="1544"/>
      <c r="J118" s="1544"/>
      <c r="K118" s="1544"/>
      <c r="L118" s="1544"/>
      <c r="M118" s="1544"/>
      <c r="N118" s="1545"/>
      <c r="O118" s="84"/>
    </row>
    <row r="119" spans="5:15" ht="15.75" customHeight="1">
      <c r="E119" s="1553" t="str">
        <f>E9</f>
        <v>WG CHAIR - Bruce Kraemer (Marvell)</v>
      </c>
      <c r="F119" s="1554"/>
      <c r="G119" s="1554"/>
      <c r="H119" s="1554"/>
      <c r="I119" s="1554"/>
      <c r="J119" s="1554"/>
      <c r="K119" s="1554"/>
      <c r="L119" s="1554"/>
      <c r="M119" s="1554"/>
      <c r="N119" s="1555"/>
      <c r="O119" s="84"/>
    </row>
    <row r="120" spans="5:15" ht="15.75" customHeight="1">
      <c r="E120" s="1560" t="str">
        <f>E10</f>
        <v>WG  VICE-CHAIR - Jon Rosdahl (CSR) -- WG  VICE-CHAIR - Adrian Stephens (Intel)</v>
      </c>
      <c r="F120" s="1561"/>
      <c r="G120" s="1561"/>
      <c r="H120" s="1561"/>
      <c r="I120" s="1561"/>
      <c r="J120" s="1561"/>
      <c r="K120" s="1561"/>
      <c r="L120" s="1561"/>
      <c r="M120" s="1561"/>
      <c r="N120" s="1562"/>
      <c r="O120" s="82"/>
    </row>
    <row r="121" spans="5:15" ht="15.75" customHeight="1">
      <c r="E121" s="1563" t="str">
        <f>E11</f>
        <v>WG SECRETARY - STEPHEN MCCANN (RIM)</v>
      </c>
      <c r="F121" s="1564"/>
      <c r="G121" s="1564"/>
      <c r="H121" s="1564"/>
      <c r="I121" s="1564"/>
      <c r="J121" s="1564"/>
      <c r="K121" s="1564"/>
      <c r="L121" s="1564"/>
      <c r="M121" s="1564"/>
      <c r="N121" s="1565"/>
      <c r="O121" s="82"/>
    </row>
    <row r="122" spans="5:15" ht="15.75" customHeight="1" thickBot="1">
      <c r="E122" s="341"/>
      <c r="F122" s="341"/>
      <c r="G122" s="341"/>
      <c r="H122" s="36"/>
      <c r="I122" s="36"/>
      <c r="J122" s="1546" t="str">
        <f>Title!$B$4</f>
        <v>R2</v>
      </c>
      <c r="K122" s="36"/>
      <c r="L122" s="341"/>
      <c r="M122" s="243"/>
      <c r="N122" s="362"/>
      <c r="O122" s="82"/>
    </row>
    <row r="123" spans="5:15" ht="27" customHeight="1" thickBot="1">
      <c r="E123" s="206"/>
      <c r="F123" s="206"/>
      <c r="G123" s="206"/>
      <c r="H123" s="160"/>
      <c r="I123" s="161"/>
      <c r="J123" s="1547"/>
      <c r="K123" s="161"/>
      <c r="L123" s="161"/>
      <c r="N123" s="449" t="s">
        <v>363</v>
      </c>
      <c r="O123" s="82"/>
    </row>
    <row r="124" spans="5:15" ht="15.75" customHeight="1">
      <c r="E124" s="162">
        <v>1</v>
      </c>
      <c r="F124" s="163"/>
      <c r="G124" s="163"/>
      <c r="H124" s="163"/>
      <c r="I124" s="164"/>
      <c r="J124" s="165" t="s">
        <v>138</v>
      </c>
      <c r="K124" s="166" t="s">
        <v>187</v>
      </c>
      <c r="L124" s="166" t="s">
        <v>520</v>
      </c>
      <c r="M124" s="244">
        <v>1</v>
      </c>
      <c r="N124" s="198">
        <f>TIME(10,30,0)</f>
        <v>0.4375</v>
      </c>
      <c r="O124" s="93"/>
    </row>
    <row r="125" spans="5:15" ht="15.75" customHeight="1">
      <c r="E125" s="168"/>
      <c r="F125" s="169">
        <v>1.1000000000000001</v>
      </c>
      <c r="G125" s="169"/>
      <c r="H125" s="169"/>
      <c r="I125" s="170" t="s">
        <v>76</v>
      </c>
      <c r="J125" s="171" t="s">
        <v>165</v>
      </c>
      <c r="K125" s="172" t="s">
        <v>187</v>
      </c>
      <c r="L125" s="173" t="s">
        <v>520</v>
      </c>
      <c r="M125" s="245">
        <v>1</v>
      </c>
      <c r="N125" s="174">
        <f>N124+TIME(0,M124,0)</f>
        <v>0.43819444444444444</v>
      </c>
      <c r="O125" s="82"/>
    </row>
    <row r="126" spans="5:15" ht="15.75" customHeight="1">
      <c r="E126" s="176"/>
      <c r="F126" s="176"/>
      <c r="G126" s="176"/>
      <c r="H126" s="175"/>
      <c r="I126" s="176"/>
      <c r="J126" s="177"/>
      <c r="K126" s="178"/>
      <c r="L126" s="178"/>
      <c r="M126" s="257"/>
      <c r="N126" s="258"/>
      <c r="O126"/>
    </row>
    <row r="127" spans="5:15" ht="15.75" customHeight="1">
      <c r="E127" s="300">
        <v>2</v>
      </c>
      <c r="F127" s="181"/>
      <c r="G127" s="181"/>
      <c r="H127" s="180"/>
      <c r="I127" s="181"/>
      <c r="J127" s="182" t="s">
        <v>196</v>
      </c>
      <c r="K127" s="183" t="s">
        <v>187</v>
      </c>
      <c r="L127" s="183" t="s">
        <v>197</v>
      </c>
      <c r="M127" s="246"/>
      <c r="N127" s="199">
        <f>N125+TIME(0,M125,0)</f>
        <v>0.43888888888888888</v>
      </c>
      <c r="O127"/>
    </row>
    <row r="128" spans="5:15" ht="15.75" customHeight="1">
      <c r="E128" s="197"/>
      <c r="F128" s="346">
        <f>E127+0.1</f>
        <v>2.1</v>
      </c>
      <c r="G128" s="206"/>
      <c r="H128" s="160"/>
      <c r="I128" s="176" t="s">
        <v>193</v>
      </c>
      <c r="J128" s="185" t="s">
        <v>292</v>
      </c>
      <c r="K128" s="186" t="s">
        <v>187</v>
      </c>
      <c r="L128" s="186" t="s">
        <v>520</v>
      </c>
      <c r="M128" s="246">
        <v>1</v>
      </c>
      <c r="N128" s="199">
        <f>N127+TIME(0,M127,0)</f>
        <v>0.43888888888888888</v>
      </c>
      <c r="O128"/>
    </row>
    <row r="129" spans="4:15" ht="15.75" customHeight="1">
      <c r="E129" s="197"/>
      <c r="F129" s="346">
        <f t="shared" ref="F129:F134" si="8">F128+0.1</f>
        <v>2.2000000000000002</v>
      </c>
      <c r="G129" s="206"/>
      <c r="H129" s="160"/>
      <c r="I129" s="176" t="s">
        <v>193</v>
      </c>
      <c r="J129" s="188" t="s">
        <v>141</v>
      </c>
      <c r="K129" s="608" t="s">
        <v>187</v>
      </c>
      <c r="L129" s="608" t="s">
        <v>144</v>
      </c>
      <c r="M129" s="246">
        <v>1</v>
      </c>
      <c r="N129" s="199">
        <f t="shared" ref="N129:N148" si="9">N128+TIME(0,M128,0)</f>
        <v>0.43958333333333333</v>
      </c>
      <c r="O129"/>
    </row>
    <row r="130" spans="4:15" ht="15.75" customHeight="1">
      <c r="E130" s="197"/>
      <c r="F130" s="346">
        <f t="shared" si="8"/>
        <v>2.3000000000000003</v>
      </c>
      <c r="G130" s="206"/>
      <c r="H130" s="160"/>
      <c r="I130" s="176" t="s">
        <v>193</v>
      </c>
      <c r="J130" s="609"/>
      <c r="K130" s="217" t="s">
        <v>187</v>
      </c>
      <c r="L130" s="217"/>
      <c r="M130" s="275"/>
      <c r="N130" s="199">
        <f t="shared" si="9"/>
        <v>0.44027777777777777</v>
      </c>
      <c r="O130"/>
    </row>
    <row r="131" spans="4:15" ht="15.75" customHeight="1">
      <c r="E131" s="197"/>
      <c r="F131" s="346">
        <f t="shared" si="8"/>
        <v>2.4000000000000004</v>
      </c>
      <c r="G131" s="206"/>
      <c r="H131" s="160"/>
      <c r="I131" s="176" t="s">
        <v>43</v>
      </c>
      <c r="J131" s="609"/>
      <c r="K131" s="217" t="s">
        <v>187</v>
      </c>
      <c r="L131" s="217"/>
      <c r="M131" s="275"/>
      <c r="N131" s="199">
        <f t="shared" si="9"/>
        <v>0.44027777777777777</v>
      </c>
      <c r="O131"/>
    </row>
    <row r="132" spans="4:15" ht="15.75" customHeight="1">
      <c r="E132" s="197"/>
      <c r="F132" s="346">
        <f t="shared" si="8"/>
        <v>2.5000000000000004</v>
      </c>
      <c r="G132" s="206"/>
      <c r="H132" s="160"/>
      <c r="I132" s="176" t="s">
        <v>43</v>
      </c>
      <c r="J132" s="189"/>
      <c r="K132" s="217" t="s">
        <v>187</v>
      </c>
      <c r="L132" s="186"/>
      <c r="M132" s="275"/>
      <c r="N132" s="199">
        <f t="shared" si="9"/>
        <v>0.44027777777777777</v>
      </c>
      <c r="O132"/>
    </row>
    <row r="133" spans="4:15" ht="15.75" customHeight="1">
      <c r="E133" s="197"/>
      <c r="F133" s="346">
        <f t="shared" si="8"/>
        <v>2.6000000000000005</v>
      </c>
      <c r="G133" s="206"/>
      <c r="H133" s="160"/>
      <c r="I133" s="176" t="s">
        <v>43</v>
      </c>
      <c r="J133" s="609"/>
      <c r="K133" s="217" t="s">
        <v>187</v>
      </c>
      <c r="L133" s="186"/>
      <c r="M133" s="275"/>
      <c r="N133" s="199">
        <f t="shared" si="9"/>
        <v>0.44027777777777777</v>
      </c>
      <c r="O133"/>
    </row>
    <row r="134" spans="4:15" ht="15.75" customHeight="1">
      <c r="E134" s="299"/>
      <c r="F134" s="376">
        <f t="shared" si="8"/>
        <v>2.7000000000000006</v>
      </c>
      <c r="G134" s="191"/>
      <c r="H134" s="190"/>
      <c r="I134" s="191" t="s">
        <v>43</v>
      </c>
      <c r="J134" s="621" t="s">
        <v>11</v>
      </c>
      <c r="K134" s="172" t="s">
        <v>187</v>
      </c>
      <c r="L134" s="172" t="s">
        <v>528</v>
      </c>
      <c r="M134" s="248">
        <v>2</v>
      </c>
      <c r="N134" s="199">
        <f t="shared" si="9"/>
        <v>0.44027777777777777</v>
      </c>
      <c r="O134"/>
    </row>
    <row r="135" spans="4:15" ht="15.75" customHeight="1">
      <c r="E135" s="176"/>
      <c r="F135" s="176"/>
      <c r="G135" s="176"/>
      <c r="H135" s="192"/>
      <c r="I135" s="176"/>
      <c r="J135" s="186"/>
      <c r="K135" s="178"/>
      <c r="L135" s="178"/>
      <c r="M135" s="257"/>
      <c r="N135" s="259"/>
      <c r="O135"/>
    </row>
    <row r="136" spans="4:15" ht="15.75" customHeight="1">
      <c r="E136" s="194">
        <v>3</v>
      </c>
      <c r="F136" s="221"/>
      <c r="G136" s="221"/>
      <c r="H136" s="195"/>
      <c r="I136" s="181" t="s">
        <v>193</v>
      </c>
      <c r="J136" s="165" t="s">
        <v>182</v>
      </c>
      <c r="K136" s="196"/>
      <c r="L136" s="196"/>
      <c r="M136" s="246"/>
      <c r="N136" s="199"/>
      <c r="O136"/>
    </row>
    <row r="137" spans="4:15" ht="15.75" customHeight="1">
      <c r="E137" s="197"/>
      <c r="F137" s="206"/>
      <c r="G137" s="206"/>
      <c r="H137" s="175"/>
      <c r="I137" s="176"/>
      <c r="J137" s="186"/>
      <c r="K137" s="186"/>
      <c r="L137" s="186"/>
      <c r="M137" s="246"/>
      <c r="N137" s="199"/>
      <c r="O137"/>
    </row>
    <row r="138" spans="4:15" ht="15.75" customHeight="1">
      <c r="E138" s="197"/>
      <c r="F138" s="346">
        <f>E136+0.1</f>
        <v>3.1</v>
      </c>
      <c r="G138" s="206"/>
      <c r="H138" s="175"/>
      <c r="I138" s="176"/>
      <c r="J138" s="535" t="s">
        <v>295</v>
      </c>
      <c r="K138" s="186"/>
      <c r="L138" s="186"/>
      <c r="M138" s="246"/>
      <c r="N138" s="199"/>
      <c r="O138"/>
    </row>
    <row r="139" spans="4:15" ht="15.75" customHeight="1">
      <c r="E139" s="197"/>
      <c r="F139" s="346"/>
      <c r="G139" s="206">
        <v>1</v>
      </c>
      <c r="H139" s="192"/>
      <c r="I139" s="200" t="s">
        <v>193</v>
      </c>
      <c r="J139" s="683" t="s">
        <v>12</v>
      </c>
      <c r="K139" s="584" t="s">
        <v>47</v>
      </c>
      <c r="L139" s="99" t="s">
        <v>126</v>
      </c>
      <c r="M139" s="247">
        <v>5</v>
      </c>
      <c r="N139" s="199">
        <f>N134+TIME(0,M134,0)</f>
        <v>0.44166666666666665</v>
      </c>
      <c r="O139"/>
    </row>
    <row r="140" spans="4:15" ht="15.75" customHeight="1">
      <c r="E140" s="197"/>
      <c r="F140" s="346"/>
      <c r="G140" s="206">
        <f>G139+1</f>
        <v>2</v>
      </c>
      <c r="H140" s="192"/>
      <c r="I140" s="200" t="s">
        <v>193</v>
      </c>
      <c r="J140" s="200" t="s">
        <v>382</v>
      </c>
      <c r="K140" s="202" t="s">
        <v>188</v>
      </c>
      <c r="L140" s="99" t="s">
        <v>162</v>
      </c>
      <c r="M140" s="247">
        <v>5</v>
      </c>
      <c r="N140" s="199">
        <f t="shared" si="9"/>
        <v>0.44513888888888886</v>
      </c>
      <c r="O140"/>
    </row>
    <row r="141" spans="4:15" ht="15.75" customHeight="1">
      <c r="D141" s="577"/>
      <c r="E141" s="197"/>
      <c r="F141" s="346"/>
      <c r="G141" s="206">
        <f>G140+1</f>
        <v>3</v>
      </c>
      <c r="H141" s="192"/>
      <c r="I141" s="200" t="s">
        <v>54</v>
      </c>
      <c r="J141" s="1029" t="s">
        <v>530</v>
      </c>
      <c r="K141" s="1036" t="s">
        <v>187</v>
      </c>
      <c r="L141" s="1031" t="s">
        <v>531</v>
      </c>
      <c r="M141" s="247">
        <v>5</v>
      </c>
      <c r="N141" s="199">
        <f t="shared" si="9"/>
        <v>0.44861111111111107</v>
      </c>
      <c r="O141"/>
    </row>
    <row r="142" spans="4:15" ht="15.75" customHeight="1">
      <c r="E142" s="197"/>
      <c r="F142" s="206"/>
      <c r="G142" s="206"/>
      <c r="H142" s="192"/>
      <c r="I142" s="200"/>
      <c r="J142" s="201"/>
      <c r="K142" s="202"/>
      <c r="L142" s="99"/>
      <c r="M142" s="247"/>
      <c r="N142" s="199">
        <f t="shared" si="9"/>
        <v>0.45208333333333328</v>
      </c>
      <c r="O142"/>
    </row>
    <row r="143" spans="4:15" ht="15.75" customHeight="1">
      <c r="E143" s="197"/>
      <c r="F143" s="346">
        <v>3.2</v>
      </c>
      <c r="G143" s="206"/>
      <c r="H143" s="175"/>
      <c r="I143" s="200"/>
      <c r="J143" s="535" t="s">
        <v>294</v>
      </c>
      <c r="K143" s="186"/>
      <c r="L143" s="186"/>
      <c r="M143" s="247"/>
      <c r="N143" s="199">
        <f t="shared" si="9"/>
        <v>0.45208333333333328</v>
      </c>
      <c r="O143"/>
    </row>
    <row r="144" spans="4:15" ht="15.75" customHeight="1">
      <c r="E144" s="197"/>
      <c r="F144" s="206"/>
      <c r="G144" s="206">
        <v>1</v>
      </c>
      <c r="H144" s="192"/>
      <c r="I144" s="200" t="s">
        <v>193</v>
      </c>
      <c r="J144" s="529" t="s">
        <v>46</v>
      </c>
      <c r="K144" s="530" t="s">
        <v>41</v>
      </c>
      <c r="L144" s="529" t="s">
        <v>414</v>
      </c>
      <c r="M144" s="247">
        <v>5</v>
      </c>
      <c r="N144" s="199">
        <f t="shared" si="9"/>
        <v>0.45208333333333328</v>
      </c>
      <c r="O144"/>
    </row>
    <row r="145" spans="5:15" ht="15.75" customHeight="1">
      <c r="E145" s="197"/>
      <c r="F145" s="206"/>
      <c r="G145" s="206">
        <f>G144+1</f>
        <v>2</v>
      </c>
      <c r="H145" s="192"/>
      <c r="I145" s="200" t="s">
        <v>193</v>
      </c>
      <c r="J145" s="797" t="s">
        <v>297</v>
      </c>
      <c r="K145" s="1044" t="s">
        <v>188</v>
      </c>
      <c r="L145" s="758" t="s">
        <v>413</v>
      </c>
      <c r="M145" s="247">
        <v>5</v>
      </c>
      <c r="N145" s="199">
        <f t="shared" si="9"/>
        <v>0.45555555555555549</v>
      </c>
      <c r="O145"/>
    </row>
    <row r="146" spans="5:15" ht="15.75" customHeight="1">
      <c r="E146" s="197"/>
      <c r="F146" s="206"/>
      <c r="G146" s="206">
        <f>G145+1</f>
        <v>3</v>
      </c>
      <c r="H146" s="192"/>
      <c r="I146" s="200" t="s">
        <v>193</v>
      </c>
      <c r="J146" s="529" t="s">
        <v>296</v>
      </c>
      <c r="K146" s="530" t="s">
        <v>188</v>
      </c>
      <c r="L146" s="529" t="s">
        <v>157</v>
      </c>
      <c r="M146" s="559">
        <v>10</v>
      </c>
      <c r="N146" s="199">
        <f t="shared" si="9"/>
        <v>0.4590277777777777</v>
      </c>
      <c r="O146"/>
    </row>
    <row r="147" spans="5:15" ht="15.75" customHeight="1">
      <c r="E147" s="197"/>
      <c r="F147" s="206"/>
      <c r="G147" s="206">
        <f>G146+1</f>
        <v>4</v>
      </c>
      <c r="H147" s="192"/>
      <c r="I147" s="200" t="s">
        <v>193</v>
      </c>
      <c r="J147" s="529" t="s">
        <v>172</v>
      </c>
      <c r="K147" s="530" t="s">
        <v>41</v>
      </c>
      <c r="L147" s="529" t="s">
        <v>173</v>
      </c>
      <c r="M147" s="559">
        <v>2</v>
      </c>
      <c r="N147" s="199">
        <f t="shared" si="9"/>
        <v>0.46597222222222212</v>
      </c>
      <c r="O147"/>
    </row>
    <row r="148" spans="5:15" ht="15.75" customHeight="1">
      <c r="E148" s="203"/>
      <c r="F148" s="170"/>
      <c r="G148" s="170">
        <f>G147+1</f>
        <v>5</v>
      </c>
      <c r="H148" s="190"/>
      <c r="I148" s="204" t="s">
        <v>193</v>
      </c>
      <c r="J148" s="610"/>
      <c r="K148" s="172"/>
      <c r="L148" s="172"/>
      <c r="M148" s="245"/>
      <c r="N148" s="213">
        <f t="shared" si="9"/>
        <v>0.46736111111111101</v>
      </c>
      <c r="O148"/>
    </row>
    <row r="149" spans="5:15" ht="15.75" customHeight="1">
      <c r="E149" s="206"/>
      <c r="F149" s="206"/>
      <c r="G149" s="206"/>
      <c r="H149" s="175"/>
      <c r="I149" s="200"/>
      <c r="J149" s="207"/>
      <c r="K149" s="202"/>
      <c r="L149" s="208"/>
      <c r="M149" s="247"/>
      <c r="N149" s="179"/>
      <c r="O149"/>
    </row>
    <row r="150" spans="5:15" ht="15.75" customHeight="1">
      <c r="E150" s="194">
        <v>4</v>
      </c>
      <c r="F150" s="221"/>
      <c r="G150" s="221"/>
      <c r="H150" s="209"/>
      <c r="I150" s="183"/>
      <c r="J150" s="210" t="s">
        <v>136</v>
      </c>
      <c r="K150" s="196"/>
      <c r="L150" s="196"/>
      <c r="M150" s="607"/>
      <c r="N150" s="184"/>
      <c r="O150"/>
    </row>
    <row r="151" spans="5:15" ht="15.75" customHeight="1">
      <c r="E151" s="197"/>
      <c r="F151" s="346">
        <f>E150+0.1</f>
        <v>4.0999999999999996</v>
      </c>
      <c r="G151" s="206"/>
      <c r="H151" s="211"/>
      <c r="I151" s="797" t="s">
        <v>2</v>
      </c>
      <c r="J151" s="570" t="s">
        <v>741</v>
      </c>
      <c r="K151" s="202" t="s">
        <v>6</v>
      </c>
      <c r="L151" s="450" t="s">
        <v>529</v>
      </c>
      <c r="M151" s="246">
        <v>4</v>
      </c>
      <c r="N151" s="199">
        <f>N148+TIME(0,M148,0)</f>
        <v>0.46736111111111101</v>
      </c>
      <c r="O151"/>
    </row>
    <row r="152" spans="5:15" ht="15.75" customHeight="1">
      <c r="E152" s="197"/>
      <c r="F152" s="346">
        <f>F151+0.1</f>
        <v>4.1999999999999993</v>
      </c>
      <c r="G152" s="206"/>
      <c r="H152" s="211"/>
      <c r="I152" s="797" t="s">
        <v>2</v>
      </c>
      <c r="J152" s="570" t="s">
        <v>742</v>
      </c>
      <c r="K152" s="202" t="s">
        <v>6</v>
      </c>
      <c r="L152" s="450" t="s">
        <v>529</v>
      </c>
      <c r="M152" s="1042">
        <v>4</v>
      </c>
      <c r="N152" s="199">
        <f>N151+TIME(0,M151,0)</f>
        <v>0.47013888888888877</v>
      </c>
      <c r="O152"/>
    </row>
    <row r="153" spans="5:15" ht="15.75" customHeight="1">
      <c r="E153" s="197"/>
      <c r="F153" s="346">
        <f>F152+0.1</f>
        <v>4.2999999999999989</v>
      </c>
      <c r="G153" s="206"/>
      <c r="H153" s="211"/>
      <c r="I153" s="797"/>
      <c r="J153" s="1047"/>
      <c r="K153" s="202" t="s">
        <v>6</v>
      </c>
      <c r="L153" s="450"/>
      <c r="M153" s="1042"/>
      <c r="N153" s="199">
        <f>N152+TIME(0,M152,0)</f>
        <v>0.47291666666666654</v>
      </c>
      <c r="O153"/>
    </row>
    <row r="154" spans="5:15" ht="15.75" customHeight="1">
      <c r="E154" s="197"/>
      <c r="F154" s="346">
        <f>F153+0.1</f>
        <v>4.3999999999999986</v>
      </c>
      <c r="G154" s="206"/>
      <c r="H154" s="211"/>
      <c r="I154" s="797"/>
      <c r="J154" s="1047"/>
      <c r="K154" s="202" t="s">
        <v>6</v>
      </c>
      <c r="L154" s="450"/>
      <c r="M154" s="1042"/>
      <c r="N154" s="199">
        <f>N153+TIME(0,M153,0)</f>
        <v>0.47291666666666654</v>
      </c>
      <c r="O154"/>
    </row>
    <row r="155" spans="5:15" ht="15.75" customHeight="1">
      <c r="E155" s="203"/>
      <c r="F155" s="376">
        <f>F154+0.1</f>
        <v>4.4999999999999982</v>
      </c>
      <c r="G155" s="170"/>
      <c r="H155" s="212"/>
      <c r="I155" s="204"/>
      <c r="J155" s="513"/>
      <c r="K155" s="620"/>
      <c r="L155" s="514"/>
      <c r="M155" s="248"/>
      <c r="N155" s="213">
        <f>N154+TIME(0,M154,0)</f>
        <v>0.47291666666666654</v>
      </c>
      <c r="O155"/>
    </row>
    <row r="156" spans="5:15" ht="15.75" customHeight="1">
      <c r="E156" s="206"/>
      <c r="F156" s="206"/>
      <c r="G156" s="206"/>
      <c r="H156" s="215"/>
      <c r="I156" s="200"/>
      <c r="J156" s="216"/>
      <c r="K156" s="217"/>
      <c r="L156" s="200"/>
      <c r="M156" s="247"/>
      <c r="N156" s="218"/>
      <c r="O156"/>
    </row>
    <row r="157" spans="5:15" ht="15.75" customHeight="1">
      <c r="E157" s="301">
        <v>5</v>
      </c>
      <c r="F157" s="164"/>
      <c r="G157" s="164"/>
      <c r="H157" s="180"/>
      <c r="I157" s="183"/>
      <c r="J157" s="219" t="s">
        <v>195</v>
      </c>
      <c r="K157" s="166"/>
      <c r="L157" s="220"/>
      <c r="M157" s="244"/>
      <c r="N157" s="184">
        <f>N155+TIME(0,M155,0)</f>
        <v>0.47291666666666654</v>
      </c>
      <c r="O157"/>
    </row>
    <row r="158" spans="5:15" ht="15.75" customHeight="1">
      <c r="E158" s="302"/>
      <c r="F158" s="346">
        <f>E157+0.1</f>
        <v>5.0999999999999996</v>
      </c>
      <c r="G158" s="200"/>
      <c r="H158" s="192"/>
      <c r="I158" s="178" t="s">
        <v>76</v>
      </c>
      <c r="J158" s="217" t="s">
        <v>127</v>
      </c>
      <c r="K158" s="202" t="s">
        <v>188</v>
      </c>
      <c r="L158" s="450" t="s">
        <v>528</v>
      </c>
      <c r="M158" s="246">
        <v>4</v>
      </c>
      <c r="N158" s="199">
        <f>N157+TIME(0,M157,0)</f>
        <v>0.47291666666666654</v>
      </c>
      <c r="O158"/>
    </row>
    <row r="159" spans="5:15" ht="15.75" customHeight="1">
      <c r="E159" s="302"/>
      <c r="F159" s="346">
        <f>F158+0.1</f>
        <v>5.1999999999999993</v>
      </c>
      <c r="G159" s="200"/>
      <c r="H159" s="192"/>
      <c r="I159" s="178" t="s">
        <v>39</v>
      </c>
      <c r="J159" s="12" t="s">
        <v>714</v>
      </c>
      <c r="K159" s="1037" t="s">
        <v>6</v>
      </c>
      <c r="L159" s="1038" t="s">
        <v>715</v>
      </c>
      <c r="M159" s="246">
        <v>10</v>
      </c>
      <c r="N159" s="199">
        <f>N158+TIME(0,M158,0)</f>
        <v>0.47569444444444431</v>
      </c>
      <c r="O159"/>
    </row>
    <row r="160" spans="5:15" ht="15.75" customHeight="1">
      <c r="E160" s="302"/>
      <c r="F160" s="346">
        <f>F159+0.1</f>
        <v>5.2999999999999989</v>
      </c>
      <c r="G160" s="200"/>
      <c r="H160" s="192"/>
      <c r="I160" s="178" t="s">
        <v>39</v>
      </c>
      <c r="J160" s="1045" t="s">
        <v>743</v>
      </c>
      <c r="K160" s="1037" t="s">
        <v>6</v>
      </c>
      <c r="L160" s="1693" t="s">
        <v>520</v>
      </c>
      <c r="M160" s="246">
        <v>10</v>
      </c>
      <c r="N160" s="199">
        <f t="shared" ref="N160:N168" si="10">N159+TIME(0,M159,0)</f>
        <v>0.48263888888888873</v>
      </c>
      <c r="O160"/>
    </row>
    <row r="161" spans="4:15" ht="15.75" customHeight="1">
      <c r="E161" s="302"/>
      <c r="F161" s="346">
        <f t="shared" ref="F161:F166" si="11">F160+0.1</f>
        <v>5.3999999999999986</v>
      </c>
      <c r="G161" s="200"/>
      <c r="H161" s="192"/>
      <c r="I161" s="178" t="s">
        <v>336</v>
      </c>
      <c r="K161" s="1037" t="s">
        <v>6</v>
      </c>
      <c r="M161" s="559"/>
      <c r="N161" s="199">
        <f t="shared" si="10"/>
        <v>0.48958333333333315</v>
      </c>
      <c r="O161"/>
    </row>
    <row r="162" spans="4:15" ht="15.75" customHeight="1">
      <c r="E162" s="302"/>
      <c r="F162" s="346">
        <f t="shared" si="11"/>
        <v>5.4999999999999982</v>
      </c>
      <c r="G162" s="200"/>
      <c r="H162" s="192"/>
      <c r="I162" s="178" t="s">
        <v>54</v>
      </c>
      <c r="J162" s="1046"/>
      <c r="K162" s="530" t="s">
        <v>6</v>
      </c>
      <c r="L162" s="529"/>
      <c r="M162" s="246"/>
      <c r="N162" s="199">
        <f>N161+TIME(0,M161,0)</f>
        <v>0.48958333333333315</v>
      </c>
      <c r="O162"/>
    </row>
    <row r="163" spans="4:15" ht="15.75" customHeight="1">
      <c r="E163" s="302"/>
      <c r="F163" s="346">
        <f t="shared" si="11"/>
        <v>5.5999999999999979</v>
      </c>
      <c r="G163" s="200"/>
      <c r="H163" s="192"/>
      <c r="I163" s="178" t="s">
        <v>54</v>
      </c>
      <c r="J163" s="1045"/>
      <c r="K163" s="1037" t="s">
        <v>6</v>
      </c>
      <c r="L163" s="1038"/>
      <c r="M163" s="246"/>
      <c r="N163" s="199">
        <f t="shared" si="10"/>
        <v>0.48958333333333315</v>
      </c>
      <c r="O163"/>
    </row>
    <row r="164" spans="4:15" ht="15.75" customHeight="1">
      <c r="E164" s="302"/>
      <c r="F164" s="346">
        <f t="shared" si="11"/>
        <v>5.6999999999999975</v>
      </c>
      <c r="G164" s="200"/>
      <c r="H164" s="192"/>
      <c r="I164" s="178" t="s">
        <v>54</v>
      </c>
      <c r="M164" s="246"/>
      <c r="N164" s="199">
        <f t="shared" si="10"/>
        <v>0.48958333333333315</v>
      </c>
      <c r="O164"/>
    </row>
    <row r="165" spans="4:15" ht="15.75" customHeight="1">
      <c r="E165" s="302"/>
      <c r="F165" s="346">
        <f t="shared" si="11"/>
        <v>5.7999999999999972</v>
      </c>
      <c r="G165" s="200"/>
      <c r="H165" s="192"/>
      <c r="I165" s="178" t="s">
        <v>54</v>
      </c>
      <c r="J165" s="1030"/>
      <c r="K165" s="1037" t="s">
        <v>6</v>
      </c>
      <c r="L165" s="1038"/>
      <c r="M165" s="1039"/>
      <c r="N165" s="199">
        <f t="shared" si="10"/>
        <v>0.48958333333333315</v>
      </c>
      <c r="O165"/>
    </row>
    <row r="166" spans="4:15" s="861" customFormat="1" ht="15.75" customHeight="1">
      <c r="D166" s="574"/>
      <c r="E166" s="302"/>
      <c r="F166" s="346">
        <f t="shared" si="11"/>
        <v>5.8999999999999968</v>
      </c>
      <c r="G166" s="797"/>
      <c r="H166" s="192"/>
      <c r="I166" s="178" t="s">
        <v>54</v>
      </c>
      <c r="J166" s="1030"/>
      <c r="K166" s="1037" t="s">
        <v>6</v>
      </c>
      <c r="L166" s="1031"/>
      <c r="M166" s="1039"/>
      <c r="N166" s="199">
        <f t="shared" si="10"/>
        <v>0.48958333333333315</v>
      </c>
    </row>
    <row r="167" spans="4:15" s="861" customFormat="1" ht="15.75" customHeight="1">
      <c r="D167" s="574"/>
      <c r="E167" s="302"/>
      <c r="F167" s="862">
        <v>5.0999999999999996</v>
      </c>
      <c r="G167" s="797"/>
      <c r="H167" s="192"/>
      <c r="I167" s="178" t="s">
        <v>54</v>
      </c>
      <c r="J167" s="1030"/>
      <c r="K167" s="1037"/>
      <c r="L167" s="1031"/>
      <c r="M167" s="1040"/>
      <c r="N167" s="199">
        <f t="shared" si="10"/>
        <v>0.48958333333333315</v>
      </c>
    </row>
    <row r="168" spans="4:15" s="861" customFormat="1" ht="15.75" customHeight="1">
      <c r="D168" s="574"/>
      <c r="E168" s="302"/>
      <c r="F168" s="862">
        <f>F167+0.01</f>
        <v>5.1099999999999994</v>
      </c>
      <c r="G168" s="797"/>
      <c r="H168" s="192"/>
      <c r="I168" s="178" t="s">
        <v>54</v>
      </c>
      <c r="J168" s="217"/>
      <c r="K168" s="202"/>
      <c r="L168" s="450"/>
      <c r="M168" s="246"/>
      <c r="N168" s="199">
        <f t="shared" si="10"/>
        <v>0.48958333333333315</v>
      </c>
    </row>
    <row r="169" spans="4:15" ht="15.75" customHeight="1">
      <c r="E169" s="302"/>
      <c r="F169" s="862">
        <f t="shared" ref="F169:F170" si="12">F168+0.01</f>
        <v>5.1199999999999992</v>
      </c>
      <c r="G169" s="200"/>
      <c r="H169" s="192"/>
      <c r="I169" s="178" t="s">
        <v>54</v>
      </c>
      <c r="K169" s="202"/>
      <c r="L169" s="450"/>
      <c r="M169" s="246"/>
      <c r="N169" s="199">
        <f t="shared" ref="N169:N170" si="13">N168+TIME(0,M168,0)</f>
        <v>0.48958333333333315</v>
      </c>
      <c r="O169"/>
    </row>
    <row r="170" spans="4:15" ht="15.75" customHeight="1">
      <c r="E170" s="203"/>
      <c r="F170" s="475">
        <f t="shared" si="12"/>
        <v>5.129999999999999</v>
      </c>
      <c r="G170" s="170"/>
      <c r="H170" s="212"/>
      <c r="I170" s="476" t="s">
        <v>54</v>
      </c>
      <c r="J170" s="460"/>
      <c r="K170" s="205"/>
      <c r="L170" s="173"/>
      <c r="M170" s="248"/>
      <c r="N170" s="213">
        <f t="shared" si="13"/>
        <v>0.48958333333333315</v>
      </c>
      <c r="O170"/>
    </row>
    <row r="171" spans="4:15" ht="15.75" customHeight="1">
      <c r="E171" s="206"/>
      <c r="F171" s="206"/>
      <c r="G171" s="206"/>
      <c r="H171" s="215"/>
      <c r="I171" s="176"/>
      <c r="J171" s="216"/>
      <c r="K171" s="178"/>
      <c r="L171" s="178"/>
      <c r="M171" s="246"/>
      <c r="N171" s="193"/>
      <c r="O171"/>
    </row>
    <row r="172" spans="4:15" ht="15.75" customHeight="1">
      <c r="E172" s="194">
        <v>6</v>
      </c>
      <c r="F172" s="221"/>
      <c r="G172" s="221"/>
      <c r="H172" s="209"/>
      <c r="I172" s="183"/>
      <c r="J172" s="210" t="s">
        <v>132</v>
      </c>
      <c r="K172" s="196"/>
      <c r="L172" s="196"/>
      <c r="M172" s="244">
        <v>0</v>
      </c>
      <c r="N172" s="184">
        <f>N170+TIME(0,M170,0)</f>
        <v>0.48958333333333315</v>
      </c>
      <c r="O172"/>
    </row>
    <row r="173" spans="4:15" ht="15.75" customHeight="1">
      <c r="E173" s="203"/>
      <c r="F173" s="170"/>
      <c r="G173" s="170"/>
      <c r="H173" s="212"/>
      <c r="I173" s="204" t="s">
        <v>192</v>
      </c>
      <c r="J173" s="460"/>
      <c r="K173" s="205" t="s">
        <v>188</v>
      </c>
      <c r="L173" s="478" t="s">
        <v>528</v>
      </c>
      <c r="M173" s="461">
        <v>0</v>
      </c>
      <c r="N173" s="213">
        <f>N172+TIME(0,M172,0)</f>
        <v>0.48958333333333315</v>
      </c>
      <c r="O173"/>
    </row>
    <row r="174" spans="4:15" ht="15.75" customHeight="1">
      <c r="E174" s="206"/>
      <c r="F174" s="206"/>
      <c r="G174" s="206"/>
      <c r="H174" s="215"/>
      <c r="I174" s="200"/>
      <c r="J174" s="284" t="s">
        <v>373</v>
      </c>
      <c r="K174" s="217"/>
      <c r="L174" s="200"/>
      <c r="M174" s="247"/>
      <c r="N174" s="286">
        <f>N177-N173</f>
        <v>3.1250000000000222E-2</v>
      </c>
      <c r="O174"/>
    </row>
    <row r="175" spans="4:15" ht="15.75" customHeight="1">
      <c r="E175" s="301">
        <v>7</v>
      </c>
      <c r="F175" s="164"/>
      <c r="G175" s="164"/>
      <c r="H175" s="180"/>
      <c r="I175" s="164" t="s">
        <v>76</v>
      </c>
      <c r="J175" s="222" t="s">
        <v>45</v>
      </c>
      <c r="K175" s="272" t="s">
        <v>6</v>
      </c>
      <c r="L175" s="272" t="s">
        <v>520</v>
      </c>
      <c r="M175" s="273"/>
      <c r="N175" s="223">
        <f>N172+TIME(0,M172,0)</f>
        <v>0.48958333333333315</v>
      </c>
      <c r="O175"/>
    </row>
    <row r="176" spans="4:15" ht="15.75" customHeight="1">
      <c r="E176" s="197"/>
      <c r="F176" s="206"/>
      <c r="G176" s="206"/>
      <c r="H176" s="211"/>
      <c r="I176" s="186"/>
      <c r="J176" s="214"/>
      <c r="K176" s="186"/>
      <c r="L176" s="186"/>
      <c r="M176" s="247"/>
      <c r="N176" s="187"/>
      <c r="O176"/>
    </row>
    <row r="177" spans="4:15" ht="15.75" customHeight="1">
      <c r="E177" s="197"/>
      <c r="F177" s="206"/>
      <c r="G177" s="206"/>
      <c r="H177" s="215"/>
      <c r="I177" s="186"/>
      <c r="J177" s="224" t="s">
        <v>194</v>
      </c>
      <c r="K177" s="225"/>
      <c r="L177" s="225"/>
      <c r="M177" s="249">
        <v>60</v>
      </c>
      <c r="N177" s="226">
        <f>TIME(12,30,0)</f>
        <v>0.52083333333333337</v>
      </c>
      <c r="O177"/>
    </row>
    <row r="178" spans="4:15" ht="15.75" customHeight="1">
      <c r="E178" s="197"/>
      <c r="F178" s="206"/>
      <c r="G178" s="206"/>
      <c r="H178" s="215"/>
      <c r="I178" s="186"/>
      <c r="J178" s="206"/>
      <c r="K178" s="214"/>
      <c r="L178" s="214"/>
      <c r="M178" s="250"/>
      <c r="N178" s="198"/>
      <c r="O178"/>
    </row>
    <row r="179" spans="4:15" ht="15.75" customHeight="1">
      <c r="E179" s="203"/>
      <c r="F179" s="170"/>
      <c r="G179" s="170"/>
      <c r="H179" s="212"/>
      <c r="I179" s="172"/>
      <c r="J179" s="227" t="s">
        <v>168</v>
      </c>
      <c r="K179" s="228"/>
      <c r="L179" s="228"/>
      <c r="M179" s="251"/>
      <c r="N179" s="223">
        <f>N177+TIME(0,M177,0)</f>
        <v>0.5625</v>
      </c>
      <c r="O179"/>
    </row>
    <row r="180" spans="4:15" ht="15.75" customHeight="1">
      <c r="E180" s="206"/>
      <c r="F180" s="206"/>
      <c r="G180" s="206"/>
      <c r="H180" s="154"/>
      <c r="I180" s="153"/>
      <c r="J180" s="152"/>
      <c r="K180" s="159"/>
      <c r="L180" s="214"/>
      <c r="M180" s="252"/>
      <c r="N180" s="179"/>
      <c r="O180"/>
    </row>
    <row r="181" spans="4:15" ht="15.75" customHeight="1">
      <c r="E181" s="206"/>
      <c r="F181" s="206"/>
      <c r="G181" s="206"/>
      <c r="H181" s="154"/>
      <c r="I181" s="153"/>
      <c r="J181" s="152"/>
      <c r="K181" s="159"/>
      <c r="L181" s="214"/>
      <c r="M181" s="252"/>
      <c r="N181" s="179"/>
      <c r="O181"/>
    </row>
    <row r="182" spans="4:15" ht="15.75" customHeight="1">
      <c r="E182" s="158"/>
      <c r="F182" s="158"/>
      <c r="G182" s="158"/>
      <c r="H182"/>
      <c r="I182"/>
      <c r="J182"/>
      <c r="K182"/>
      <c r="L182" s="363"/>
      <c r="M182" s="148"/>
      <c r="N182" s="363"/>
      <c r="O182"/>
    </row>
    <row r="183" spans="4:15" ht="15.75" customHeight="1">
      <c r="E183" s="338"/>
      <c r="F183" s="338"/>
      <c r="G183" s="338"/>
      <c r="H183" s="18"/>
      <c r="I183" s="19"/>
      <c r="J183" s="20"/>
      <c r="K183" s="97"/>
      <c r="L183" s="490"/>
      <c r="M183" s="239"/>
      <c r="N183" s="357"/>
      <c r="O183"/>
    </row>
    <row r="184" spans="4:15" ht="15.75" customHeight="1">
      <c r="D184" s="578"/>
      <c r="E184" s="1566"/>
      <c r="F184" s="1567"/>
      <c r="G184" s="1567"/>
      <c r="H184" s="1567"/>
      <c r="I184" s="1567"/>
      <c r="J184" s="1567"/>
      <c r="K184" s="1567"/>
      <c r="L184" s="1567"/>
      <c r="M184" s="1567"/>
      <c r="N184" s="1568"/>
      <c r="O184"/>
    </row>
    <row r="185" spans="4:15" ht="15.75" customHeight="1">
      <c r="E185" s="1528" t="str">
        <f>'802.11 Cover'!$E$2</f>
        <v>135th IEEE 802.11 WIRELESS LOCAL AREA NETWORKS SESSION</v>
      </c>
      <c r="F185" s="1529"/>
      <c r="G185" s="1529"/>
      <c r="H185" s="1530"/>
      <c r="I185" s="1530"/>
      <c r="J185" s="1530"/>
      <c r="K185" s="1530"/>
      <c r="L185" s="1530"/>
      <c r="M185" s="1530"/>
      <c r="N185" s="1531"/>
      <c r="O185"/>
    </row>
    <row r="186" spans="4:15" ht="15.75" customHeight="1">
      <c r="E186" s="1532" t="str">
        <f>'802.11 Cover'!$E$5</f>
        <v>Hyatt Grand Champion   Indian Wells, CA, US</v>
      </c>
      <c r="F186" s="1533"/>
      <c r="G186" s="1533"/>
      <c r="H186" s="1533"/>
      <c r="I186" s="1533"/>
      <c r="J186" s="1533"/>
      <c r="K186" s="1533"/>
      <c r="L186" s="1533"/>
      <c r="M186" s="1533"/>
      <c r="N186" s="1534"/>
      <c r="O186"/>
    </row>
    <row r="187" spans="4:15" ht="15.75" customHeight="1">
      <c r="D187" s="577"/>
      <c r="E187" s="1535" t="str">
        <f>'802.11 Cover'!$E$7</f>
        <v>September 16-21, 2012</v>
      </c>
      <c r="F187" s="1536"/>
      <c r="G187" s="1536"/>
      <c r="H187" s="1536"/>
      <c r="I187" s="1536"/>
      <c r="J187" s="1536"/>
      <c r="K187" s="1536"/>
      <c r="L187" s="1536"/>
      <c r="M187" s="1536"/>
      <c r="N187" s="1537"/>
      <c r="O187"/>
    </row>
    <row r="188" spans="4:15" ht="15.75" customHeight="1">
      <c r="D188" s="577"/>
      <c r="E188" s="342"/>
      <c r="F188" s="343"/>
      <c r="G188" s="343"/>
      <c r="H188" s="38"/>
      <c r="I188" s="38"/>
      <c r="J188" s="38"/>
      <c r="K188" s="38"/>
      <c r="L188" s="491"/>
      <c r="M188" s="253"/>
      <c r="N188" s="364"/>
      <c r="O188"/>
    </row>
    <row r="189" spans="4:15" ht="15.75" customHeight="1">
      <c r="E189" s="1542" t="s">
        <v>544</v>
      </c>
      <c r="F189" s="1543"/>
      <c r="G189" s="1543"/>
      <c r="H189" s="1544"/>
      <c r="I189" s="1544"/>
      <c r="J189" s="1544"/>
      <c r="K189" s="1544"/>
      <c r="L189" s="1544"/>
      <c r="M189" s="1544"/>
      <c r="N189" s="1545"/>
      <c r="O189"/>
    </row>
    <row r="190" spans="4:15" ht="15.75" customHeight="1">
      <c r="E190" s="1553" t="str">
        <f>E9</f>
        <v>WG CHAIR - Bruce Kraemer (Marvell)</v>
      </c>
      <c r="F190" s="1554"/>
      <c r="G190" s="1554"/>
      <c r="H190" s="1554"/>
      <c r="I190" s="1554"/>
      <c r="J190" s="1554"/>
      <c r="K190" s="1554"/>
      <c r="L190" s="1554"/>
      <c r="M190" s="1554"/>
      <c r="N190" s="1555"/>
      <c r="O190"/>
    </row>
    <row r="191" spans="4:15" ht="15.75" customHeight="1">
      <c r="E191" s="1553" t="str">
        <f>E10</f>
        <v>WG  VICE-CHAIR - Jon Rosdahl (CSR) -- WG  VICE-CHAIR - Adrian Stephens (Intel)</v>
      </c>
      <c r="F191" s="1554"/>
      <c r="G191" s="1554"/>
      <c r="H191" s="1554"/>
      <c r="I191" s="1554"/>
      <c r="J191" s="1554"/>
      <c r="K191" s="1554"/>
      <c r="L191" s="1554"/>
      <c r="M191" s="1554"/>
      <c r="N191" s="1555"/>
      <c r="O191"/>
    </row>
    <row r="192" spans="4:15" ht="15.75" customHeight="1">
      <c r="E192" s="1553" t="str">
        <f>E11</f>
        <v>WG SECRETARY - STEPHEN MCCANN (RIM)</v>
      </c>
      <c r="F192" s="1554"/>
      <c r="G192" s="1554"/>
      <c r="H192" s="1554"/>
      <c r="I192" s="1554"/>
      <c r="J192" s="1554"/>
      <c r="K192" s="1554"/>
      <c r="L192" s="1554"/>
      <c r="M192" s="1554"/>
      <c r="N192" s="1555"/>
      <c r="O192"/>
    </row>
    <row r="193" spans="5:15" ht="15.75" customHeight="1">
      <c r="E193" s="341"/>
      <c r="F193" s="341"/>
      <c r="G193" s="341"/>
      <c r="H193" s="36"/>
      <c r="I193" s="36"/>
      <c r="J193" s="1572" t="str">
        <f>Title!$B$4</f>
        <v>R2</v>
      </c>
      <c r="K193" s="36"/>
      <c r="L193" s="341"/>
      <c r="M193" s="243"/>
      <c r="N193" s="362"/>
      <c r="O193"/>
    </row>
    <row r="194" spans="5:15" ht="15.75" customHeight="1">
      <c r="E194" s="341"/>
      <c r="F194" s="341"/>
      <c r="G194" s="341"/>
      <c r="H194" s="36"/>
      <c r="I194" s="36"/>
      <c r="J194" s="1573"/>
      <c r="K194" s="36"/>
      <c r="L194" s="341"/>
      <c r="M194" s="1577" t="s">
        <v>142</v>
      </c>
      <c r="N194" s="1577"/>
      <c r="O194"/>
    </row>
    <row r="195" spans="5:15" ht="15.75" customHeight="1">
      <c r="E195" s="158"/>
      <c r="F195" s="158"/>
      <c r="G195" s="158"/>
      <c r="H195" s="27"/>
      <c r="I195" s="28"/>
      <c r="J195" s="155"/>
      <c r="K195" s="155"/>
      <c r="L195" s="28"/>
      <c r="M195" s="1578"/>
      <c r="N195" s="1578"/>
      <c r="O195"/>
    </row>
    <row r="196" spans="5:15" ht="15.75" customHeight="1">
      <c r="E196" s="158">
        <v>1</v>
      </c>
      <c r="F196" s="158"/>
      <c r="G196" s="158"/>
      <c r="H196" s="156"/>
      <c r="I196" s="156"/>
      <c r="J196" s="534" t="s">
        <v>138</v>
      </c>
      <c r="K196" s="157" t="s">
        <v>187</v>
      </c>
      <c r="L196" s="450" t="s">
        <v>502</v>
      </c>
      <c r="M196" s="254"/>
      <c r="N196" s="365">
        <f>TIME(8,0,0)</f>
        <v>0.33333333333333331</v>
      </c>
      <c r="O196"/>
    </row>
    <row r="197" spans="5:15" ht="15.75" customHeight="1">
      <c r="E197" s="158"/>
      <c r="F197" s="344">
        <v>1.1000000000000001</v>
      </c>
      <c r="G197" s="158"/>
      <c r="H197" s="156"/>
      <c r="I197" s="156" t="s">
        <v>76</v>
      </c>
      <c r="J197" s="158" t="s">
        <v>165</v>
      </c>
      <c r="K197" s="157" t="s">
        <v>187</v>
      </c>
      <c r="L197" s="450" t="s">
        <v>502</v>
      </c>
      <c r="M197" s="254">
        <v>3</v>
      </c>
      <c r="N197" s="365">
        <f>N196+TIME(0,M196,0)</f>
        <v>0.33333333333333331</v>
      </c>
      <c r="O197"/>
    </row>
    <row r="198" spans="5:15" ht="15.75" customHeight="1">
      <c r="E198" s="158"/>
      <c r="F198" s="158"/>
      <c r="G198" s="158"/>
      <c r="H198" s="156"/>
      <c r="I198" s="156"/>
      <c r="J198" s="158"/>
      <c r="K198" s="157"/>
      <c r="L198" s="450"/>
      <c r="M198" s="254"/>
      <c r="N198" s="365"/>
      <c r="O198"/>
    </row>
    <row r="199" spans="5:15" ht="15.75" customHeight="1">
      <c r="E199" s="158">
        <v>2</v>
      </c>
      <c r="F199" s="158"/>
      <c r="G199" s="158"/>
      <c r="H199" s="156"/>
      <c r="I199" s="156" t="s">
        <v>77</v>
      </c>
      <c r="J199" s="534" t="s">
        <v>196</v>
      </c>
      <c r="K199" s="157"/>
      <c r="L199" s="450" t="s">
        <v>502</v>
      </c>
      <c r="M199" s="254">
        <v>3</v>
      </c>
      <c r="N199" s="365">
        <f>N197+TIME(0,M197,0)</f>
        <v>0.33541666666666664</v>
      </c>
      <c r="O199"/>
    </row>
    <row r="200" spans="5:15" ht="15.75" customHeight="1">
      <c r="E200" s="158"/>
      <c r="F200" s="459">
        <f>E199+0.01</f>
        <v>2.0099999999999998</v>
      </c>
      <c r="G200" s="158"/>
      <c r="H200" s="156"/>
      <c r="I200" s="156" t="s">
        <v>77</v>
      </c>
      <c r="J200" s="1093" t="s">
        <v>292</v>
      </c>
      <c r="K200" s="157" t="s">
        <v>187</v>
      </c>
      <c r="L200" s="450" t="s">
        <v>502</v>
      </c>
      <c r="M200" s="254"/>
      <c r="N200" s="365"/>
      <c r="O200"/>
    </row>
    <row r="201" spans="5:15" ht="19.5" customHeight="1">
      <c r="E201" s="158"/>
      <c r="F201" s="459">
        <f>F200+0.01</f>
        <v>2.0199999999999996</v>
      </c>
      <c r="G201" s="158"/>
      <c r="H201" s="156"/>
      <c r="I201" s="156" t="s">
        <v>77</v>
      </c>
      <c r="J201" s="450" t="s">
        <v>123</v>
      </c>
      <c r="K201" s="157" t="s">
        <v>187</v>
      </c>
      <c r="L201" s="450" t="s">
        <v>263</v>
      </c>
      <c r="M201" s="1588" t="s">
        <v>152</v>
      </c>
      <c r="N201" s="1589"/>
      <c r="O201"/>
    </row>
    <row r="202" spans="5:15" ht="15.75" customHeight="1">
      <c r="E202" s="158"/>
      <c r="F202" s="459">
        <f t="shared" ref="F202:F212" si="14">F201+0.01</f>
        <v>2.0299999999999994</v>
      </c>
      <c r="G202" s="158"/>
      <c r="H202" s="156"/>
      <c r="I202" s="156" t="s">
        <v>77</v>
      </c>
      <c r="J202" s="450" t="s">
        <v>178</v>
      </c>
      <c r="K202" s="157" t="s">
        <v>187</v>
      </c>
      <c r="L202" s="450" t="s">
        <v>189</v>
      </c>
      <c r="M202" s="1588"/>
      <c r="N202" s="1589"/>
      <c r="O202"/>
    </row>
    <row r="203" spans="5:15" ht="15.75" customHeight="1">
      <c r="E203" s="158"/>
      <c r="F203" s="459">
        <f t="shared" si="14"/>
        <v>2.0399999999999991</v>
      </c>
      <c r="G203" s="158"/>
      <c r="H203" s="156"/>
      <c r="I203" s="156" t="s">
        <v>77</v>
      </c>
      <c r="J203" s="450" t="s">
        <v>177</v>
      </c>
      <c r="K203" s="157" t="s">
        <v>187</v>
      </c>
      <c r="L203" s="450" t="s">
        <v>189</v>
      </c>
      <c r="M203" s="1588"/>
      <c r="N203" s="1589"/>
      <c r="O203"/>
    </row>
    <row r="204" spans="5:15" ht="15.75" customHeight="1">
      <c r="E204" s="158"/>
      <c r="F204" s="459">
        <f t="shared" si="14"/>
        <v>2.0499999999999989</v>
      </c>
      <c r="G204" s="158"/>
      <c r="H204" s="156"/>
      <c r="I204" s="156" t="s">
        <v>77</v>
      </c>
      <c r="J204" s="450" t="s">
        <v>171</v>
      </c>
      <c r="K204" s="157" t="s">
        <v>187</v>
      </c>
      <c r="L204" s="450" t="s">
        <v>176</v>
      </c>
      <c r="M204" s="1588"/>
      <c r="N204" s="1589"/>
      <c r="O204"/>
    </row>
    <row r="205" spans="5:15" ht="15.75" customHeight="1">
      <c r="E205" s="158"/>
      <c r="F205" s="459">
        <f t="shared" si="14"/>
        <v>2.0599999999999987</v>
      </c>
      <c r="G205" s="158"/>
      <c r="H205" s="156"/>
      <c r="I205" s="156" t="s">
        <v>77</v>
      </c>
      <c r="J205" s="450" t="s">
        <v>175</v>
      </c>
      <c r="K205" s="157" t="s">
        <v>187</v>
      </c>
      <c r="L205" s="450" t="s">
        <v>189</v>
      </c>
      <c r="M205" s="1588"/>
      <c r="N205" s="1590"/>
      <c r="O205"/>
    </row>
    <row r="206" spans="5:15" ht="15.75" customHeight="1">
      <c r="E206" s="158"/>
      <c r="F206" s="459">
        <f t="shared" si="14"/>
        <v>2.0699999999999985</v>
      </c>
      <c r="G206" s="158"/>
      <c r="H206" s="156"/>
      <c r="I206" s="156" t="s">
        <v>77</v>
      </c>
      <c r="J206" s="450" t="s">
        <v>394</v>
      </c>
      <c r="K206" s="157" t="s">
        <v>187</v>
      </c>
      <c r="L206" s="450" t="s">
        <v>503</v>
      </c>
      <c r="M206" s="254"/>
      <c r="N206" s="365"/>
      <c r="O206"/>
    </row>
    <row r="207" spans="5:15" ht="15.75" customHeight="1">
      <c r="E207" s="158"/>
      <c r="F207" s="459">
        <f t="shared" si="14"/>
        <v>2.0799999999999983</v>
      </c>
      <c r="G207" s="158"/>
      <c r="H207" s="156"/>
      <c r="I207" s="156" t="s">
        <v>77</v>
      </c>
      <c r="J207" s="464" t="s">
        <v>716</v>
      </c>
      <c r="K207" s="157" t="s">
        <v>187</v>
      </c>
      <c r="L207" s="450" t="s">
        <v>502</v>
      </c>
      <c r="M207" s="254">
        <v>2</v>
      </c>
      <c r="N207" s="365">
        <f>N199+TIME(0,M199,0)</f>
        <v>0.33749999999999997</v>
      </c>
      <c r="O207"/>
    </row>
    <row r="208" spans="5:15" ht="15.75" customHeight="1">
      <c r="E208" s="158"/>
      <c r="F208" s="459">
        <f t="shared" si="14"/>
        <v>2.0899999999999981</v>
      </c>
      <c r="G208" s="158"/>
      <c r="H208" s="156"/>
      <c r="I208" s="156" t="s">
        <v>77</v>
      </c>
      <c r="J208" s="464" t="s">
        <v>717</v>
      </c>
      <c r="K208" s="157" t="s">
        <v>187</v>
      </c>
      <c r="L208" s="450" t="s">
        <v>502</v>
      </c>
      <c r="M208" s="254">
        <v>5</v>
      </c>
      <c r="N208" s="365">
        <f>N207+TIME(0,M207,0)</f>
        <v>0.33888888888888885</v>
      </c>
      <c r="O208"/>
    </row>
    <row r="209" spans="4:15" ht="15.75" customHeight="1">
      <c r="E209" s="158"/>
      <c r="F209" s="459">
        <f t="shared" si="14"/>
        <v>2.0999999999999979</v>
      </c>
      <c r="G209" s="158"/>
      <c r="H209" s="156"/>
      <c r="I209" s="156" t="s">
        <v>77</v>
      </c>
      <c r="J209" s="582" t="s">
        <v>718</v>
      </c>
      <c r="K209" s="157" t="s">
        <v>187</v>
      </c>
      <c r="L209" s="450" t="s">
        <v>502</v>
      </c>
      <c r="M209" s="254">
        <v>3</v>
      </c>
      <c r="N209" s="365">
        <f>N208+TIME(0,M208,0)</f>
        <v>0.34236111111111106</v>
      </c>
      <c r="O209"/>
    </row>
    <row r="210" spans="4:15" ht="15.75" customHeight="1">
      <c r="E210" s="158"/>
      <c r="F210" s="459">
        <f t="shared" si="14"/>
        <v>2.1099999999999977</v>
      </c>
      <c r="G210" s="158"/>
      <c r="H210" s="156"/>
      <c r="I210" s="156" t="s">
        <v>77</v>
      </c>
      <c r="J210" s="464"/>
      <c r="K210" s="532" t="s">
        <v>187</v>
      </c>
      <c r="L210" s="450"/>
      <c r="M210" s="254"/>
      <c r="N210" s="365">
        <f>N209+TIME(0,M209,0)</f>
        <v>0.34444444444444439</v>
      </c>
      <c r="O210"/>
    </row>
    <row r="211" spans="4:15" ht="15.75" customHeight="1">
      <c r="E211" s="158"/>
      <c r="F211" s="459">
        <f t="shared" si="14"/>
        <v>2.1199999999999974</v>
      </c>
      <c r="G211" s="158"/>
      <c r="H211" s="156"/>
      <c r="I211" s="156" t="s">
        <v>77</v>
      </c>
      <c r="J211" s="867"/>
      <c r="K211" s="864" t="s">
        <v>187</v>
      </c>
      <c r="L211" s="865"/>
      <c r="M211" s="866"/>
      <c r="N211" s="365">
        <f>N210+TIME(0,M210,0)</f>
        <v>0.34444444444444439</v>
      </c>
      <c r="O211"/>
    </row>
    <row r="212" spans="4:15" ht="15.75" customHeight="1">
      <c r="D212" s="578"/>
      <c r="E212" s="158"/>
      <c r="F212" s="459">
        <f t="shared" si="14"/>
        <v>2.1299999999999972</v>
      </c>
      <c r="G212" s="158"/>
      <c r="H212" s="156"/>
      <c r="I212" s="156" t="s">
        <v>77</v>
      </c>
      <c r="J212" s="293"/>
      <c r="K212" s="157"/>
      <c r="L212" s="450"/>
      <c r="M212" s="254"/>
      <c r="N212" s="365">
        <f>N211+TIME(0,M211,0)</f>
        <v>0.34444444444444439</v>
      </c>
      <c r="O212"/>
    </row>
    <row r="213" spans="4:15" ht="15.75" customHeight="1">
      <c r="D213" s="578"/>
      <c r="E213" s="158">
        <v>3</v>
      </c>
      <c r="F213" s="158"/>
      <c r="G213" s="158"/>
      <c r="H213" s="156"/>
      <c r="I213" s="156"/>
      <c r="J213" s="534" t="s">
        <v>179</v>
      </c>
      <c r="K213" s="157"/>
      <c r="L213" s="450"/>
      <c r="M213" s="254"/>
      <c r="N213" s="365"/>
      <c r="O213" s="122"/>
    </row>
    <row r="214" spans="4:15" ht="15.75" customHeight="1">
      <c r="E214" s="158"/>
      <c r="F214" s="344"/>
      <c r="G214" s="158"/>
      <c r="H214" s="156"/>
      <c r="I214" s="156"/>
      <c r="J214" s="158"/>
      <c r="K214" s="157"/>
      <c r="L214" s="450"/>
      <c r="M214" s="254"/>
      <c r="N214" s="365"/>
      <c r="O214" s="122"/>
    </row>
    <row r="215" spans="4:15" ht="15.75" customHeight="1">
      <c r="E215" s="158"/>
      <c r="F215" s="344">
        <v>3.1</v>
      </c>
      <c r="G215" s="158"/>
      <c r="H215" s="156"/>
      <c r="I215" s="156"/>
      <c r="J215" s="294" t="s">
        <v>217</v>
      </c>
      <c r="K215" s="157"/>
      <c r="L215" s="450"/>
      <c r="M215" s="254"/>
      <c r="N215" s="365"/>
      <c r="O215" s="84"/>
    </row>
    <row r="216" spans="4:15" ht="15.75" customHeight="1">
      <c r="E216" s="158"/>
      <c r="F216" s="344">
        <v>3.1</v>
      </c>
      <c r="G216" s="158">
        <v>1</v>
      </c>
      <c r="H216" s="156"/>
      <c r="I216" s="156" t="s">
        <v>43</v>
      </c>
      <c r="J216" s="158" t="s">
        <v>154</v>
      </c>
      <c r="K216" s="157" t="s">
        <v>187</v>
      </c>
      <c r="L216" s="450" t="s">
        <v>502</v>
      </c>
      <c r="M216" s="254">
        <v>1</v>
      </c>
      <c r="N216" s="365">
        <f>N212+TIME(0,M212,0)</f>
        <v>0.34444444444444439</v>
      </c>
      <c r="O216" s="84"/>
    </row>
    <row r="217" spans="4:15" ht="15.75" customHeight="1">
      <c r="E217" s="158"/>
      <c r="F217" s="344">
        <v>3.1</v>
      </c>
      <c r="G217" s="158">
        <f>G216+1</f>
        <v>2</v>
      </c>
      <c r="H217" s="156"/>
      <c r="I217" s="156" t="s">
        <v>193</v>
      </c>
      <c r="J217" s="158" t="s">
        <v>289</v>
      </c>
      <c r="K217" s="157" t="s">
        <v>188</v>
      </c>
      <c r="L217" s="450" t="s">
        <v>145</v>
      </c>
      <c r="M217" s="254">
        <v>3</v>
      </c>
      <c r="N217" s="365">
        <f>N216+TIME(0,M216,0)</f>
        <v>0.34513888888888883</v>
      </c>
      <c r="O217" s="122"/>
    </row>
    <row r="218" spans="4:15" ht="15.75" customHeight="1">
      <c r="E218" s="158"/>
      <c r="F218" s="344">
        <v>3.1</v>
      </c>
      <c r="G218" s="158">
        <f>G217+1</f>
        <v>3</v>
      </c>
      <c r="H218" s="156"/>
      <c r="I218" s="156" t="s">
        <v>193</v>
      </c>
      <c r="J218" s="158" t="s">
        <v>288</v>
      </c>
      <c r="K218" s="157" t="s">
        <v>187</v>
      </c>
      <c r="L218" s="450" t="s">
        <v>119</v>
      </c>
      <c r="M218" s="254">
        <v>3</v>
      </c>
      <c r="N218" s="365">
        <f>N217+TIME(0,M217,0)</f>
        <v>0.34722222222222215</v>
      </c>
      <c r="O218" s="122"/>
    </row>
    <row r="219" spans="4:15" ht="15.75" customHeight="1">
      <c r="E219" s="158"/>
      <c r="F219" s="344">
        <v>3.1</v>
      </c>
      <c r="G219" s="158">
        <f>G218+1</f>
        <v>4</v>
      </c>
      <c r="H219" s="156"/>
      <c r="I219" s="156" t="s">
        <v>193</v>
      </c>
      <c r="J219" s="571" t="s">
        <v>153</v>
      </c>
      <c r="K219" s="572" t="s">
        <v>187</v>
      </c>
      <c r="L219" s="573" t="s">
        <v>119</v>
      </c>
      <c r="M219" s="254">
        <v>3</v>
      </c>
      <c r="N219" s="365">
        <f t="shared" ref="N219:N222" si="15">N218+TIME(0,M218,0)</f>
        <v>0.34930555555555548</v>
      </c>
      <c r="O219" s="84"/>
    </row>
    <row r="220" spans="4:15" ht="15.75" customHeight="1">
      <c r="E220" s="158"/>
      <c r="F220" s="344">
        <v>3.1</v>
      </c>
      <c r="G220" s="158">
        <f t="shared" ref="G220:G227" si="16">G219+1</f>
        <v>5</v>
      </c>
      <c r="H220" s="156"/>
      <c r="I220" s="156" t="s">
        <v>193</v>
      </c>
      <c r="J220" s="1029" t="s">
        <v>483</v>
      </c>
      <c r="K220" s="572" t="s">
        <v>187</v>
      </c>
      <c r="L220" s="573" t="s">
        <v>484</v>
      </c>
      <c r="M220" s="254">
        <v>10</v>
      </c>
      <c r="N220" s="365">
        <f t="shared" si="15"/>
        <v>0.35138888888888881</v>
      </c>
      <c r="O220" s="122"/>
    </row>
    <row r="221" spans="4:15" ht="15.75" customHeight="1">
      <c r="E221" s="158"/>
      <c r="F221" s="344">
        <v>3.1</v>
      </c>
      <c r="G221" s="158">
        <f t="shared" si="16"/>
        <v>6</v>
      </c>
      <c r="H221" s="156"/>
      <c r="I221" s="156" t="s">
        <v>193</v>
      </c>
      <c r="N221" s="365">
        <f t="shared" si="15"/>
        <v>0.35833333333333323</v>
      </c>
      <c r="O221" s="81"/>
    </row>
    <row r="222" spans="4:15" ht="15.75" customHeight="1">
      <c r="E222" s="158"/>
      <c r="F222" s="344">
        <v>3.1</v>
      </c>
      <c r="G222" s="158">
        <f t="shared" si="16"/>
        <v>7</v>
      </c>
      <c r="H222" s="156"/>
      <c r="I222" s="156" t="s">
        <v>193</v>
      </c>
      <c r="J222" s="158" t="s">
        <v>481</v>
      </c>
      <c r="K222" s="157" t="s">
        <v>187</v>
      </c>
      <c r="L222" s="450" t="s">
        <v>482</v>
      </c>
      <c r="M222" s="254">
        <v>5</v>
      </c>
      <c r="N222" s="365">
        <f>N221+TIME(0,M141,0)</f>
        <v>0.36180555555555544</v>
      </c>
      <c r="O222" s="81"/>
    </row>
    <row r="223" spans="4:15" ht="15.75" customHeight="1">
      <c r="E223" s="158"/>
      <c r="F223" s="344">
        <v>3.1</v>
      </c>
      <c r="G223" s="158">
        <f t="shared" si="16"/>
        <v>8</v>
      </c>
      <c r="H223" s="156"/>
      <c r="I223" s="156" t="s">
        <v>193</v>
      </c>
      <c r="N223" s="365">
        <f t="shared" ref="N223:N225" si="17">N222+TIME(0,M222,0)</f>
        <v>0.36527777777777765</v>
      </c>
      <c r="O223" s="81"/>
    </row>
    <row r="224" spans="4:15" ht="15.75" customHeight="1">
      <c r="E224" s="158"/>
      <c r="F224" s="344">
        <v>3.1</v>
      </c>
      <c r="G224" s="158">
        <f t="shared" si="16"/>
        <v>9</v>
      </c>
      <c r="H224" s="156"/>
      <c r="I224" s="156" t="s">
        <v>193</v>
      </c>
      <c r="N224" s="365">
        <f t="shared" si="17"/>
        <v>0.36527777777777765</v>
      </c>
      <c r="O224" s="81"/>
    </row>
    <row r="225" spans="5:15" ht="15.75" customHeight="1">
      <c r="E225" s="158"/>
      <c r="F225" s="344">
        <v>3.1</v>
      </c>
      <c r="G225" s="158">
        <f t="shared" si="16"/>
        <v>10</v>
      </c>
      <c r="H225" s="156"/>
      <c r="I225" s="156" t="s">
        <v>43</v>
      </c>
      <c r="J225" s="293"/>
      <c r="K225" s="157" t="s">
        <v>187</v>
      </c>
      <c r="L225" s="450"/>
      <c r="M225" s="254"/>
      <c r="N225" s="365">
        <f t="shared" si="17"/>
        <v>0.36527777777777765</v>
      </c>
      <c r="O225" s="81"/>
    </row>
    <row r="226" spans="5:15" ht="15.75" customHeight="1">
      <c r="E226" s="158"/>
      <c r="F226" s="344">
        <v>3.1</v>
      </c>
      <c r="G226" s="158">
        <f t="shared" si="16"/>
        <v>11</v>
      </c>
      <c r="H226" s="156"/>
      <c r="I226" s="156" t="s">
        <v>43</v>
      </c>
      <c r="J226" s="158" t="s">
        <v>287</v>
      </c>
      <c r="K226" s="157" t="s">
        <v>187</v>
      </c>
      <c r="L226" s="450" t="s">
        <v>387</v>
      </c>
      <c r="M226" s="254">
        <v>3</v>
      </c>
      <c r="N226" s="365">
        <f>N225+TIME(0,M225,0)</f>
        <v>0.36527777777777765</v>
      </c>
      <c r="O226" s="122"/>
    </row>
    <row r="227" spans="5:15" ht="15.75" customHeight="1">
      <c r="E227" s="158"/>
      <c r="F227" s="344">
        <v>3.1</v>
      </c>
      <c r="G227" s="158">
        <f t="shared" si="16"/>
        <v>12</v>
      </c>
      <c r="H227" s="156"/>
      <c r="I227" s="156" t="s">
        <v>43</v>
      </c>
      <c r="J227" s="293"/>
      <c r="K227" s="157" t="s">
        <v>187</v>
      </c>
      <c r="L227" s="450"/>
      <c r="M227" s="254"/>
      <c r="N227" s="365">
        <f>N226+TIME(0,M226,0)</f>
        <v>0.36736111111111097</v>
      </c>
      <c r="O227" s="122"/>
    </row>
    <row r="228" spans="5:15" ht="15.75" customHeight="1">
      <c r="E228" s="158"/>
      <c r="F228" s="344"/>
      <c r="G228" s="158"/>
      <c r="H228" s="156"/>
      <c r="I228" s="156"/>
      <c r="J228" s="293"/>
      <c r="K228" s="157"/>
      <c r="L228" s="450"/>
      <c r="M228" s="254"/>
      <c r="N228" s="365"/>
      <c r="O228" s="122"/>
    </row>
    <row r="229" spans="5:15" ht="15.75" customHeight="1">
      <c r="E229" s="158"/>
      <c r="F229" s="344">
        <v>3.2</v>
      </c>
      <c r="G229" s="158"/>
      <c r="H229" s="156"/>
      <c r="I229" s="156"/>
      <c r="J229" s="294" t="s">
        <v>381</v>
      </c>
      <c r="K229" s="157"/>
      <c r="L229" s="450"/>
      <c r="M229" s="254"/>
      <c r="N229" s="365">
        <f>N227+TIME(0,M227,0)</f>
        <v>0.36736111111111097</v>
      </c>
      <c r="O229" s="122"/>
    </row>
    <row r="230" spans="5:15" ht="15.75" customHeight="1">
      <c r="E230" s="158"/>
      <c r="F230" s="344">
        <v>3.2</v>
      </c>
      <c r="G230" s="158">
        <v>1</v>
      </c>
      <c r="H230" s="156"/>
      <c r="I230" s="156" t="s">
        <v>193</v>
      </c>
      <c r="J230" s="158" t="s">
        <v>274</v>
      </c>
      <c r="K230" s="157" t="s">
        <v>187</v>
      </c>
      <c r="L230" s="450" t="s">
        <v>244</v>
      </c>
      <c r="M230" s="254">
        <v>3</v>
      </c>
      <c r="N230" s="365">
        <f>N229+TIME(0,M229,0)</f>
        <v>0.36736111111111097</v>
      </c>
      <c r="O230" s="122"/>
    </row>
    <row r="231" spans="5:15" ht="15.75" customHeight="1">
      <c r="E231" s="158"/>
      <c r="F231" s="344">
        <v>3.2</v>
      </c>
      <c r="G231" s="158">
        <f>G230+1</f>
        <v>2</v>
      </c>
      <c r="H231" s="156"/>
      <c r="I231" s="156" t="s">
        <v>193</v>
      </c>
      <c r="J231" s="158" t="s">
        <v>261</v>
      </c>
      <c r="K231" s="157" t="s">
        <v>187</v>
      </c>
      <c r="L231" s="186" t="s">
        <v>480</v>
      </c>
      <c r="M231" s="254">
        <v>3</v>
      </c>
      <c r="N231" s="365">
        <f>N230+TIME(0,M230,0)</f>
        <v>0.3694444444444443</v>
      </c>
      <c r="O231" s="122"/>
    </row>
    <row r="232" spans="5:15" ht="15.75" customHeight="1">
      <c r="E232" s="158"/>
      <c r="F232" s="344">
        <v>3.2</v>
      </c>
      <c r="G232" s="158">
        <f>G231+1</f>
        <v>3</v>
      </c>
      <c r="H232" s="156"/>
      <c r="I232" s="156" t="s">
        <v>43</v>
      </c>
      <c r="J232" s="217" t="s">
        <v>301</v>
      </c>
      <c r="K232" s="217" t="s">
        <v>187</v>
      </c>
      <c r="L232" s="186" t="s">
        <v>159</v>
      </c>
      <c r="M232" s="254">
        <v>0</v>
      </c>
      <c r="N232" s="365">
        <f t="shared" ref="N232:N239" si="18">N231+TIME(0,M231,0)</f>
        <v>0.37152777777777762</v>
      </c>
      <c r="O232" s="122"/>
    </row>
    <row r="233" spans="5:15" ht="15.75" customHeight="1">
      <c r="E233" s="158"/>
      <c r="F233" s="344">
        <v>3.2</v>
      </c>
      <c r="G233" s="158">
        <f>G232+1</f>
        <v>4</v>
      </c>
      <c r="H233" s="156"/>
      <c r="I233" s="156" t="s">
        <v>43</v>
      </c>
      <c r="J233" s="217" t="s">
        <v>83</v>
      </c>
      <c r="K233" s="217" t="s">
        <v>187</v>
      </c>
      <c r="L233" s="186" t="s">
        <v>126</v>
      </c>
      <c r="M233" s="254">
        <v>3</v>
      </c>
      <c r="N233" s="365">
        <f t="shared" si="18"/>
        <v>0.37152777777777762</v>
      </c>
      <c r="O233" s="122"/>
    </row>
    <row r="234" spans="5:15" ht="15.75" customHeight="1">
      <c r="E234" s="158"/>
      <c r="F234" s="344">
        <v>3.2</v>
      </c>
      <c r="G234" s="158">
        <f>G233+1</f>
        <v>5</v>
      </c>
      <c r="H234" s="156"/>
      <c r="I234" s="156" t="s">
        <v>43</v>
      </c>
      <c r="J234" s="217"/>
      <c r="K234" s="217" t="s">
        <v>187</v>
      </c>
      <c r="L234" s="186"/>
      <c r="M234" s="254"/>
      <c r="N234" s="365">
        <f t="shared" si="18"/>
        <v>0.37361111111111095</v>
      </c>
      <c r="O234" s="122"/>
    </row>
    <row r="235" spans="5:15" ht="15.75" customHeight="1">
      <c r="E235" s="158"/>
      <c r="F235" s="344"/>
      <c r="G235" s="158"/>
      <c r="H235" s="156"/>
      <c r="I235" s="156"/>
      <c r="J235" s="579"/>
      <c r="K235" s="580"/>
      <c r="L235" s="581"/>
      <c r="M235" s="611"/>
      <c r="N235" s="365">
        <f t="shared" si="18"/>
        <v>0.37361111111111095</v>
      </c>
      <c r="O235" s="122"/>
    </row>
    <row r="236" spans="5:15" ht="15.75" customHeight="1">
      <c r="E236" s="158"/>
      <c r="F236" s="344"/>
      <c r="G236" s="158"/>
      <c r="H236" s="156"/>
      <c r="I236" s="156"/>
      <c r="J236" s="158"/>
      <c r="K236" s="157"/>
      <c r="L236" s="450"/>
      <c r="M236" s="254"/>
      <c r="N236" s="365">
        <f t="shared" si="18"/>
        <v>0.37361111111111095</v>
      </c>
      <c r="O236" s="122"/>
    </row>
    <row r="237" spans="5:15" ht="15.75" customHeight="1">
      <c r="E237" s="158"/>
      <c r="F237" s="344">
        <v>3.3</v>
      </c>
      <c r="G237" s="158"/>
      <c r="H237" s="156"/>
      <c r="I237" s="156"/>
      <c r="J237" s="533" t="s">
        <v>216</v>
      </c>
      <c r="K237" s="217"/>
      <c r="L237" s="217"/>
      <c r="M237" s="254"/>
      <c r="N237" s="365">
        <f>N236+TIME(0,M236,0)</f>
        <v>0.37361111111111095</v>
      </c>
      <c r="O237" s="156"/>
    </row>
    <row r="238" spans="5:15" ht="15.75" customHeight="1">
      <c r="E238" s="158"/>
      <c r="F238" s="344">
        <v>3.2</v>
      </c>
      <c r="G238" s="158">
        <v>1</v>
      </c>
      <c r="H238" s="156"/>
      <c r="I238" s="156" t="s">
        <v>193</v>
      </c>
      <c r="J238" s="217" t="s">
        <v>532</v>
      </c>
      <c r="K238" s="217" t="s">
        <v>6</v>
      </c>
      <c r="L238" s="186" t="s">
        <v>157</v>
      </c>
      <c r="M238" s="254">
        <v>3</v>
      </c>
      <c r="N238" s="365">
        <f t="shared" si="18"/>
        <v>0.37361111111111095</v>
      </c>
      <c r="O238" s="156"/>
    </row>
    <row r="239" spans="5:15" ht="15.75" customHeight="1">
      <c r="E239" s="158"/>
      <c r="F239" s="344">
        <v>3.2</v>
      </c>
      <c r="G239" s="158">
        <f t="shared" ref="G239:G241" si="19">G238+1</f>
        <v>2</v>
      </c>
      <c r="H239" s="156"/>
      <c r="I239" s="156" t="s">
        <v>193</v>
      </c>
      <c r="J239" s="217" t="s">
        <v>355</v>
      </c>
      <c r="K239" s="217" t="s">
        <v>187</v>
      </c>
      <c r="L239" s="186" t="s">
        <v>359</v>
      </c>
      <c r="M239" s="254">
        <v>3</v>
      </c>
      <c r="N239" s="365">
        <f t="shared" si="18"/>
        <v>0.37569444444444428</v>
      </c>
      <c r="O239" s="156"/>
    </row>
    <row r="240" spans="5:15" ht="15.75" customHeight="1">
      <c r="E240" s="158"/>
      <c r="F240" s="344">
        <v>3.2</v>
      </c>
      <c r="G240" s="158">
        <f t="shared" si="19"/>
        <v>3</v>
      </c>
      <c r="H240" s="156"/>
      <c r="I240" s="156" t="s">
        <v>193</v>
      </c>
      <c r="J240" s="217" t="s">
        <v>365</v>
      </c>
      <c r="K240" s="217" t="s">
        <v>187</v>
      </c>
      <c r="L240" s="186" t="s">
        <v>162</v>
      </c>
      <c r="M240" s="254">
        <v>0</v>
      </c>
      <c r="N240" s="365">
        <f t="shared" ref="N240:N249" si="20">N239+TIME(0,M239,0)</f>
        <v>0.3777777777777776</v>
      </c>
      <c r="O240" s="156"/>
    </row>
    <row r="241" spans="4:15" ht="15.75" customHeight="1">
      <c r="E241" s="158"/>
      <c r="F241" s="344">
        <v>3.2</v>
      </c>
      <c r="G241" s="158">
        <f t="shared" si="19"/>
        <v>4</v>
      </c>
      <c r="H241" s="156"/>
      <c r="I241" s="156" t="s">
        <v>193</v>
      </c>
      <c r="J241" s="217" t="s">
        <v>371</v>
      </c>
      <c r="K241" s="217" t="s">
        <v>187</v>
      </c>
      <c r="L241" s="186" t="s">
        <v>126</v>
      </c>
      <c r="M241" s="254">
        <v>3</v>
      </c>
      <c r="N241" s="365">
        <f t="shared" si="20"/>
        <v>0.3777777777777776</v>
      </c>
      <c r="O241" s="156"/>
    </row>
    <row r="242" spans="4:15" ht="15.75" customHeight="1">
      <c r="E242" s="158"/>
      <c r="F242" s="344">
        <v>3.2</v>
      </c>
      <c r="G242" s="158">
        <f>G241+1</f>
        <v>5</v>
      </c>
      <c r="H242" s="156"/>
      <c r="I242" s="156" t="s">
        <v>193</v>
      </c>
      <c r="J242" s="217" t="s">
        <v>395</v>
      </c>
      <c r="K242" s="217" t="s">
        <v>187</v>
      </c>
      <c r="L242" s="186" t="s">
        <v>51</v>
      </c>
      <c r="M242" s="254">
        <v>3</v>
      </c>
      <c r="N242" s="365">
        <f t="shared" si="20"/>
        <v>0.37986111111111093</v>
      </c>
      <c r="O242" s="156"/>
    </row>
    <row r="243" spans="4:15" ht="15.75" customHeight="1">
      <c r="E243" s="158"/>
      <c r="F243" s="344">
        <v>3.2</v>
      </c>
      <c r="G243" s="158">
        <f>G242+1</f>
        <v>6</v>
      </c>
      <c r="H243" s="156"/>
      <c r="I243" s="156" t="s">
        <v>56</v>
      </c>
      <c r="J243" s="217" t="s">
        <v>23</v>
      </c>
      <c r="K243" s="217" t="s">
        <v>187</v>
      </c>
      <c r="L243" s="186" t="s">
        <v>389</v>
      </c>
      <c r="M243" s="254">
        <v>3</v>
      </c>
      <c r="N243" s="365">
        <f>N242+TIME(0,M242,0)</f>
        <v>0.38194444444444425</v>
      </c>
      <c r="O243" s="156"/>
    </row>
    <row r="244" spans="4:15" ht="15.75" customHeight="1">
      <c r="E244" s="158"/>
      <c r="F244" s="344">
        <v>3.2</v>
      </c>
      <c r="G244" s="158">
        <f>G243+1</f>
        <v>7</v>
      </c>
      <c r="H244" s="156"/>
      <c r="I244" s="156" t="s">
        <v>43</v>
      </c>
      <c r="J244" s="1270" t="s">
        <v>728</v>
      </c>
      <c r="K244" s="1094" t="s">
        <v>6</v>
      </c>
      <c r="L244" s="1270" t="s">
        <v>712</v>
      </c>
      <c r="M244" s="254">
        <v>0</v>
      </c>
      <c r="N244" s="365">
        <f>N243+TIME(0,M243,0)</f>
        <v>0.38402777777777758</v>
      </c>
      <c r="O244" s="156"/>
    </row>
    <row r="245" spans="4:15" ht="15.75" customHeight="1">
      <c r="E245" s="158"/>
      <c r="F245" s="344"/>
      <c r="G245" s="158"/>
      <c r="H245" s="156"/>
      <c r="I245" s="156"/>
      <c r="J245" s="280"/>
      <c r="K245" s="217"/>
      <c r="L245" s="186"/>
      <c r="M245" s="281"/>
      <c r="N245" s="365">
        <f>N244+TIME(0,M244,0)</f>
        <v>0.38402777777777758</v>
      </c>
      <c r="O245" s="156"/>
    </row>
    <row r="246" spans="4:15" ht="15.75" customHeight="1">
      <c r="E246" s="158"/>
      <c r="F246" s="344"/>
      <c r="G246" s="200"/>
      <c r="H246" s="274"/>
      <c r="I246" s="200"/>
      <c r="J246" s="280"/>
      <c r="K246" s="217"/>
      <c r="L246" s="186"/>
      <c r="M246" s="254"/>
      <c r="N246" s="365">
        <f>N245+TIME(0,M245,0)</f>
        <v>0.38402777777777758</v>
      </c>
      <c r="O246" s="156"/>
    </row>
    <row r="247" spans="4:15" ht="15.75" customHeight="1">
      <c r="E247" s="158"/>
      <c r="F247" s="344">
        <v>3.4</v>
      </c>
      <c r="G247" s="493"/>
      <c r="H247" s="274"/>
      <c r="I247" s="176"/>
      <c r="J247" s="533" t="s">
        <v>140</v>
      </c>
      <c r="K247" s="217"/>
      <c r="L247" s="217"/>
      <c r="M247" s="254"/>
      <c r="N247" s="365">
        <f>N246+TIME(0,M246,0)</f>
        <v>0.38402777777777758</v>
      </c>
      <c r="O247" s="156"/>
    </row>
    <row r="248" spans="4:15" ht="15.75" customHeight="1">
      <c r="E248" s="158"/>
      <c r="F248" s="344">
        <v>3.4</v>
      </c>
      <c r="G248" s="493">
        <f>G247+1</f>
        <v>1</v>
      </c>
      <c r="H248" s="274"/>
      <c r="I248" s="176" t="s">
        <v>193</v>
      </c>
      <c r="J248" s="1034" t="s">
        <v>730</v>
      </c>
      <c r="K248" s="854" t="s">
        <v>187</v>
      </c>
      <c r="L248" s="186" t="s">
        <v>119</v>
      </c>
      <c r="M248" s="1049">
        <v>3</v>
      </c>
      <c r="N248" s="365">
        <f t="shared" si="20"/>
        <v>0.38402777777777758</v>
      </c>
      <c r="O248" s="156"/>
    </row>
    <row r="249" spans="4:15" ht="15.75" customHeight="1">
      <c r="E249" s="158"/>
      <c r="F249" s="344">
        <v>3.4</v>
      </c>
      <c r="G249" s="493">
        <f>G248+1</f>
        <v>2</v>
      </c>
      <c r="H249" s="274"/>
      <c r="I249" s="176" t="s">
        <v>193</v>
      </c>
      <c r="J249" s="1034" t="s">
        <v>719</v>
      </c>
      <c r="K249" s="854" t="s">
        <v>187</v>
      </c>
      <c r="L249" s="186" t="s">
        <v>720</v>
      </c>
      <c r="M249" s="1049">
        <v>3</v>
      </c>
      <c r="N249" s="365">
        <f t="shared" si="20"/>
        <v>0.38611111111111091</v>
      </c>
      <c r="O249" s="156"/>
    </row>
    <row r="250" spans="4:15" s="1086" customFormat="1" ht="15.75" customHeight="1">
      <c r="D250" s="574"/>
      <c r="E250" s="158"/>
      <c r="F250" s="344"/>
      <c r="G250" s="493"/>
      <c r="H250" s="274"/>
      <c r="I250" s="176"/>
      <c r="J250" s="1034"/>
      <c r="K250" s="854"/>
      <c r="L250" s="186"/>
      <c r="M250" s="1049"/>
      <c r="N250" s="365"/>
      <c r="O250" s="156"/>
    </row>
    <row r="251" spans="4:15" ht="15.75" customHeight="1">
      <c r="E251" s="158"/>
      <c r="F251" s="344"/>
      <c r="G251" s="494"/>
      <c r="H251" s="156"/>
      <c r="I251" s="176"/>
      <c r="J251" s="283"/>
      <c r="K251" s="173"/>
      <c r="L251" s="172"/>
      <c r="M251" s="254"/>
      <c r="N251" s="365"/>
      <c r="O251" s="156"/>
    </row>
    <row r="252" spans="4:15" ht="15.75" customHeight="1">
      <c r="E252" s="158"/>
      <c r="F252" s="344"/>
      <c r="G252" s="494"/>
      <c r="H252" s="156"/>
      <c r="I252" s="156"/>
      <c r="J252" s="280"/>
      <c r="K252" s="217"/>
      <c r="L252" s="186"/>
      <c r="M252" s="254"/>
      <c r="N252" s="365"/>
      <c r="O252" s="156"/>
    </row>
    <row r="253" spans="4:15" ht="15.75" customHeight="1">
      <c r="E253" s="158"/>
      <c r="F253" s="344">
        <v>3.6</v>
      </c>
      <c r="G253" s="493"/>
      <c r="H253" s="274"/>
      <c r="I253" s="176"/>
      <c r="J253" s="533" t="s">
        <v>376</v>
      </c>
      <c r="K253" s="217"/>
      <c r="L253" s="186"/>
      <c r="M253" s="254"/>
      <c r="N253" s="365">
        <f>N249+TIME(0,M249,0)</f>
        <v>0.38819444444444423</v>
      </c>
      <c r="O253" s="156"/>
    </row>
    <row r="254" spans="4:15" ht="15.75" customHeight="1">
      <c r="E254" s="158"/>
      <c r="F254" s="344"/>
      <c r="G254" s="254">
        <v>1</v>
      </c>
      <c r="H254" s="156"/>
      <c r="I254" s="176" t="s">
        <v>193</v>
      </c>
      <c r="J254" s="464" t="s">
        <v>85</v>
      </c>
      <c r="K254" s="157" t="s">
        <v>187</v>
      </c>
      <c r="L254" s="450" t="s">
        <v>244</v>
      </c>
      <c r="M254" s="254">
        <v>5</v>
      </c>
      <c r="N254" s="365">
        <f>N253+TIME(0,M253,0)</f>
        <v>0.38819444444444423</v>
      </c>
      <c r="O254" s="156"/>
    </row>
    <row r="255" spans="4:15" ht="15.75" customHeight="1">
      <c r="E255" s="158"/>
      <c r="F255" s="344"/>
      <c r="G255" s="254">
        <v>3</v>
      </c>
      <c r="H255" s="156"/>
      <c r="I255" s="176" t="s">
        <v>193</v>
      </c>
      <c r="J255" s="464" t="s">
        <v>422</v>
      </c>
      <c r="K255" s="157" t="s">
        <v>187</v>
      </c>
      <c r="L255" s="450" t="s">
        <v>244</v>
      </c>
      <c r="M255" s="254">
        <v>5</v>
      </c>
      <c r="N255" s="365">
        <f>N254+TIME(0,M254,0)</f>
        <v>0.39166666666666644</v>
      </c>
      <c r="O255" s="156"/>
    </row>
    <row r="256" spans="4:15" ht="15.75" customHeight="1">
      <c r="E256" s="158"/>
      <c r="F256" s="344"/>
      <c r="G256" s="254">
        <v>4</v>
      </c>
      <c r="H256" s="156"/>
      <c r="I256" s="176" t="s">
        <v>193</v>
      </c>
      <c r="J256" s="1029" t="s">
        <v>443</v>
      </c>
      <c r="K256" s="1036" t="s">
        <v>187</v>
      </c>
      <c r="L256" s="1031" t="s">
        <v>126</v>
      </c>
      <c r="M256" s="1032">
        <v>5</v>
      </c>
      <c r="N256" s="365">
        <f t="shared" ref="N256:N259" si="21">N255+TIME(0,M255,0)</f>
        <v>0.39513888888888865</v>
      </c>
      <c r="O256" s="156"/>
    </row>
    <row r="257" spans="5:16" ht="15.75" customHeight="1">
      <c r="E257" s="158"/>
      <c r="F257" s="344"/>
      <c r="G257" s="254">
        <v>5</v>
      </c>
      <c r="H257" s="156"/>
      <c r="I257" s="176" t="s">
        <v>43</v>
      </c>
      <c r="J257" s="567"/>
      <c r="K257" s="568"/>
      <c r="L257" s="569"/>
      <c r="M257" s="254"/>
      <c r="N257" s="365">
        <f t="shared" si="21"/>
        <v>0.39861111111111086</v>
      </c>
      <c r="O257" s="156"/>
    </row>
    <row r="258" spans="5:16" ht="15.75" customHeight="1">
      <c r="E258" s="158"/>
      <c r="F258" s="158"/>
      <c r="G258" s="254">
        <v>6</v>
      </c>
      <c r="H258" s="156"/>
      <c r="I258" s="156"/>
      <c r="J258" s="464"/>
      <c r="K258" s="157"/>
      <c r="L258" s="450"/>
      <c r="M258" s="254"/>
      <c r="N258" s="365">
        <f t="shared" si="21"/>
        <v>0.39861111111111086</v>
      </c>
      <c r="O258" s="156"/>
    </row>
    <row r="259" spans="5:16" ht="15.75" customHeight="1">
      <c r="E259" s="158"/>
      <c r="F259" s="158"/>
      <c r="G259" s="158"/>
      <c r="H259" s="156"/>
      <c r="I259" s="156"/>
      <c r="J259" s="158" t="s">
        <v>194</v>
      </c>
      <c r="K259" s="157"/>
      <c r="L259" s="450"/>
      <c r="M259" s="254">
        <v>10</v>
      </c>
      <c r="N259" s="365">
        <f t="shared" si="21"/>
        <v>0.39861111111111086</v>
      </c>
      <c r="O259" s="156"/>
    </row>
    <row r="260" spans="5:16" ht="15.75" customHeight="1">
      <c r="E260" s="158"/>
      <c r="F260" s="158"/>
      <c r="G260" s="158"/>
      <c r="H260" s="156"/>
      <c r="I260" s="156"/>
      <c r="J260" s="158"/>
      <c r="K260" s="157"/>
      <c r="L260" s="450"/>
      <c r="M260" s="254"/>
      <c r="N260" s="365"/>
      <c r="O260" s="156"/>
    </row>
    <row r="261" spans="5:16" ht="15.75" customHeight="1">
      <c r="E261" s="158"/>
      <c r="F261" s="158"/>
      <c r="G261" s="158"/>
      <c r="H261" s="156"/>
      <c r="I261" s="156"/>
      <c r="J261" s="158" t="s">
        <v>156</v>
      </c>
      <c r="K261" s="157"/>
      <c r="L261" s="450"/>
      <c r="M261" s="254"/>
      <c r="N261" s="365"/>
      <c r="O261" s="156"/>
    </row>
    <row r="262" spans="5:16" ht="15.75" customHeight="1">
      <c r="E262" s="158">
        <v>4</v>
      </c>
      <c r="F262" s="158"/>
      <c r="G262" s="158"/>
      <c r="H262" s="156">
        <v>4</v>
      </c>
      <c r="I262" s="156"/>
      <c r="J262" s="534" t="s">
        <v>314</v>
      </c>
      <c r="K262" s="157"/>
      <c r="L262" s="450"/>
      <c r="M262" s="254"/>
      <c r="N262" s="365">
        <f>N259+TIME(0,M259,0)</f>
        <v>0.40555555555555528</v>
      </c>
      <c r="O262" s="156"/>
    </row>
    <row r="263" spans="5:16" ht="15.75" customHeight="1">
      <c r="E263" s="158"/>
      <c r="F263" s="158"/>
      <c r="G263" s="158"/>
      <c r="H263" s="156"/>
      <c r="I263" s="451"/>
      <c r="J263" s="447"/>
      <c r="K263" s="462"/>
      <c r="L263" s="492"/>
      <c r="M263" s="254"/>
      <c r="N263" s="365"/>
      <c r="O263" s="156"/>
    </row>
    <row r="264" spans="5:16" ht="15.75" customHeight="1">
      <c r="E264" s="158"/>
      <c r="F264" s="344"/>
      <c r="G264" s="158"/>
      <c r="H264" s="156"/>
      <c r="I264" s="156"/>
      <c r="J264" s="158"/>
      <c r="K264" s="157"/>
      <c r="L264" s="450"/>
      <c r="M264" s="254"/>
      <c r="N264" s="365"/>
      <c r="O264" s="156"/>
    </row>
    <row r="265" spans="5:16" ht="15.75" customHeight="1">
      <c r="E265" s="158"/>
      <c r="F265" s="344">
        <v>4.0999999999999996</v>
      </c>
      <c r="G265" s="158"/>
      <c r="H265" s="156"/>
      <c r="I265" s="156"/>
      <c r="J265" s="294" t="s">
        <v>218</v>
      </c>
      <c r="K265" s="157"/>
      <c r="L265" s="450"/>
      <c r="M265" s="254"/>
      <c r="N265" s="365">
        <f>N262+TIME(0,M262,0)</f>
        <v>0.40555555555555528</v>
      </c>
      <c r="O265" s="156"/>
    </row>
    <row r="266" spans="5:16" ht="15.75" customHeight="1">
      <c r="E266" s="158"/>
      <c r="F266" s="344">
        <v>4.0999999999999996</v>
      </c>
      <c r="G266" s="158">
        <v>1</v>
      </c>
      <c r="H266" s="156"/>
      <c r="I266" s="156" t="s">
        <v>76</v>
      </c>
      <c r="J266" s="158" t="s">
        <v>84</v>
      </c>
      <c r="K266" s="157" t="s">
        <v>187</v>
      </c>
      <c r="L266" s="450" t="s">
        <v>145</v>
      </c>
      <c r="M266" s="254">
        <v>0</v>
      </c>
      <c r="N266" s="365">
        <f t="shared" ref="N266:N274" si="22">N265+TIME(0,M265,0)</f>
        <v>0.40555555555555528</v>
      </c>
      <c r="O266" s="156"/>
    </row>
    <row r="267" spans="5:16" ht="15.75" customHeight="1">
      <c r="E267" s="158"/>
      <c r="F267" s="344">
        <v>4.0999999999999996</v>
      </c>
      <c r="G267" s="158">
        <f t="shared" ref="G267:G271" si="23">G266+1</f>
        <v>2</v>
      </c>
      <c r="H267" s="156"/>
      <c r="I267" s="156" t="s">
        <v>76</v>
      </c>
      <c r="J267" s="1029" t="s">
        <v>174</v>
      </c>
      <c r="K267" s="1036" t="s">
        <v>187</v>
      </c>
      <c r="L267" s="1031" t="s">
        <v>145</v>
      </c>
      <c r="M267" s="1032">
        <v>5</v>
      </c>
      <c r="N267" s="365">
        <f t="shared" si="22"/>
        <v>0.40555555555555528</v>
      </c>
      <c r="O267" s="156">
        <v>1</v>
      </c>
    </row>
    <row r="268" spans="5:16" ht="15.75" customHeight="1">
      <c r="E268" s="158"/>
      <c r="F268" s="344">
        <v>4.0999999999999996</v>
      </c>
      <c r="G268" s="158">
        <f t="shared" si="23"/>
        <v>3</v>
      </c>
      <c r="H268" s="156"/>
      <c r="I268" s="156" t="s">
        <v>76</v>
      </c>
      <c r="J268" s="158" t="s">
        <v>543</v>
      </c>
      <c r="K268" s="157" t="s">
        <v>187</v>
      </c>
      <c r="L268" s="450" t="s">
        <v>52</v>
      </c>
      <c r="M268" s="254"/>
      <c r="N268" s="365">
        <f t="shared" si="22"/>
        <v>0.40902777777777749</v>
      </c>
      <c r="O268" s="156"/>
      <c r="P268" s="1043"/>
    </row>
    <row r="269" spans="5:16" ht="15.75" customHeight="1">
      <c r="E269" s="158"/>
      <c r="F269" s="344">
        <v>4.0999999999999996</v>
      </c>
      <c r="G269" s="158">
        <f t="shared" si="23"/>
        <v>4</v>
      </c>
      <c r="H269" s="156"/>
      <c r="I269" s="156" t="s">
        <v>76</v>
      </c>
      <c r="J269" s="158" t="s">
        <v>293</v>
      </c>
      <c r="K269" s="157" t="s">
        <v>187</v>
      </c>
      <c r="L269" s="450" t="s">
        <v>52</v>
      </c>
      <c r="M269" s="254"/>
      <c r="N269" s="365">
        <f t="shared" si="22"/>
        <v>0.40902777777777749</v>
      </c>
      <c r="O269" s="156"/>
      <c r="P269" s="1043"/>
    </row>
    <row r="270" spans="5:16" ht="15.75" customHeight="1">
      <c r="E270" s="158"/>
      <c r="F270" s="344">
        <v>4.0999999999999996</v>
      </c>
      <c r="G270" s="158">
        <f t="shared" si="23"/>
        <v>5</v>
      </c>
      <c r="H270" s="156"/>
      <c r="I270" s="156" t="s">
        <v>76</v>
      </c>
      <c r="J270" s="541"/>
      <c r="K270" s="157" t="s">
        <v>187</v>
      </c>
      <c r="L270" s="450"/>
      <c r="M270" s="866"/>
      <c r="N270" s="365">
        <f t="shared" si="22"/>
        <v>0.40902777777777749</v>
      </c>
      <c r="O270" s="156"/>
      <c r="P270" s="1043"/>
    </row>
    <row r="271" spans="5:16" ht="15.75" customHeight="1">
      <c r="E271" s="158"/>
      <c r="F271" s="344">
        <v>4.0999999999999996</v>
      </c>
      <c r="G271" s="158">
        <f t="shared" si="23"/>
        <v>6</v>
      </c>
      <c r="H271" s="156"/>
      <c r="I271" s="156" t="s">
        <v>76</v>
      </c>
      <c r="J271" s="158"/>
      <c r="K271" s="157" t="s">
        <v>187</v>
      </c>
      <c r="L271" s="450"/>
      <c r="M271" s="254"/>
      <c r="N271" s="365">
        <f t="shared" si="22"/>
        <v>0.40902777777777749</v>
      </c>
      <c r="O271" s="156"/>
      <c r="P271" s="1043"/>
    </row>
    <row r="272" spans="5:16" ht="15.75" customHeight="1">
      <c r="E272" s="158"/>
      <c r="F272" s="158"/>
      <c r="G272" s="158"/>
      <c r="H272" s="156"/>
      <c r="I272" s="156"/>
      <c r="J272" s="158"/>
      <c r="K272" s="157"/>
      <c r="L272" s="450"/>
      <c r="M272" s="254"/>
      <c r="N272" s="365"/>
      <c r="O272" s="156"/>
      <c r="P272" s="1043"/>
    </row>
    <row r="273" spans="5:16" ht="15.75" customHeight="1">
      <c r="E273" s="158"/>
      <c r="F273" s="344">
        <v>4.2</v>
      </c>
      <c r="G273" s="158"/>
      <c r="H273" s="156"/>
      <c r="I273" s="156"/>
      <c r="J273" s="294" t="s">
        <v>383</v>
      </c>
      <c r="K273" s="157"/>
      <c r="L273" s="450"/>
      <c r="M273" s="254"/>
      <c r="N273" s="365">
        <f>N271+TIME(0,M271,0)</f>
        <v>0.40902777777777749</v>
      </c>
      <c r="O273" s="156"/>
      <c r="P273" s="1043"/>
    </row>
    <row r="274" spans="5:16" ht="15.75" customHeight="1">
      <c r="E274" s="158"/>
      <c r="F274" s="344">
        <v>4.2</v>
      </c>
      <c r="G274" s="158">
        <v>1</v>
      </c>
      <c r="H274" s="156"/>
      <c r="I274" s="156" t="s">
        <v>76</v>
      </c>
      <c r="J274" s="158" t="s">
        <v>221</v>
      </c>
      <c r="K274" s="157" t="s">
        <v>187</v>
      </c>
      <c r="L274" s="450" t="s">
        <v>244</v>
      </c>
      <c r="M274" s="254"/>
      <c r="N274" s="365">
        <f t="shared" si="22"/>
        <v>0.40902777777777749</v>
      </c>
      <c r="O274" s="156"/>
      <c r="P274" s="1043"/>
    </row>
    <row r="275" spans="5:16" ht="15.75" customHeight="1">
      <c r="E275" s="158"/>
      <c r="F275" s="158"/>
      <c r="G275" s="158">
        <f>G274+1</f>
        <v>2</v>
      </c>
      <c r="H275" s="156"/>
      <c r="I275" s="156" t="s">
        <v>76</v>
      </c>
      <c r="J275" s="158" t="s">
        <v>535</v>
      </c>
      <c r="K275" s="157" t="s">
        <v>187</v>
      </c>
      <c r="L275" s="186" t="s">
        <v>480</v>
      </c>
      <c r="M275" s="254"/>
      <c r="N275" s="365">
        <f t="shared" ref="N275:N319" si="24">N274+TIME(0,M274,0)</f>
        <v>0.40902777777777749</v>
      </c>
      <c r="O275" s="156"/>
      <c r="P275" s="1043"/>
    </row>
    <row r="276" spans="5:16" ht="15.75" customHeight="1">
      <c r="E276" s="158"/>
      <c r="F276" s="158"/>
      <c r="G276" s="158">
        <f>G275+1</f>
        <v>3</v>
      </c>
      <c r="H276" s="156"/>
      <c r="I276" s="156" t="s">
        <v>2</v>
      </c>
      <c r="J276" s="217" t="s">
        <v>729</v>
      </c>
      <c r="K276" s="217" t="s">
        <v>187</v>
      </c>
      <c r="L276" s="186" t="s">
        <v>159</v>
      </c>
      <c r="M276" s="254"/>
      <c r="N276" s="365">
        <f t="shared" si="24"/>
        <v>0.40902777777777749</v>
      </c>
      <c r="O276" s="156"/>
      <c r="P276" s="1043"/>
    </row>
    <row r="277" spans="5:16" ht="15.75" customHeight="1">
      <c r="E277" s="158"/>
      <c r="F277" s="158"/>
      <c r="G277" s="158">
        <f>G276+1</f>
        <v>4</v>
      </c>
      <c r="H277" s="156"/>
      <c r="I277" s="156" t="s">
        <v>2</v>
      </c>
      <c r="J277" s="217" t="s">
        <v>534</v>
      </c>
      <c r="K277" s="217" t="s">
        <v>187</v>
      </c>
      <c r="L277" s="186" t="s">
        <v>126</v>
      </c>
      <c r="M277" s="254"/>
      <c r="N277" s="365">
        <f t="shared" si="24"/>
        <v>0.40902777777777749</v>
      </c>
      <c r="O277" s="156"/>
      <c r="P277" s="1043"/>
    </row>
    <row r="278" spans="5:16" ht="15.75" customHeight="1">
      <c r="E278" s="158"/>
      <c r="F278" s="158"/>
      <c r="G278" s="158"/>
      <c r="H278" s="156"/>
      <c r="I278" s="156"/>
      <c r="J278" s="579"/>
      <c r="K278" s="580"/>
      <c r="L278" s="581"/>
      <c r="M278" s="254"/>
      <c r="N278" s="365">
        <f t="shared" si="24"/>
        <v>0.40902777777777749</v>
      </c>
      <c r="O278" s="156"/>
      <c r="P278" s="1043"/>
    </row>
    <row r="279" spans="5:16" ht="15.75" customHeight="1">
      <c r="E279" s="158"/>
      <c r="F279" s="344">
        <v>4.3</v>
      </c>
      <c r="G279" s="158"/>
      <c r="H279" s="156"/>
      <c r="I279" s="156"/>
      <c r="J279" s="294" t="s">
        <v>223</v>
      </c>
      <c r="K279" s="157"/>
      <c r="L279" s="450"/>
      <c r="M279" s="254"/>
      <c r="N279" s="365">
        <f t="shared" si="24"/>
        <v>0.40902777777777749</v>
      </c>
      <c r="O279" s="156"/>
      <c r="P279" s="1043"/>
    </row>
    <row r="280" spans="5:16" ht="15.75" customHeight="1">
      <c r="E280" s="158"/>
      <c r="F280" s="344">
        <v>4.3</v>
      </c>
      <c r="G280" s="158">
        <v>1</v>
      </c>
      <c r="H280" s="156"/>
      <c r="I280" s="156" t="s">
        <v>76</v>
      </c>
      <c r="J280" s="158" t="s">
        <v>533</v>
      </c>
      <c r="K280" s="157" t="s">
        <v>6</v>
      </c>
      <c r="L280" s="186" t="s">
        <v>157</v>
      </c>
      <c r="M280" s="254"/>
      <c r="N280" s="365">
        <f t="shared" si="24"/>
        <v>0.40902777777777749</v>
      </c>
      <c r="O280" s="156">
        <v>0</v>
      </c>
      <c r="P280" s="1043"/>
    </row>
    <row r="281" spans="5:16" ht="15.75" customHeight="1">
      <c r="E281" s="158"/>
      <c r="F281" s="344">
        <v>4.3</v>
      </c>
      <c r="G281" s="158">
        <f t="shared" ref="G281:G286" si="25">G280+1</f>
        <v>2</v>
      </c>
      <c r="H281" s="156"/>
      <c r="I281" s="156" t="s">
        <v>76</v>
      </c>
      <c r="J281" s="1029" t="s">
        <v>357</v>
      </c>
      <c r="K281" s="1036" t="s">
        <v>187</v>
      </c>
      <c r="L281" s="1031" t="s">
        <v>356</v>
      </c>
      <c r="M281" s="866"/>
      <c r="N281" s="365">
        <f t="shared" si="24"/>
        <v>0.40902777777777749</v>
      </c>
      <c r="O281" s="156">
        <v>0</v>
      </c>
      <c r="P281" s="1043"/>
    </row>
    <row r="282" spans="5:16" ht="15.75" customHeight="1">
      <c r="E282" s="158"/>
      <c r="F282" s="344">
        <v>4.3</v>
      </c>
      <c r="G282" s="158">
        <f t="shared" si="25"/>
        <v>3</v>
      </c>
      <c r="H282" s="156"/>
      <c r="I282" s="156" t="s">
        <v>76</v>
      </c>
      <c r="J282" s="158" t="s">
        <v>358</v>
      </c>
      <c r="K282" s="157" t="s">
        <v>187</v>
      </c>
      <c r="L282" s="450" t="s">
        <v>162</v>
      </c>
      <c r="M282" s="254"/>
      <c r="N282" s="365">
        <f t="shared" si="24"/>
        <v>0.40902777777777749</v>
      </c>
      <c r="O282" s="156"/>
      <c r="P282" s="1043"/>
    </row>
    <row r="283" spans="5:16" ht="15.75" customHeight="1">
      <c r="E283" s="158"/>
      <c r="F283" s="344">
        <v>4.3</v>
      </c>
      <c r="G283" s="158">
        <f t="shared" si="25"/>
        <v>4</v>
      </c>
      <c r="H283" s="156"/>
      <c r="I283" s="156" t="s">
        <v>76</v>
      </c>
      <c r="J283" s="158" t="s">
        <v>537</v>
      </c>
      <c r="K283" s="217" t="s">
        <v>187</v>
      </c>
      <c r="L283" s="186" t="s">
        <v>126</v>
      </c>
      <c r="M283" s="254"/>
      <c r="N283" s="365">
        <f>N282+TIME(0,M281,0)</f>
        <v>0.40902777777777749</v>
      </c>
      <c r="O283" s="156">
        <v>0</v>
      </c>
      <c r="P283" s="1043"/>
    </row>
    <row r="284" spans="5:16" ht="15.75" customHeight="1">
      <c r="E284" s="158"/>
      <c r="F284" s="344">
        <v>4.3</v>
      </c>
      <c r="G284" s="158">
        <f t="shared" si="25"/>
        <v>5</v>
      </c>
      <c r="H284" s="156"/>
      <c r="I284" s="156" t="s">
        <v>55</v>
      </c>
      <c r="J284" s="217" t="s">
        <v>31</v>
      </c>
      <c r="K284" s="217" t="s">
        <v>187</v>
      </c>
      <c r="L284" s="186" t="s">
        <v>51</v>
      </c>
      <c r="M284" s="281"/>
      <c r="N284" s="365">
        <f>N283+TIME(0,M282,0)</f>
        <v>0.40902777777777749</v>
      </c>
      <c r="O284" s="156">
        <v>0</v>
      </c>
      <c r="P284" s="1043"/>
    </row>
    <row r="285" spans="5:16" ht="15.75" customHeight="1">
      <c r="E285" s="158"/>
      <c r="F285" s="344">
        <v>4.3</v>
      </c>
      <c r="G285" s="158">
        <f t="shared" si="25"/>
        <v>6</v>
      </c>
      <c r="H285" s="156"/>
      <c r="I285" s="156" t="s">
        <v>55</v>
      </c>
      <c r="J285" s="217" t="s">
        <v>538</v>
      </c>
      <c r="K285" s="217" t="s">
        <v>187</v>
      </c>
      <c r="L285" s="186" t="s">
        <v>389</v>
      </c>
      <c r="M285" s="254"/>
      <c r="N285" s="365">
        <f>N284+TIME(0,M283,0)</f>
        <v>0.40902777777777749</v>
      </c>
      <c r="O285" s="156"/>
      <c r="P285" s="1043"/>
    </row>
    <row r="286" spans="5:16" ht="15.75" customHeight="1">
      <c r="E286" s="158"/>
      <c r="F286" s="344">
        <v>4.3</v>
      </c>
      <c r="G286" s="158">
        <f t="shared" si="25"/>
        <v>7</v>
      </c>
      <c r="H286" s="156"/>
      <c r="I286" s="156" t="s">
        <v>55</v>
      </c>
      <c r="J286" s="217" t="s">
        <v>539</v>
      </c>
      <c r="K286" s="217" t="s">
        <v>187</v>
      </c>
      <c r="L286" s="186" t="s">
        <v>441</v>
      </c>
      <c r="M286" s="254"/>
      <c r="N286" s="365">
        <f>N285+TIME(0,M284,0)</f>
        <v>0.40902777777777749</v>
      </c>
      <c r="O286" s="156"/>
      <c r="P286" s="1043"/>
    </row>
    <row r="287" spans="5:16" ht="15.75" customHeight="1">
      <c r="E287" s="158"/>
      <c r="F287" s="344"/>
      <c r="G287" s="158"/>
      <c r="H287" s="156"/>
      <c r="I287" s="156"/>
      <c r="J287" s="158"/>
      <c r="K287" s="157"/>
      <c r="L287" s="450"/>
      <c r="M287" s="254"/>
      <c r="N287" s="365">
        <f>N286+TIME(0,M285,0)</f>
        <v>0.40902777777777749</v>
      </c>
      <c r="O287" s="156"/>
      <c r="P287" s="1043"/>
    </row>
    <row r="288" spans="5:16" ht="15.75" customHeight="1">
      <c r="E288" s="158"/>
      <c r="F288" s="344">
        <v>4.4000000000000004</v>
      </c>
      <c r="G288" s="200"/>
      <c r="H288" s="274"/>
      <c r="I288" s="156"/>
      <c r="J288" s="533" t="s">
        <v>375</v>
      </c>
      <c r="K288" s="217"/>
      <c r="L288" s="217"/>
      <c r="M288" s="254"/>
      <c r="N288" s="365">
        <f t="shared" ref="N288:N289" si="26">N287+TIME(0,M286,0)</f>
        <v>0.40902777777777749</v>
      </c>
      <c r="O288" s="156"/>
      <c r="P288" s="1043"/>
    </row>
    <row r="289" spans="4:16" ht="15.75" customHeight="1">
      <c r="E289" s="158"/>
      <c r="F289" s="344"/>
      <c r="G289" s="493">
        <v>1</v>
      </c>
      <c r="H289" s="274"/>
      <c r="I289" s="156" t="s">
        <v>76</v>
      </c>
      <c r="J289" s="1034" t="s">
        <v>732</v>
      </c>
      <c r="K289" s="1034" t="s">
        <v>187</v>
      </c>
      <c r="L289" s="1033" t="s">
        <v>731</v>
      </c>
      <c r="M289" s="1035"/>
      <c r="N289" s="365">
        <f t="shared" si="26"/>
        <v>0.40902777777777749</v>
      </c>
      <c r="O289" s="156">
        <v>0</v>
      </c>
      <c r="P289" s="1043"/>
    </row>
    <row r="290" spans="4:16" s="1249" customFormat="1" ht="15.75" customHeight="1">
      <c r="D290" s="574"/>
      <c r="E290" s="158"/>
      <c r="F290" s="344"/>
      <c r="G290" s="493">
        <v>1</v>
      </c>
      <c r="H290" s="274"/>
      <c r="I290" s="156" t="s">
        <v>2</v>
      </c>
      <c r="J290" s="1034" t="s">
        <v>733</v>
      </c>
      <c r="K290" s="1034" t="s">
        <v>187</v>
      </c>
      <c r="L290" s="1033" t="s">
        <v>720</v>
      </c>
      <c r="M290" s="1035"/>
      <c r="N290" s="365">
        <f t="shared" ref="N290" si="27">N289+TIME(0,M288,0)</f>
        <v>0.40902777777777749</v>
      </c>
      <c r="O290" s="156">
        <v>0</v>
      </c>
    </row>
    <row r="291" spans="4:16" ht="15.75" customHeight="1">
      <c r="E291" s="158"/>
      <c r="F291" s="344"/>
      <c r="G291" s="158"/>
      <c r="H291" s="156"/>
      <c r="I291" s="156"/>
      <c r="J291" s="158"/>
      <c r="K291" s="157"/>
      <c r="L291" s="450"/>
      <c r="M291" s="254"/>
      <c r="N291" s="365"/>
      <c r="O291" s="156"/>
      <c r="P291" s="1043"/>
    </row>
    <row r="292" spans="4:16" ht="15.75" customHeight="1">
      <c r="E292" s="158"/>
      <c r="F292" s="344">
        <v>4.5999999999999996</v>
      </c>
      <c r="G292" s="158"/>
      <c r="H292" s="156"/>
      <c r="I292" s="156"/>
      <c r="J292" s="294" t="s">
        <v>155</v>
      </c>
      <c r="K292" s="157"/>
      <c r="L292" s="450"/>
      <c r="M292" s="254"/>
      <c r="N292" s="365">
        <f>N290+TIME(0,M290,0)</f>
        <v>0.40902777777777749</v>
      </c>
      <c r="O292" s="156">
        <v>0</v>
      </c>
      <c r="P292" s="1043"/>
    </row>
    <row r="293" spans="4:16" ht="15.75" customHeight="1">
      <c r="E293" s="158"/>
      <c r="F293" s="344">
        <v>4.5999999999999996</v>
      </c>
      <c r="G293" s="158">
        <v>1</v>
      </c>
      <c r="H293" s="156"/>
      <c r="I293" s="156" t="s">
        <v>76</v>
      </c>
      <c r="J293" s="541"/>
      <c r="K293" s="515"/>
      <c r="L293" s="542"/>
      <c r="M293" s="543"/>
      <c r="N293" s="365">
        <f t="shared" si="24"/>
        <v>0.40902777777777749</v>
      </c>
      <c r="O293" s="156">
        <v>0</v>
      </c>
      <c r="P293" s="1043"/>
    </row>
    <row r="294" spans="4:16" ht="15.75" customHeight="1">
      <c r="E294" s="158"/>
      <c r="F294" s="158"/>
      <c r="G294" s="158">
        <f>G293+1</f>
        <v>2</v>
      </c>
      <c r="H294" s="156"/>
      <c r="I294" s="156" t="s">
        <v>192</v>
      </c>
      <c r="N294" s="365">
        <f t="shared" si="24"/>
        <v>0.40902777777777749</v>
      </c>
      <c r="O294" s="156">
        <v>0</v>
      </c>
      <c r="P294" s="1043"/>
    </row>
    <row r="295" spans="4:16" ht="15.75" customHeight="1">
      <c r="E295" s="158"/>
      <c r="F295" s="158"/>
      <c r="G295" s="158"/>
      <c r="H295" s="156"/>
      <c r="I295" s="156"/>
      <c r="J295" s="158"/>
      <c r="K295" s="157"/>
      <c r="L295" s="450"/>
      <c r="M295" s="254"/>
      <c r="N295" s="365">
        <f t="shared" si="24"/>
        <v>0.40902777777777749</v>
      </c>
      <c r="O295" s="156">
        <v>0</v>
      </c>
      <c r="P295" s="1043"/>
    </row>
    <row r="296" spans="4:16" ht="15.75" customHeight="1">
      <c r="E296" s="158">
        <v>5</v>
      </c>
      <c r="F296" s="158"/>
      <c r="G296" s="158"/>
      <c r="H296" s="156">
        <v>5</v>
      </c>
      <c r="I296" s="156"/>
      <c r="J296" s="534" t="s">
        <v>195</v>
      </c>
      <c r="K296" s="157"/>
      <c r="L296" s="450"/>
      <c r="M296" s="254"/>
      <c r="N296" s="365">
        <f t="shared" si="24"/>
        <v>0.40902777777777749</v>
      </c>
      <c r="O296" s="156">
        <v>0</v>
      </c>
      <c r="P296" s="1043"/>
    </row>
    <row r="297" spans="4:16" ht="15.75" customHeight="1">
      <c r="E297" s="158"/>
      <c r="F297" s="158"/>
      <c r="G297" s="158"/>
      <c r="H297" s="156"/>
      <c r="I297" s="156"/>
      <c r="J297" s="158"/>
      <c r="K297" s="157"/>
      <c r="L297" s="450"/>
      <c r="M297" s="254"/>
      <c r="N297" s="365">
        <f t="shared" si="24"/>
        <v>0.40902777777777749</v>
      </c>
      <c r="O297" s="156">
        <v>0</v>
      </c>
      <c r="P297" s="1043"/>
    </row>
    <row r="298" spans="4:16" ht="15.75" customHeight="1">
      <c r="E298" s="158"/>
      <c r="F298" s="158">
        <v>5.0999999999999996</v>
      </c>
      <c r="G298" s="158"/>
      <c r="H298" s="156"/>
      <c r="I298" s="156"/>
      <c r="J298" s="294" t="s">
        <v>218</v>
      </c>
      <c r="K298" s="157"/>
      <c r="L298" s="450"/>
      <c r="M298" s="254"/>
      <c r="N298" s="365">
        <f t="shared" si="24"/>
        <v>0.40902777777777749</v>
      </c>
      <c r="O298" s="156">
        <v>0</v>
      </c>
      <c r="P298" s="1043"/>
    </row>
    <row r="299" spans="4:16" ht="15.75" customHeight="1">
      <c r="E299" s="158"/>
      <c r="F299" s="158"/>
      <c r="G299" s="158">
        <v>1</v>
      </c>
      <c r="H299" s="156"/>
      <c r="I299" s="156" t="s">
        <v>76</v>
      </c>
      <c r="J299" s="158" t="s">
        <v>219</v>
      </c>
      <c r="K299" s="157" t="s">
        <v>187</v>
      </c>
      <c r="L299" s="450" t="s">
        <v>145</v>
      </c>
      <c r="M299" s="254"/>
      <c r="N299" s="365">
        <f t="shared" si="24"/>
        <v>0.40902777777777749</v>
      </c>
      <c r="O299" s="156">
        <v>0</v>
      </c>
      <c r="P299" s="1043"/>
    </row>
    <row r="300" spans="4:16" ht="15.75" customHeight="1">
      <c r="E300" s="158"/>
      <c r="F300" s="158"/>
      <c r="G300" s="158">
        <f>G299+1</f>
        <v>2</v>
      </c>
      <c r="H300" s="156"/>
      <c r="I300" s="156" t="s">
        <v>76</v>
      </c>
      <c r="J300" s="158" t="s">
        <v>163</v>
      </c>
      <c r="K300" s="157" t="s">
        <v>187</v>
      </c>
      <c r="L300" s="450" t="s">
        <v>119</v>
      </c>
      <c r="M300" s="254"/>
      <c r="N300" s="365">
        <f t="shared" si="24"/>
        <v>0.40902777777777749</v>
      </c>
      <c r="O300" s="156">
        <v>0</v>
      </c>
      <c r="P300" s="1043"/>
    </row>
    <row r="301" spans="4:16" ht="15.75" customHeight="1">
      <c r="E301" s="158"/>
      <c r="F301" s="158"/>
      <c r="G301" s="158">
        <f>G300+1</f>
        <v>3</v>
      </c>
      <c r="H301" s="156"/>
      <c r="I301" s="156" t="s">
        <v>76</v>
      </c>
      <c r="J301" s="158" t="s">
        <v>220</v>
      </c>
      <c r="K301" s="157" t="s">
        <v>187</v>
      </c>
      <c r="L301" s="450" t="s">
        <v>52</v>
      </c>
      <c r="M301" s="254"/>
      <c r="N301" s="365">
        <f t="shared" si="24"/>
        <v>0.40902777777777749</v>
      </c>
      <c r="O301" s="156">
        <v>0</v>
      </c>
      <c r="P301" s="1043"/>
    </row>
    <row r="302" spans="4:16" ht="15.75" customHeight="1">
      <c r="E302" s="158"/>
      <c r="F302" s="158"/>
      <c r="G302" s="158">
        <f>G301+1</f>
        <v>4</v>
      </c>
      <c r="H302" s="156"/>
      <c r="I302" s="156" t="s">
        <v>76</v>
      </c>
      <c r="J302" s="158" t="s">
        <v>293</v>
      </c>
      <c r="K302" s="157" t="s">
        <v>187</v>
      </c>
      <c r="L302" s="450" t="s">
        <v>52</v>
      </c>
      <c r="M302" s="254"/>
      <c r="N302" s="365">
        <f t="shared" si="24"/>
        <v>0.40902777777777749</v>
      </c>
      <c r="O302" s="156">
        <v>0</v>
      </c>
      <c r="P302" s="1043"/>
    </row>
    <row r="303" spans="4:16" ht="15.75" customHeight="1">
      <c r="E303" s="158"/>
      <c r="F303" s="158"/>
      <c r="G303" s="158">
        <f>G302+1</f>
        <v>5</v>
      </c>
      <c r="H303" s="156"/>
      <c r="I303" s="156" t="s">
        <v>2</v>
      </c>
      <c r="J303" s="158"/>
      <c r="K303" s="217" t="s">
        <v>187</v>
      </c>
      <c r="L303" s="186"/>
      <c r="M303" s="254"/>
      <c r="N303" s="365">
        <f t="shared" si="24"/>
        <v>0.40902777777777749</v>
      </c>
      <c r="O303" s="156">
        <v>0</v>
      </c>
      <c r="P303" s="1043"/>
    </row>
    <row r="304" spans="4:16" s="1086" customFormat="1" ht="15.75" customHeight="1">
      <c r="D304" s="574"/>
      <c r="E304" s="158"/>
      <c r="F304" s="158"/>
      <c r="G304" s="158"/>
      <c r="H304" s="156"/>
      <c r="I304" s="156"/>
      <c r="J304" s="158"/>
      <c r="K304" s="217"/>
      <c r="L304" s="186"/>
      <c r="M304" s="254"/>
      <c r="N304" s="365"/>
      <c r="O304" s="156"/>
    </row>
    <row r="305" spans="5:16" ht="15.75" customHeight="1">
      <c r="E305" s="158"/>
      <c r="F305" s="158">
        <v>5.2</v>
      </c>
      <c r="G305" s="158"/>
      <c r="H305" s="156"/>
      <c r="I305" s="156"/>
      <c r="J305" s="294" t="s">
        <v>383</v>
      </c>
      <c r="K305" s="157"/>
      <c r="L305" s="450"/>
      <c r="M305" s="254"/>
      <c r="N305" s="365">
        <f>N303+TIME(0,M303,0)</f>
        <v>0.40902777777777749</v>
      </c>
      <c r="O305" s="156">
        <v>0</v>
      </c>
      <c r="P305" s="1043"/>
    </row>
    <row r="306" spans="5:16" ht="15.75" customHeight="1">
      <c r="E306" s="158"/>
      <c r="F306" s="158"/>
      <c r="G306" s="158">
        <v>1</v>
      </c>
      <c r="H306" s="156"/>
      <c r="I306" s="156" t="s">
        <v>76</v>
      </c>
      <c r="J306" s="158" t="s">
        <v>221</v>
      </c>
      <c r="K306" s="157" t="s">
        <v>187</v>
      </c>
      <c r="L306" s="450" t="s">
        <v>244</v>
      </c>
      <c r="M306" s="254"/>
      <c r="N306" s="365">
        <f t="shared" si="24"/>
        <v>0.40902777777777749</v>
      </c>
      <c r="O306" s="156">
        <v>0</v>
      </c>
      <c r="P306" s="1043"/>
    </row>
    <row r="307" spans="5:16" ht="15.75" customHeight="1">
      <c r="E307" s="158"/>
      <c r="F307" s="158"/>
      <c r="G307" s="158">
        <f>G306+1</f>
        <v>2</v>
      </c>
      <c r="H307" s="156"/>
      <c r="I307" s="156" t="s">
        <v>76</v>
      </c>
      <c r="J307" s="158" t="s">
        <v>535</v>
      </c>
      <c r="K307" s="157" t="s">
        <v>187</v>
      </c>
      <c r="L307" s="186" t="s">
        <v>480</v>
      </c>
      <c r="M307" s="560"/>
      <c r="N307" s="561">
        <f t="shared" si="24"/>
        <v>0.40902777777777749</v>
      </c>
      <c r="O307" s="156">
        <v>0</v>
      </c>
      <c r="P307" s="1043"/>
    </row>
    <row r="308" spans="5:16" ht="15.75" customHeight="1">
      <c r="E308" s="158"/>
      <c r="F308" s="158"/>
      <c r="G308" s="158">
        <f>G307+1</f>
        <v>3</v>
      </c>
      <c r="H308" s="156"/>
      <c r="I308" s="156" t="s">
        <v>2</v>
      </c>
      <c r="J308" s="217" t="s">
        <v>301</v>
      </c>
      <c r="K308" s="217" t="s">
        <v>187</v>
      </c>
      <c r="L308" s="186" t="s">
        <v>159</v>
      </c>
      <c r="M308" s="254"/>
      <c r="N308" s="561">
        <f t="shared" ref="N308:N315" si="28">N307+TIME(0,M307,0)</f>
        <v>0.40902777777777749</v>
      </c>
      <c r="O308" s="156">
        <v>0</v>
      </c>
      <c r="P308" s="1043"/>
    </row>
    <row r="309" spans="5:16" ht="15.75" customHeight="1">
      <c r="E309" s="158"/>
      <c r="F309" s="158"/>
      <c r="G309" s="158">
        <f>G308+1</f>
        <v>4</v>
      </c>
      <c r="H309" s="156"/>
      <c r="I309" s="156" t="s">
        <v>2</v>
      </c>
      <c r="J309" s="217" t="s">
        <v>534</v>
      </c>
      <c r="K309" s="217" t="s">
        <v>187</v>
      </c>
      <c r="L309" s="186" t="s">
        <v>126</v>
      </c>
      <c r="M309" s="1032"/>
      <c r="N309" s="561">
        <f t="shared" si="28"/>
        <v>0.40902777777777749</v>
      </c>
      <c r="O309" s="156">
        <v>0</v>
      </c>
      <c r="P309" s="1043"/>
    </row>
    <row r="310" spans="5:16" ht="15.75" customHeight="1">
      <c r="E310" s="158"/>
      <c r="F310" s="158"/>
      <c r="G310" s="158">
        <f>G309+1</f>
        <v>5</v>
      </c>
      <c r="H310" s="156"/>
      <c r="I310" s="156"/>
      <c r="J310" s="217"/>
      <c r="K310" s="217" t="s">
        <v>187</v>
      </c>
      <c r="L310" s="186"/>
      <c r="M310" s="254"/>
      <c r="N310" s="561">
        <f t="shared" si="28"/>
        <v>0.40902777777777749</v>
      </c>
      <c r="O310" s="156">
        <v>0</v>
      </c>
      <c r="P310" s="1043"/>
    </row>
    <row r="311" spans="5:16" ht="15.75" customHeight="1">
      <c r="E311" s="158"/>
      <c r="F311" s="158"/>
      <c r="G311" s="158"/>
      <c r="H311" s="156"/>
      <c r="I311" s="156"/>
      <c r="J311" s="158"/>
      <c r="K311" s="157"/>
      <c r="L311" s="450"/>
      <c r="M311" s="254"/>
      <c r="N311" s="561">
        <f t="shared" si="28"/>
        <v>0.40902777777777749</v>
      </c>
      <c r="O311" s="156">
        <v>0</v>
      </c>
      <c r="P311" s="1043"/>
    </row>
    <row r="312" spans="5:16" ht="15.75" customHeight="1">
      <c r="E312" s="158"/>
      <c r="F312" s="158">
        <v>5.3</v>
      </c>
      <c r="G312" s="158"/>
      <c r="H312" s="156"/>
      <c r="I312" s="156"/>
      <c r="J312" s="294" t="s">
        <v>223</v>
      </c>
      <c r="K312" s="157"/>
      <c r="L312" s="450"/>
      <c r="M312" s="254"/>
      <c r="N312" s="561">
        <f t="shared" si="28"/>
        <v>0.40902777777777749</v>
      </c>
      <c r="O312" s="156">
        <v>0</v>
      </c>
      <c r="P312" s="1043"/>
    </row>
    <row r="313" spans="5:16" ht="15.75" customHeight="1">
      <c r="E313" s="158"/>
      <c r="F313" s="158"/>
      <c r="G313" s="158">
        <v>1</v>
      </c>
      <c r="H313" s="156"/>
      <c r="I313" s="156" t="s">
        <v>76</v>
      </c>
      <c r="J313" s="158" t="s">
        <v>536</v>
      </c>
      <c r="K313" s="157"/>
      <c r="L313" s="186" t="s">
        <v>157</v>
      </c>
      <c r="M313" s="254"/>
      <c r="N313" s="561">
        <f t="shared" si="28"/>
        <v>0.40902777777777749</v>
      </c>
      <c r="O313" s="156">
        <v>0</v>
      </c>
      <c r="P313" s="1043"/>
    </row>
    <row r="314" spans="5:16" ht="15.75" customHeight="1">
      <c r="E314" s="158"/>
      <c r="F314" s="158"/>
      <c r="G314" s="158">
        <f t="shared" ref="G314:G319" si="29">G313+1</f>
        <v>2</v>
      </c>
      <c r="H314" s="156"/>
      <c r="I314" s="156" t="s">
        <v>76</v>
      </c>
      <c r="J314" s="158" t="s">
        <v>357</v>
      </c>
      <c r="K314" s="157" t="s">
        <v>187</v>
      </c>
      <c r="L314" s="450" t="s">
        <v>356</v>
      </c>
      <c r="M314" s="254"/>
      <c r="N314" s="561">
        <f t="shared" si="28"/>
        <v>0.40902777777777749</v>
      </c>
      <c r="O314" s="156">
        <v>0</v>
      </c>
      <c r="P314" s="1043"/>
    </row>
    <row r="315" spans="5:16" ht="15.75" customHeight="1">
      <c r="E315" s="158"/>
      <c r="F315" s="158"/>
      <c r="G315" s="158">
        <f t="shared" si="29"/>
        <v>3</v>
      </c>
      <c r="H315" s="156"/>
      <c r="I315" s="156" t="s">
        <v>76</v>
      </c>
      <c r="J315" s="158" t="s">
        <v>358</v>
      </c>
      <c r="K315" s="157" t="s">
        <v>187</v>
      </c>
      <c r="L315" s="450" t="s">
        <v>162</v>
      </c>
      <c r="M315" s="254"/>
      <c r="N315" s="561">
        <f t="shared" si="28"/>
        <v>0.40902777777777749</v>
      </c>
      <c r="O315" s="156">
        <v>0</v>
      </c>
      <c r="P315" s="1043"/>
    </row>
    <row r="316" spans="5:16" ht="15.75" customHeight="1">
      <c r="E316" s="158"/>
      <c r="F316" s="158"/>
      <c r="G316" s="158">
        <f t="shared" si="29"/>
        <v>4</v>
      </c>
      <c r="H316" s="156"/>
      <c r="I316" s="156" t="s">
        <v>76</v>
      </c>
      <c r="J316" s="1029" t="s">
        <v>374</v>
      </c>
      <c r="K316" s="1030" t="s">
        <v>187</v>
      </c>
      <c r="L316" s="1033" t="s">
        <v>126</v>
      </c>
      <c r="M316" s="254"/>
      <c r="N316" s="365">
        <f t="shared" si="24"/>
        <v>0.40902777777777749</v>
      </c>
      <c r="O316" s="156">
        <v>0</v>
      </c>
      <c r="P316" s="1043"/>
    </row>
    <row r="317" spans="5:16" ht="15.75" customHeight="1">
      <c r="E317" s="158"/>
      <c r="F317" s="158"/>
      <c r="G317" s="158">
        <f t="shared" si="29"/>
        <v>5</v>
      </c>
      <c r="H317" s="158">
        <f>H316+1</f>
        <v>1</v>
      </c>
      <c r="I317" s="156" t="s">
        <v>76</v>
      </c>
      <c r="J317" s="217" t="s">
        <v>32</v>
      </c>
      <c r="K317" s="217" t="s">
        <v>187</v>
      </c>
      <c r="L317" s="186" t="s">
        <v>51</v>
      </c>
      <c r="N317" s="365">
        <f t="shared" si="24"/>
        <v>0.40902777777777749</v>
      </c>
      <c r="O317" s="156">
        <v>0</v>
      </c>
      <c r="P317" s="1043"/>
    </row>
    <row r="318" spans="5:16" ht="15.75" customHeight="1">
      <c r="E318" s="158"/>
      <c r="F318" s="158"/>
      <c r="G318" s="158">
        <f t="shared" si="29"/>
        <v>6</v>
      </c>
      <c r="H318" s="158">
        <f>H317+1</f>
        <v>2</v>
      </c>
      <c r="I318" s="156" t="s">
        <v>76</v>
      </c>
      <c r="J318" s="217" t="s">
        <v>538</v>
      </c>
      <c r="K318" s="217" t="s">
        <v>187</v>
      </c>
      <c r="L318" s="186" t="s">
        <v>389</v>
      </c>
      <c r="M318" s="281"/>
      <c r="N318" s="365">
        <f t="shared" si="24"/>
        <v>0.40902777777777749</v>
      </c>
      <c r="O318" s="156">
        <v>0</v>
      </c>
      <c r="P318" s="1043"/>
    </row>
    <row r="319" spans="5:16" ht="15.75" customHeight="1">
      <c r="E319" s="158"/>
      <c r="F319" s="158"/>
      <c r="G319" s="158">
        <f t="shared" si="29"/>
        <v>7</v>
      </c>
      <c r="H319" s="158">
        <f>H318+1</f>
        <v>3</v>
      </c>
      <c r="I319" s="156" t="s">
        <v>76</v>
      </c>
      <c r="J319" s="217" t="s">
        <v>539</v>
      </c>
      <c r="K319" s="217" t="s">
        <v>187</v>
      </c>
      <c r="L319" s="186" t="s">
        <v>441</v>
      </c>
      <c r="M319" s="254"/>
      <c r="N319" s="365">
        <f t="shared" si="24"/>
        <v>0.40902777777777749</v>
      </c>
      <c r="O319" s="156">
        <v>0</v>
      </c>
      <c r="P319" s="1043"/>
    </row>
    <row r="320" spans="5:16" ht="15.75" customHeight="1">
      <c r="E320" s="158"/>
      <c r="F320" s="158"/>
      <c r="G320" s="158"/>
      <c r="H320" s="158"/>
      <c r="I320" s="156"/>
      <c r="J320" s="158"/>
      <c r="K320" s="157"/>
      <c r="L320" s="450"/>
      <c r="M320" s="254"/>
      <c r="N320" s="365"/>
      <c r="O320" s="156"/>
      <c r="P320" s="1043"/>
    </row>
    <row r="321" spans="4:16" ht="15.75" customHeight="1">
      <c r="E321" s="158"/>
      <c r="F321" s="158">
        <v>5.4</v>
      </c>
      <c r="G321" s="200"/>
      <c r="H321" s="274"/>
      <c r="I321" s="156"/>
      <c r="J321" s="533" t="s">
        <v>375</v>
      </c>
      <c r="K321" s="217"/>
      <c r="L321" s="217"/>
      <c r="M321" s="254"/>
      <c r="N321" s="365">
        <f>N319+TIME(0,M319,0)</f>
        <v>0.40902777777777749</v>
      </c>
      <c r="O321" s="156">
        <v>0</v>
      </c>
      <c r="P321" s="1043"/>
    </row>
    <row r="322" spans="4:16" ht="15.75" customHeight="1">
      <c r="E322" s="158"/>
      <c r="F322" s="158"/>
      <c r="G322" s="215">
        <v>1</v>
      </c>
      <c r="H322" s="274"/>
      <c r="I322" s="156" t="s">
        <v>76</v>
      </c>
      <c r="J322" s="854" t="s">
        <v>721</v>
      </c>
      <c r="K322" s="854" t="s">
        <v>187</v>
      </c>
      <c r="L322" s="186"/>
      <c r="M322" s="855"/>
      <c r="N322" s="365">
        <f t="shared" ref="N322:N329" si="30">N321+TIME(0,M321,0)</f>
        <v>0.40902777777777749</v>
      </c>
      <c r="O322" s="156">
        <v>0</v>
      </c>
      <c r="P322" s="1043"/>
    </row>
    <row r="323" spans="4:16" ht="15.75" customHeight="1">
      <c r="E323" s="158"/>
      <c r="F323" s="158"/>
      <c r="G323" s="215">
        <f>G322+1</f>
        <v>2</v>
      </c>
      <c r="H323" s="274"/>
      <c r="I323" s="156" t="s">
        <v>76</v>
      </c>
      <c r="J323" s="854" t="s">
        <v>722</v>
      </c>
      <c r="K323" s="854" t="s">
        <v>187</v>
      </c>
      <c r="L323" s="186"/>
      <c r="M323" s="855"/>
      <c r="N323" s="365">
        <f t="shared" si="30"/>
        <v>0.40902777777777749</v>
      </c>
      <c r="O323" s="156">
        <v>0</v>
      </c>
      <c r="P323" s="1043"/>
    </row>
    <row r="324" spans="4:16" s="1086" customFormat="1" ht="15.75" customHeight="1">
      <c r="D324" s="574"/>
      <c r="E324" s="158"/>
      <c r="F324" s="158"/>
      <c r="G324" s="215"/>
      <c r="H324" s="274"/>
      <c r="I324" s="156"/>
      <c r="J324" s="854"/>
      <c r="K324" s="854"/>
      <c r="L324" s="186"/>
      <c r="M324" s="855"/>
      <c r="N324" s="365"/>
      <c r="O324" s="156"/>
    </row>
    <row r="325" spans="4:16" s="1086" customFormat="1" ht="15.75" customHeight="1">
      <c r="D325" s="574"/>
      <c r="E325" s="158"/>
      <c r="F325" s="158"/>
      <c r="G325" s="254"/>
      <c r="H325" s="156"/>
      <c r="I325" s="156"/>
      <c r="J325" s="280"/>
      <c r="K325" s="217"/>
      <c r="L325" s="186"/>
      <c r="M325" s="254"/>
      <c r="N325" s="365"/>
      <c r="O325" s="156"/>
    </row>
    <row r="326" spans="4:16" ht="15.75" customHeight="1">
      <c r="E326" s="158"/>
      <c r="F326" s="158">
        <v>5.6</v>
      </c>
      <c r="G326" s="200"/>
      <c r="H326" s="274"/>
      <c r="I326" s="156"/>
      <c r="J326" s="533" t="s">
        <v>386</v>
      </c>
      <c r="K326" s="217"/>
      <c r="L326" s="217"/>
      <c r="M326" s="254"/>
      <c r="N326" s="365">
        <f>N323+TIME(0,N323,0)</f>
        <v>0.40902777777777749</v>
      </c>
      <c r="O326" s="156"/>
      <c r="P326" s="1043"/>
    </row>
    <row r="327" spans="4:16" ht="15.75" customHeight="1">
      <c r="E327" s="158"/>
      <c r="F327" s="158"/>
      <c r="G327" s="493">
        <v>1</v>
      </c>
      <c r="H327" s="274"/>
      <c r="I327" s="156" t="s">
        <v>336</v>
      </c>
      <c r="J327" s="1048"/>
      <c r="K327" s="854"/>
      <c r="L327" s="186"/>
      <c r="M327" s="543"/>
      <c r="N327" s="448">
        <f t="shared" si="30"/>
        <v>0.40902777777777749</v>
      </c>
      <c r="O327" s="156"/>
      <c r="P327" s="1043"/>
    </row>
    <row r="328" spans="4:16" ht="15.75" customHeight="1">
      <c r="E328" s="158"/>
      <c r="G328" s="493">
        <f>G327+1</f>
        <v>2</v>
      </c>
      <c r="H328" s="274"/>
      <c r="I328" s="156" t="s">
        <v>336</v>
      </c>
      <c r="J328" s="1048"/>
      <c r="K328" s="854"/>
      <c r="L328" s="186"/>
      <c r="M328" s="254"/>
      <c r="N328" s="448">
        <f t="shared" si="30"/>
        <v>0.40902777777777749</v>
      </c>
      <c r="O328" s="156">
        <v>0</v>
      </c>
      <c r="P328" s="1043"/>
    </row>
    <row r="329" spans="4:16" ht="15.75" customHeight="1">
      <c r="E329" s="158"/>
      <c r="F329" s="158"/>
      <c r="G329" s="493">
        <f>G328+1</f>
        <v>3</v>
      </c>
      <c r="H329" s="274"/>
      <c r="I329" s="156" t="s">
        <v>336</v>
      </c>
      <c r="J329" s="1048"/>
      <c r="K329" s="854"/>
      <c r="L329" s="186"/>
      <c r="M329" s="254"/>
      <c r="N329" s="448">
        <f t="shared" si="30"/>
        <v>0.40902777777777749</v>
      </c>
      <c r="O329" s="156">
        <v>0</v>
      </c>
      <c r="P329" s="1043"/>
    </row>
    <row r="330" spans="4:16" s="1043" customFormat="1" ht="15.75" customHeight="1">
      <c r="D330" s="574"/>
      <c r="E330" s="158"/>
      <c r="F330" s="158"/>
      <c r="G330" s="493">
        <f t="shared" ref="G330:G332" si="31">G329+1</f>
        <v>4</v>
      </c>
      <c r="H330" s="274"/>
      <c r="I330" s="156" t="s">
        <v>336</v>
      </c>
      <c r="J330" s="1048"/>
      <c r="K330" s="854"/>
      <c r="L330" s="186"/>
      <c r="M330" s="254"/>
      <c r="N330" s="448">
        <f t="shared" ref="N330:N332" si="32">N329+TIME(0,M329,0)</f>
        <v>0.40902777777777749</v>
      </c>
      <c r="O330" s="156">
        <v>0</v>
      </c>
    </row>
    <row r="331" spans="4:16" s="1043" customFormat="1" ht="15.75" customHeight="1">
      <c r="D331" s="574"/>
      <c r="E331" s="158"/>
      <c r="F331" s="158"/>
      <c r="G331" s="493">
        <f t="shared" si="31"/>
        <v>5</v>
      </c>
      <c r="H331" s="274"/>
      <c r="I331" s="156" t="s">
        <v>336</v>
      </c>
      <c r="J331" s="1048"/>
      <c r="K331" s="854"/>
      <c r="L331" s="186"/>
      <c r="M331" s="254"/>
      <c r="N331" s="448">
        <f t="shared" si="32"/>
        <v>0.40902777777777749</v>
      </c>
      <c r="O331" s="156">
        <v>0</v>
      </c>
    </row>
    <row r="332" spans="4:16" ht="15.75" customHeight="1">
      <c r="E332" s="158"/>
      <c r="F332" s="158"/>
      <c r="G332" s="493">
        <f t="shared" si="31"/>
        <v>6</v>
      </c>
      <c r="H332" s="274"/>
      <c r="I332" s="156" t="s">
        <v>336</v>
      </c>
      <c r="N332" s="448">
        <f t="shared" si="32"/>
        <v>0.40902777777777749</v>
      </c>
      <c r="O332" s="156">
        <v>0</v>
      </c>
      <c r="P332" s="1043"/>
    </row>
    <row r="333" spans="4:16" s="1086" customFormat="1" ht="15.75" customHeight="1">
      <c r="D333" s="574"/>
      <c r="E333" s="158"/>
      <c r="F333" s="158"/>
      <c r="G333" s="493"/>
      <c r="H333" s="274"/>
      <c r="I333" s="156"/>
      <c r="J333" s="109"/>
      <c r="K333" s="109"/>
      <c r="L333" s="484"/>
      <c r="M333" s="229"/>
      <c r="N333" s="448"/>
      <c r="O333" s="156"/>
    </row>
    <row r="334" spans="4:16" ht="15.75" customHeight="1">
      <c r="E334" s="158">
        <v>6</v>
      </c>
      <c r="F334" s="158"/>
      <c r="G334" s="158"/>
      <c r="H334" s="156"/>
      <c r="I334" s="156"/>
      <c r="J334" s="534" t="s">
        <v>215</v>
      </c>
      <c r="K334" s="157" t="s">
        <v>187</v>
      </c>
      <c r="L334" s="450" t="s">
        <v>503</v>
      </c>
      <c r="M334" s="254"/>
      <c r="N334" s="448">
        <f>N332+TIME(0,M332,0)</f>
        <v>0.40902777777777749</v>
      </c>
      <c r="O334" s="156"/>
      <c r="P334" s="1043"/>
    </row>
    <row r="335" spans="4:16" ht="15.75" customHeight="1">
      <c r="E335" s="158"/>
      <c r="F335" s="158">
        <v>6.1</v>
      </c>
      <c r="G335" s="158"/>
      <c r="H335" s="156"/>
      <c r="I335" s="156" t="s">
        <v>39</v>
      </c>
      <c r="J335" s="541"/>
      <c r="K335" s="864"/>
      <c r="L335" s="865"/>
      <c r="M335" s="866"/>
      <c r="N335" s="448">
        <f>N334+TIME(0,M334,0)</f>
        <v>0.40902777777777749</v>
      </c>
      <c r="O335" s="156"/>
      <c r="P335" s="1043"/>
    </row>
    <row r="336" spans="4:16" ht="15.75" customHeight="1">
      <c r="E336" s="158"/>
      <c r="F336" s="158">
        <f>F335+0.1</f>
        <v>6.1999999999999993</v>
      </c>
      <c r="G336" s="158"/>
      <c r="H336" s="156"/>
      <c r="I336" s="156" t="s">
        <v>192</v>
      </c>
      <c r="J336" s="541"/>
      <c r="K336" s="864"/>
      <c r="L336" s="865"/>
      <c r="M336" s="866"/>
      <c r="N336" s="448">
        <f t="shared" ref="N336:N343" si="33">N335+TIME(0,M335,0)</f>
        <v>0.40902777777777749</v>
      </c>
      <c r="O336" s="156"/>
      <c r="P336" s="1043"/>
    </row>
    <row r="337" spans="4:16" ht="15.75" customHeight="1">
      <c r="E337" s="158"/>
      <c r="F337" s="158">
        <f>F336+0.1</f>
        <v>6.2999999999999989</v>
      </c>
      <c r="G337" s="158"/>
      <c r="H337" s="156"/>
      <c r="I337" s="156" t="s">
        <v>192</v>
      </c>
      <c r="J337" s="1029" t="s">
        <v>415</v>
      </c>
      <c r="K337" s="1030" t="s">
        <v>187</v>
      </c>
      <c r="L337" s="1031" t="s">
        <v>503</v>
      </c>
      <c r="M337" s="1032">
        <v>3</v>
      </c>
      <c r="N337" s="448">
        <f t="shared" si="33"/>
        <v>0.40902777777777749</v>
      </c>
      <c r="O337" s="156"/>
      <c r="P337" s="1043"/>
    </row>
    <row r="338" spans="4:16" ht="15.75" customHeight="1">
      <c r="E338" s="158"/>
      <c r="F338" s="158">
        <f>F337+0.1</f>
        <v>6.3999999999999986</v>
      </c>
      <c r="G338" s="158"/>
      <c r="H338" s="156"/>
      <c r="I338" s="156" t="s">
        <v>192</v>
      </c>
      <c r="J338" s="531"/>
      <c r="K338" s="202"/>
      <c r="L338" s="450"/>
      <c r="M338" s="543"/>
      <c r="N338" s="448">
        <f t="shared" si="33"/>
        <v>0.41111111111111082</v>
      </c>
      <c r="O338" s="156"/>
      <c r="P338" s="1043"/>
    </row>
    <row r="339" spans="4:16" ht="15.75" customHeight="1">
      <c r="E339" s="158"/>
      <c r="F339" s="158"/>
      <c r="G339" s="158"/>
      <c r="H339" s="156"/>
      <c r="I339" s="156" t="s">
        <v>192</v>
      </c>
      <c r="J339" s="531"/>
      <c r="K339" s="202"/>
      <c r="L339" s="450"/>
      <c r="M339" s="543"/>
      <c r="N339" s="448">
        <f t="shared" si="33"/>
        <v>0.41111111111111082</v>
      </c>
      <c r="O339" s="156"/>
      <c r="P339" s="1043"/>
    </row>
    <row r="340" spans="4:16" s="1086" customFormat="1" ht="15.75" customHeight="1">
      <c r="D340" s="574"/>
      <c r="E340" s="158">
        <v>7</v>
      </c>
      <c r="F340" s="158"/>
      <c r="G340" s="158"/>
      <c r="H340" s="156"/>
      <c r="I340" s="156" t="s">
        <v>43</v>
      </c>
      <c r="J340" s="534" t="s">
        <v>540</v>
      </c>
      <c r="K340" s="157" t="s">
        <v>187</v>
      </c>
      <c r="L340" s="450" t="s">
        <v>502</v>
      </c>
      <c r="M340" s="254">
        <v>2</v>
      </c>
      <c r="N340" s="448">
        <f t="shared" si="33"/>
        <v>0.41111111111111082</v>
      </c>
      <c r="O340" s="156"/>
    </row>
    <row r="341" spans="4:16" s="1086" customFormat="1" ht="15.75" customHeight="1">
      <c r="D341" s="574"/>
      <c r="E341" s="158"/>
      <c r="F341" s="158"/>
      <c r="G341" s="158"/>
      <c r="H341" s="156"/>
      <c r="I341" s="156"/>
      <c r="J341" s="1095" t="s">
        <v>542</v>
      </c>
      <c r="K341" s="157"/>
      <c r="L341" s="450"/>
      <c r="M341" s="254"/>
      <c r="N341" s="448">
        <f t="shared" si="33"/>
        <v>0.4124999999999997</v>
      </c>
      <c r="O341" s="156"/>
    </row>
    <row r="342" spans="4:16" ht="15.75" customHeight="1">
      <c r="E342" s="158">
        <v>7</v>
      </c>
      <c r="F342" s="158"/>
      <c r="G342" s="158"/>
      <c r="H342" s="156"/>
      <c r="I342" s="156" t="s">
        <v>193</v>
      </c>
      <c r="J342" s="1095" t="s">
        <v>541</v>
      </c>
      <c r="K342" s="157"/>
      <c r="L342" s="450"/>
      <c r="M342" s="254"/>
      <c r="N342" s="448">
        <f t="shared" si="33"/>
        <v>0.4124999999999997</v>
      </c>
      <c r="O342" s="156"/>
      <c r="P342" s="1043"/>
    </row>
    <row r="343" spans="4:16" ht="15.75" customHeight="1">
      <c r="E343" s="158"/>
      <c r="F343" s="158"/>
      <c r="G343" s="158"/>
      <c r="H343" s="156"/>
      <c r="I343" s="156"/>
      <c r="J343" s="158"/>
      <c r="K343" s="157"/>
      <c r="L343" s="450"/>
      <c r="M343" s="254"/>
      <c r="N343" s="448">
        <f t="shared" si="33"/>
        <v>0.4124999999999997</v>
      </c>
      <c r="O343" s="156"/>
      <c r="P343" s="1043"/>
    </row>
    <row r="344" spans="4:16" ht="15.75" customHeight="1">
      <c r="E344" s="158">
        <v>8</v>
      </c>
      <c r="F344" s="158"/>
      <c r="G344" s="158"/>
      <c r="H344" s="156"/>
      <c r="I344" s="156" t="s">
        <v>76</v>
      </c>
      <c r="J344" s="534" t="s">
        <v>122</v>
      </c>
      <c r="K344" s="157" t="s">
        <v>187</v>
      </c>
      <c r="L344" s="450" t="s">
        <v>502</v>
      </c>
      <c r="M344" s="254">
        <v>1</v>
      </c>
      <c r="N344" s="448">
        <f t="shared" ref="N344" si="34">N342+TIME(0,M342,0)</f>
        <v>0.4124999999999997</v>
      </c>
      <c r="O344" s="156"/>
      <c r="P344" s="1043"/>
    </row>
    <row r="345" spans="4:16" ht="15.75" customHeight="1">
      <c r="E345" s="158"/>
      <c r="F345" s="158"/>
      <c r="G345" s="158"/>
      <c r="H345" s="156"/>
      <c r="I345" s="156"/>
      <c r="J345" s="284" t="s">
        <v>373</v>
      </c>
      <c r="K345" s="217"/>
      <c r="L345" s="200"/>
      <c r="M345" s="247"/>
      <c r="N345" s="1096">
        <f>N346-N344</f>
        <v>8.75000000000003E-2</v>
      </c>
      <c r="O345" s="156"/>
      <c r="P345" s="1043"/>
    </row>
    <row r="346" spans="4:16" ht="15.75" customHeight="1">
      <c r="E346" s="158"/>
      <c r="F346" s="158"/>
      <c r="G346" s="158"/>
      <c r="H346" s="156"/>
      <c r="I346" s="156"/>
      <c r="J346" s="158"/>
      <c r="K346" s="157"/>
      <c r="L346" s="450" t="s">
        <v>198</v>
      </c>
      <c r="M346" s="254"/>
      <c r="N346" s="366">
        <f>TIME(12,0,0)</f>
        <v>0.5</v>
      </c>
      <c r="O346" s="156"/>
      <c r="P346" s="1043"/>
    </row>
    <row r="347" spans="4:16" ht="15.75" customHeight="1">
      <c r="E347" s="1591" t="s">
        <v>225</v>
      </c>
      <c r="F347" s="1592"/>
      <c r="G347" s="1592"/>
      <c r="H347" s="1592"/>
      <c r="I347" s="1592"/>
      <c r="J347" s="1592"/>
      <c r="K347" s="1592"/>
      <c r="L347" s="1592"/>
      <c r="M347" s="1592"/>
      <c r="N347" s="1593"/>
      <c r="O347" s="156"/>
    </row>
    <row r="348" spans="4:16" ht="15.75" customHeight="1">
      <c r="E348" s="1594"/>
      <c r="F348" s="1595"/>
      <c r="G348" s="1595"/>
      <c r="H348" s="1595"/>
      <c r="I348" s="1595"/>
      <c r="J348" s="1595"/>
      <c r="K348" s="1595"/>
      <c r="L348" s="1595"/>
      <c r="M348" s="1595"/>
      <c r="N348" s="1596"/>
      <c r="O348" s="156"/>
    </row>
    <row r="349" spans="4:16" ht="15.75" customHeight="1">
      <c r="E349" s="1585" t="s">
        <v>137</v>
      </c>
      <c r="F349" s="1586"/>
      <c r="G349" s="1586"/>
      <c r="H349" s="1586"/>
      <c r="I349" s="1586"/>
      <c r="J349" s="1586"/>
      <c r="K349" s="1586"/>
      <c r="L349" s="1586"/>
      <c r="M349" s="1586"/>
      <c r="N349" s="1587"/>
      <c r="O349" s="156"/>
    </row>
    <row r="350" spans="4:16" ht="15.75" customHeight="1">
      <c r="E350" s="303"/>
      <c r="F350" s="304"/>
      <c r="G350" s="304"/>
      <c r="H350" s="368"/>
      <c r="I350" s="369"/>
      <c r="J350" s="304"/>
      <c r="K350" s="369"/>
      <c r="L350" s="304"/>
      <c r="M350" s="370"/>
      <c r="N350" s="367"/>
      <c r="O350" s="156"/>
    </row>
    <row r="351" spans="4:16" ht="15.75" customHeight="1">
      <c r="E351" s="1579" t="s">
        <v>170</v>
      </c>
      <c r="F351" s="1580"/>
      <c r="G351" s="1580"/>
      <c r="H351" s="1580"/>
      <c r="I351" s="1580"/>
      <c r="J351" s="1580"/>
      <c r="K351" s="1580"/>
      <c r="L351" s="1580"/>
      <c r="M351" s="1580"/>
      <c r="N351" s="1581"/>
      <c r="O351" s="156"/>
    </row>
    <row r="352" spans="4:16" ht="15.75" customHeight="1">
      <c r="E352" s="305"/>
      <c r="F352" s="306"/>
      <c r="G352" s="306"/>
      <c r="H352" s="5"/>
      <c r="I352" s="5"/>
      <c r="J352" s="5"/>
      <c r="K352" s="5"/>
      <c r="L352" s="5"/>
      <c r="M352" s="255"/>
      <c r="N352" s="67"/>
      <c r="O352" s="156"/>
    </row>
    <row r="353" spans="4:16" ht="15.75" customHeight="1">
      <c r="E353" s="1582" t="s">
        <v>282</v>
      </c>
      <c r="F353" s="1583"/>
      <c r="G353" s="1583"/>
      <c r="H353" s="1583"/>
      <c r="I353" s="1583"/>
      <c r="J353" s="1583"/>
      <c r="K353" s="1583"/>
      <c r="L353" s="1583"/>
      <c r="M353" s="1583"/>
      <c r="N353" s="1584"/>
      <c r="O353" s="156"/>
    </row>
    <row r="354" spans="4:16" ht="15.75" customHeight="1">
      <c r="E354" s="307"/>
      <c r="F354" s="308"/>
      <c r="G354" s="308"/>
      <c r="H354" s="8"/>
      <c r="I354" s="8"/>
      <c r="J354" s="8"/>
      <c r="K354" s="8"/>
      <c r="L354" s="8"/>
      <c r="M354" s="256"/>
      <c r="N354" s="68"/>
      <c r="O354" s="156"/>
    </row>
    <row r="355" spans="4:16" ht="15.75" customHeight="1">
      <c r="E355" s="1574" t="s">
        <v>112</v>
      </c>
      <c r="F355" s="1575"/>
      <c r="G355" s="1575"/>
      <c r="H355" s="1575"/>
      <c r="I355" s="1575"/>
      <c r="J355" s="1575"/>
      <c r="K355" s="1575"/>
      <c r="L355" s="1575"/>
      <c r="M355" s="1575"/>
      <c r="N355" s="1576"/>
      <c r="O355" s="156"/>
    </row>
    <row r="356" spans="4:16" ht="15.75" customHeight="1">
      <c r="E356" s="307"/>
      <c r="F356" s="308"/>
      <c r="G356" s="308"/>
      <c r="H356" s="8"/>
      <c r="I356" s="8"/>
      <c r="J356" s="8"/>
      <c r="K356" s="8"/>
      <c r="L356" s="8"/>
      <c r="M356" s="256"/>
      <c r="N356" s="68"/>
      <c r="O356" s="156"/>
    </row>
    <row r="357" spans="4:16" ht="15.75" customHeight="1">
      <c r="D357"/>
      <c r="E357"/>
      <c r="F357"/>
      <c r="G357"/>
      <c r="H357"/>
      <c r="I357"/>
      <c r="J357"/>
      <c r="K357"/>
      <c r="L357" s="363"/>
      <c r="M357"/>
      <c r="N357"/>
      <c r="O357"/>
    </row>
    <row r="358" spans="4:16" ht="15.75" customHeight="1">
      <c r="D358"/>
      <c r="E358"/>
      <c r="F358"/>
      <c r="G358"/>
      <c r="H358"/>
      <c r="I358"/>
      <c r="J358"/>
      <c r="K358"/>
      <c r="L358"/>
      <c r="M358"/>
      <c r="N358"/>
      <c r="O358" s="562">
        <f>SUM(O184:O346)</f>
        <v>1</v>
      </c>
      <c r="P358" s="1248" t="s">
        <v>685</v>
      </c>
    </row>
    <row r="359" spans="4:16" ht="15.75" customHeight="1">
      <c r="D359"/>
      <c r="E359"/>
      <c r="F359"/>
      <c r="G359"/>
      <c r="H359"/>
      <c r="I359"/>
      <c r="J359"/>
      <c r="K359"/>
      <c r="L359"/>
      <c r="M359"/>
      <c r="N359"/>
      <c r="O359"/>
    </row>
    <row r="360" spans="4:16" ht="15.75" customHeight="1">
      <c r="D360"/>
      <c r="E360"/>
      <c r="F360"/>
      <c r="G360"/>
      <c r="H360"/>
      <c r="I360"/>
      <c r="J360"/>
      <c r="K360"/>
      <c r="L360"/>
      <c r="M360"/>
      <c r="N360"/>
      <c r="O360"/>
    </row>
    <row r="361" spans="4:16" ht="15.75" customHeight="1">
      <c r="D361"/>
      <c r="E361"/>
      <c r="F361"/>
    </row>
    <row r="362" spans="4:16" ht="15.75" customHeight="1">
      <c r="D362"/>
      <c r="E362"/>
      <c r="F362"/>
    </row>
    <row r="363" spans="4:16" ht="15.75" customHeight="1">
      <c r="D363"/>
      <c r="E363"/>
      <c r="F363"/>
    </row>
    <row r="364" spans="4:16" ht="15.75" customHeight="1">
      <c r="D364"/>
      <c r="E364"/>
      <c r="F364"/>
    </row>
    <row r="365" spans="4:16" ht="15.75" customHeight="1">
      <c r="D365"/>
      <c r="E365"/>
      <c r="F365"/>
    </row>
    <row r="366" spans="4:16" ht="15.75" customHeight="1">
      <c r="D366"/>
      <c r="E366"/>
      <c r="F366"/>
    </row>
    <row r="367" spans="4:16" ht="15.75" customHeight="1">
      <c r="D367"/>
      <c r="E367"/>
      <c r="F367"/>
    </row>
    <row r="368" spans="4:16" ht="15.75" customHeight="1">
      <c r="D368"/>
      <c r="E368"/>
      <c r="F368"/>
    </row>
    <row r="369" spans="4:6" ht="15.75" customHeight="1">
      <c r="D369"/>
      <c r="E369"/>
      <c r="F369"/>
    </row>
    <row r="370" spans="4:6" ht="15.75" customHeight="1">
      <c r="D370"/>
      <c r="E370"/>
      <c r="F370"/>
    </row>
    <row r="371" spans="4:6" ht="15.75" customHeight="1">
      <c r="D371"/>
      <c r="E371"/>
      <c r="F371"/>
    </row>
    <row r="372" spans="4:6" ht="15.75" customHeight="1">
      <c r="D372"/>
      <c r="E372"/>
      <c r="F372"/>
    </row>
    <row r="373" spans="4:6" ht="15.75" customHeight="1">
      <c r="D373"/>
      <c r="E373"/>
      <c r="F373"/>
    </row>
    <row r="374" spans="4:6" ht="15.75" customHeight="1">
      <c r="D374"/>
      <c r="E374"/>
      <c r="F374"/>
    </row>
    <row r="375" spans="4:6" ht="15.75" customHeight="1">
      <c r="D375"/>
      <c r="E375"/>
      <c r="F375"/>
    </row>
    <row r="376" spans="4:6" ht="15.75" customHeight="1">
      <c r="D376"/>
      <c r="E376"/>
      <c r="F376"/>
    </row>
    <row r="377" spans="4:6" ht="15.75" customHeight="1">
      <c r="D377"/>
      <c r="E377"/>
      <c r="F377"/>
    </row>
    <row r="378" spans="4:6" ht="15.75" customHeight="1">
      <c r="D378"/>
      <c r="E378"/>
      <c r="F378"/>
    </row>
    <row r="379" spans="4:6" ht="15.75" customHeight="1">
      <c r="D379"/>
      <c r="E379"/>
      <c r="F379"/>
    </row>
    <row r="380" spans="4:6" ht="15.75" customHeight="1">
      <c r="D380"/>
      <c r="E380"/>
      <c r="F380"/>
    </row>
    <row r="381" spans="4:6" ht="15.75" customHeight="1">
      <c r="D381"/>
      <c r="E381"/>
      <c r="F381"/>
    </row>
    <row r="382" spans="4:6" ht="15.75" customHeight="1">
      <c r="D382"/>
      <c r="E382"/>
      <c r="F382"/>
    </row>
    <row r="383" spans="4:6" ht="15.75" customHeight="1">
      <c r="D383"/>
      <c r="E383"/>
      <c r="F383"/>
    </row>
    <row r="384" spans="4:6" ht="15.75" customHeight="1">
      <c r="D384"/>
      <c r="E384"/>
      <c r="F384"/>
    </row>
    <row r="385" spans="4:6" ht="15.75" customHeight="1">
      <c r="D385"/>
      <c r="E385"/>
      <c r="F385"/>
    </row>
    <row r="386" spans="4:6" ht="15.75" customHeight="1">
      <c r="D386"/>
      <c r="E386"/>
      <c r="F386"/>
    </row>
    <row r="387" spans="4:6" ht="15.75" customHeight="1">
      <c r="D387"/>
      <c r="E387"/>
      <c r="F387"/>
    </row>
    <row r="388" spans="4:6" ht="15.75" customHeight="1">
      <c r="D388"/>
      <c r="E388"/>
      <c r="F388"/>
    </row>
    <row r="389" spans="4:6" ht="15.75" customHeight="1">
      <c r="D389"/>
      <c r="E389"/>
      <c r="F389"/>
    </row>
    <row r="390" spans="4:6" ht="15.75" customHeight="1">
      <c r="D390"/>
      <c r="E390"/>
      <c r="F390"/>
    </row>
    <row r="391" spans="4:6" ht="15.75" customHeight="1">
      <c r="D391"/>
      <c r="E391"/>
      <c r="F391"/>
    </row>
    <row r="392" spans="4:6" ht="15.75" customHeight="1">
      <c r="D392"/>
      <c r="E392"/>
      <c r="F392"/>
    </row>
    <row r="393" spans="4:6" ht="15.75" customHeight="1">
      <c r="D393"/>
      <c r="E393"/>
      <c r="F393"/>
    </row>
    <row r="394" spans="4:6" ht="15.75" customHeight="1">
      <c r="D394"/>
      <c r="E394"/>
      <c r="F394"/>
    </row>
    <row r="395" spans="4:6" ht="15.75" customHeight="1">
      <c r="D395"/>
      <c r="E395"/>
      <c r="F395"/>
    </row>
    <row r="396" spans="4:6" ht="15.75" customHeight="1">
      <c r="D396"/>
      <c r="E396"/>
      <c r="F396"/>
    </row>
    <row r="397" spans="4:6" ht="15.75" customHeight="1">
      <c r="D397"/>
      <c r="E397"/>
      <c r="F397"/>
    </row>
    <row r="398" spans="4:6" ht="15.75" customHeight="1">
      <c r="D398"/>
      <c r="E398"/>
      <c r="F398"/>
    </row>
    <row r="399" spans="4:6" ht="15.75" customHeight="1">
      <c r="D399"/>
      <c r="E399"/>
      <c r="F399"/>
    </row>
    <row r="400" spans="4:6"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sheetData>
  <dataConsolidate/>
  <mergeCells count="37">
    <mergeCell ref="J193:J194"/>
    <mergeCell ref="E355:N355"/>
    <mergeCell ref="M194:N195"/>
    <mergeCell ref="E351:N351"/>
    <mergeCell ref="E353:N353"/>
    <mergeCell ref="E349:N349"/>
    <mergeCell ref="M201:N205"/>
    <mergeCell ref="E347:N348"/>
    <mergeCell ref="E191:N191"/>
    <mergeCell ref="E192:N192"/>
    <mergeCell ref="E121:N121"/>
    <mergeCell ref="E118:N118"/>
    <mergeCell ref="E185:N185"/>
    <mergeCell ref="E190:N190"/>
    <mergeCell ref="E186:N186"/>
    <mergeCell ref="E184:N184"/>
    <mergeCell ref="E120:N120"/>
    <mergeCell ref="B4:B6"/>
    <mergeCell ref="E114:N114"/>
    <mergeCell ref="E115:N115"/>
    <mergeCell ref="E119:N119"/>
    <mergeCell ref="I62:N62"/>
    <mergeCell ref="E9:N9"/>
    <mergeCell ref="J12:J13"/>
    <mergeCell ref="E10:N10"/>
    <mergeCell ref="E11:N11"/>
    <mergeCell ref="E112:N112"/>
    <mergeCell ref="N12:N13"/>
    <mergeCell ref="E113:N113"/>
    <mergeCell ref="B36:B37"/>
    <mergeCell ref="E3:N3"/>
    <mergeCell ref="E4:N4"/>
    <mergeCell ref="E5:N5"/>
    <mergeCell ref="E8:N8"/>
    <mergeCell ref="E189:N189"/>
    <mergeCell ref="E187:N187"/>
    <mergeCell ref="J122:J123"/>
  </mergeCells>
  <phoneticPr fontId="71" type="noConversion"/>
  <hyperlinks>
    <hyperlink ref="M201:N205" r:id="rId1" tooltip="Go to the WG Admin Calendar for meeting dates" display="ALL CHAIRS SEE WG ADMIN CALENDAR"/>
    <hyperlink ref="J129"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0" max="16383" man="1"/>
    <brk id="182" max="16383" man="1"/>
  </rowBreaks>
</worksheet>
</file>

<file path=xl/worksheets/sheet6.xml><?xml version="1.0" encoding="utf-8"?>
<worksheet xmlns="http://schemas.openxmlformats.org/spreadsheetml/2006/main" xmlns:r="http://schemas.openxmlformats.org/officeDocument/2006/relationships">
  <dimension ref="A1:H70"/>
  <sheetViews>
    <sheetView zoomScale="25" zoomScaleNormal="25" workbookViewId="0">
      <selection sqref="A1:C70"/>
    </sheetView>
  </sheetViews>
  <sheetFormatPr defaultRowHeight="36" customHeight="1"/>
  <cols>
    <col min="1" max="1" width="1.42578125" customWidth="1"/>
    <col min="2" max="2" width="12.42578125" customWidth="1"/>
    <col min="3" max="3" width="1.42578125" customWidth="1"/>
    <col min="4" max="4" width="3.5703125"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customWidth="1"/>
    <col min="31" max="38" width="15.28515625" customWidth="1"/>
    <col min="39" max="44" width="15.42578125" customWidth="1"/>
    <col min="45" max="45" width="22.42578125" bestFit="1" customWidth="1"/>
    <col min="46" max="62" width="15.42578125" customWidth="1"/>
  </cols>
  <sheetData>
    <row r="1" spans="1:3" ht="36" customHeight="1">
      <c r="A1" s="870"/>
      <c r="B1" s="871" t="str">
        <f>Title!B1</f>
        <v>Sept 2012</v>
      </c>
      <c r="C1" s="872"/>
    </row>
    <row r="2" spans="1:3" ht="36" customHeight="1" thickBot="1">
      <c r="A2" s="618"/>
      <c r="B2" s="894"/>
      <c r="C2" s="53"/>
    </row>
    <row r="3" spans="1:3" ht="36" customHeight="1" thickBot="1">
      <c r="A3" s="618"/>
      <c r="B3" s="372" t="str">
        <f>Title!B3</f>
        <v>Interim</v>
      </c>
      <c r="C3" s="53"/>
    </row>
    <row r="4" spans="1:3" ht="36" customHeight="1">
      <c r="A4" s="618"/>
      <c r="B4" s="1271" t="str">
        <f>Title!B4</f>
        <v>R2</v>
      </c>
      <c r="C4" s="53"/>
    </row>
    <row r="5" spans="1:3" ht="31.5" customHeight="1">
      <c r="A5" s="618"/>
      <c r="B5" s="1272"/>
      <c r="C5" s="53"/>
    </row>
    <row r="6" spans="1:3" ht="36" customHeight="1" thickBot="1">
      <c r="A6" s="618"/>
      <c r="B6" s="1273"/>
      <c r="C6" s="53"/>
    </row>
    <row r="7" spans="1:3" ht="36" customHeight="1" thickBot="1">
      <c r="A7" s="618"/>
      <c r="B7" s="54"/>
      <c r="C7" s="547"/>
    </row>
    <row r="8" spans="1:3" ht="36" customHeight="1">
      <c r="A8" s="618"/>
      <c r="B8" s="1073" t="s">
        <v>114</v>
      </c>
      <c r="C8" s="501"/>
    </row>
    <row r="9" spans="1:3" ht="36" customHeight="1">
      <c r="A9" s="618"/>
      <c r="B9" s="685" t="s">
        <v>143</v>
      </c>
      <c r="C9" s="501"/>
    </row>
    <row r="10" spans="1:3" ht="36" customHeight="1">
      <c r="A10" s="618"/>
      <c r="B10" s="686"/>
      <c r="C10" s="687"/>
    </row>
    <row r="11" spans="1:3" ht="36" customHeight="1">
      <c r="A11" s="618"/>
      <c r="B11" s="688" t="s">
        <v>423</v>
      </c>
      <c r="C11" s="501"/>
    </row>
    <row r="12" spans="1:3" ht="36" customHeight="1">
      <c r="A12" s="52"/>
      <c r="B12" s="689" t="s">
        <v>424</v>
      </c>
      <c r="C12" s="53"/>
    </row>
    <row r="13" spans="1:3" ht="36" customHeight="1">
      <c r="A13" s="618"/>
      <c r="B13" s="690" t="s">
        <v>169</v>
      </c>
      <c r="C13" s="501"/>
    </row>
    <row r="14" spans="1:3" ht="36" customHeight="1">
      <c r="A14" s="52"/>
      <c r="B14" s="691" t="s">
        <v>272</v>
      </c>
      <c r="C14" s="501"/>
    </row>
    <row r="15" spans="1:3" ht="36" customHeight="1">
      <c r="A15" s="52"/>
      <c r="B15" s="502" t="s">
        <v>301</v>
      </c>
      <c r="C15" s="501"/>
    </row>
    <row r="16" spans="1:3" ht="36" customHeight="1">
      <c r="A16" s="52"/>
      <c r="B16" s="503" t="s">
        <v>367</v>
      </c>
      <c r="C16" s="504"/>
    </row>
    <row r="17" spans="1:3" ht="36" customHeight="1">
      <c r="A17" s="52"/>
      <c r="B17" s="54"/>
      <c r="C17" s="463"/>
    </row>
    <row r="18" spans="1:3" ht="36" customHeight="1">
      <c r="A18" s="52"/>
      <c r="B18" s="54"/>
      <c r="C18" s="53"/>
    </row>
    <row r="19" spans="1:3" ht="36" customHeight="1">
      <c r="A19" s="618"/>
      <c r="B19" s="1026" t="s">
        <v>425</v>
      </c>
      <c r="C19" s="501"/>
    </row>
    <row r="20" spans="1:3" ht="36" customHeight="1">
      <c r="A20" s="52"/>
      <c r="B20" s="689" t="s">
        <v>426</v>
      </c>
      <c r="C20" s="53"/>
    </row>
    <row r="21" spans="1:3" ht="36" customHeight="1">
      <c r="A21" s="618"/>
      <c r="B21" s="1074" t="s">
        <v>507</v>
      </c>
      <c r="C21" s="501"/>
    </row>
    <row r="22" spans="1:3" ht="36" customHeight="1">
      <c r="A22" s="52"/>
      <c r="B22" s="1027" t="s">
        <v>316</v>
      </c>
      <c r="C22" s="501"/>
    </row>
    <row r="23" spans="1:3" ht="36" customHeight="1">
      <c r="A23" s="52"/>
      <c r="B23" s="1075" t="s">
        <v>315</v>
      </c>
      <c r="C23" s="501"/>
    </row>
    <row r="24" spans="1:3" ht="36" customHeight="1">
      <c r="A24" s="52"/>
      <c r="B24" s="1028" t="s">
        <v>368</v>
      </c>
      <c r="C24" s="501"/>
    </row>
    <row r="25" spans="1:3" ht="36" customHeight="1">
      <c r="A25" s="52"/>
      <c r="B25" s="1076" t="s">
        <v>30</v>
      </c>
      <c r="C25" s="501"/>
    </row>
    <row r="26" spans="1:3" ht="36" customHeight="1">
      <c r="A26" s="52"/>
      <c r="B26" s="1077" t="s">
        <v>24</v>
      </c>
      <c r="C26" s="501"/>
    </row>
    <row r="27" spans="1:3" ht="36" customHeight="1">
      <c r="A27" s="52"/>
      <c r="B27" s="1078" t="s">
        <v>509</v>
      </c>
      <c r="C27" s="501"/>
    </row>
    <row r="28" spans="1:3" ht="36" customHeight="1">
      <c r="A28" s="52"/>
      <c r="B28" s="54"/>
      <c r="C28" s="501"/>
    </row>
    <row r="29" spans="1:3" ht="36" customHeight="1">
      <c r="A29" s="52"/>
      <c r="B29" s="54"/>
      <c r="C29" s="53"/>
    </row>
    <row r="30" spans="1:3" ht="36" customHeight="1">
      <c r="A30" s="52"/>
      <c r="B30" s="688" t="s">
        <v>427</v>
      </c>
      <c r="C30" s="53"/>
    </row>
    <row r="31" spans="1:3" ht="36" customHeight="1">
      <c r="A31" s="52"/>
      <c r="B31" s="689" t="s">
        <v>428</v>
      </c>
      <c r="C31" s="53"/>
    </row>
    <row r="32" spans="1:3" ht="36" customHeight="1">
      <c r="A32" s="52"/>
      <c r="B32" s="1081" t="s">
        <v>493</v>
      </c>
      <c r="C32" s="53"/>
    </row>
    <row r="33" spans="1:3" ht="36" customHeight="1">
      <c r="A33" s="618"/>
      <c r="B33" s="1082" t="s">
        <v>508</v>
      </c>
      <c r="C33" s="501"/>
    </row>
    <row r="34" spans="1:3" ht="36" customHeight="1">
      <c r="A34" s="52"/>
      <c r="B34" s="54"/>
      <c r="C34" s="53"/>
    </row>
    <row r="35" spans="1:3" ht="36" customHeight="1">
      <c r="A35" s="52"/>
      <c r="B35" s="54"/>
      <c r="C35" s="501"/>
    </row>
    <row r="36" spans="1:3" ht="36" customHeight="1">
      <c r="A36" s="52"/>
      <c r="B36" s="1276" t="s">
        <v>456</v>
      </c>
      <c r="C36" s="501"/>
    </row>
    <row r="37" spans="1:3" ht="36" customHeight="1">
      <c r="A37" s="54"/>
      <c r="B37" s="1277"/>
      <c r="C37" s="54"/>
    </row>
    <row r="38" spans="1:3" ht="36" customHeight="1">
      <c r="A38" s="54"/>
      <c r="B38" s="873" t="s">
        <v>452</v>
      </c>
      <c r="C38" s="54"/>
    </row>
    <row r="39" spans="1:3" ht="36" customHeight="1">
      <c r="A39" s="54"/>
      <c r="B39" s="1085" t="s">
        <v>384</v>
      </c>
      <c r="C39" s="54"/>
    </row>
    <row r="40" spans="1:3" ht="36" customHeight="1" thickBot="1">
      <c r="A40" s="54"/>
      <c r="B40" s="54"/>
      <c r="C40" s="54"/>
    </row>
    <row r="41" spans="1:3" ht="36" customHeight="1">
      <c r="A41" s="52"/>
      <c r="B41" s="603" t="s">
        <v>321</v>
      </c>
      <c r="C41" s="53"/>
    </row>
    <row r="42" spans="1:3" ht="29.25" customHeight="1">
      <c r="A42" s="52"/>
      <c r="B42" s="604" t="s">
        <v>279</v>
      </c>
      <c r="C42" s="53"/>
    </row>
    <row r="43" spans="1:3" ht="29.25" customHeight="1">
      <c r="A43" s="52"/>
      <c r="B43" s="506" t="s">
        <v>264</v>
      </c>
      <c r="C43" s="505"/>
    </row>
    <row r="44" spans="1:3" ht="29.25" customHeight="1">
      <c r="A44" s="52"/>
      <c r="B44" s="507" t="s">
        <v>115</v>
      </c>
      <c r="C44" s="505"/>
    </row>
    <row r="45" spans="1:3" ht="29.25" customHeight="1">
      <c r="A45" s="52"/>
      <c r="B45" s="508" t="s">
        <v>116</v>
      </c>
      <c r="C45" s="505"/>
    </row>
    <row r="46" spans="1:3" ht="29.25" customHeight="1">
      <c r="A46" s="52"/>
      <c r="B46" s="1083" t="s">
        <v>113</v>
      </c>
      <c r="C46" s="505"/>
    </row>
    <row r="47" spans="1:3" ht="29.25" customHeight="1">
      <c r="A47" s="52"/>
      <c r="B47" s="509" t="s">
        <v>275</v>
      </c>
      <c r="C47" s="505"/>
    </row>
    <row r="48" spans="1:3" ht="29.25" customHeight="1">
      <c r="A48" s="52"/>
      <c r="B48" s="509" t="s">
        <v>276</v>
      </c>
      <c r="C48" s="505"/>
    </row>
    <row r="49" spans="1:3" ht="29.25" customHeight="1">
      <c r="A49" s="52"/>
      <c r="B49" s="509" t="s">
        <v>147</v>
      </c>
      <c r="C49" s="505"/>
    </row>
    <row r="50" spans="1:3" ht="36" customHeight="1">
      <c r="A50" s="52"/>
      <c r="B50" s="509" t="s">
        <v>281</v>
      </c>
      <c r="C50" s="505"/>
    </row>
    <row r="51" spans="1:3" ht="36" customHeight="1">
      <c r="A51" s="52"/>
      <c r="B51" s="509" t="s">
        <v>277</v>
      </c>
      <c r="C51" s="505"/>
    </row>
    <row r="52" spans="1:3" ht="36" customHeight="1">
      <c r="A52" s="52"/>
      <c r="B52" s="509" t="s">
        <v>146</v>
      </c>
      <c r="C52" s="505"/>
    </row>
    <row r="53" spans="1:3" ht="36" customHeight="1">
      <c r="A53" s="52"/>
      <c r="B53" s="509" t="s">
        <v>278</v>
      </c>
      <c r="C53" s="505"/>
    </row>
    <row r="54" spans="1:3" ht="36" customHeight="1">
      <c r="A54" s="52"/>
      <c r="B54" s="692" t="s">
        <v>117</v>
      </c>
      <c r="C54" s="505"/>
    </row>
    <row r="55" spans="1:3" ht="36" customHeight="1">
      <c r="A55" s="52"/>
      <c r="B55" s="54"/>
      <c r="C55" s="505"/>
    </row>
    <row r="56" spans="1:3" ht="36" customHeight="1">
      <c r="A56" s="52"/>
      <c r="B56" s="54"/>
      <c r="C56" s="505"/>
    </row>
    <row r="57" spans="1:3" ht="36" customHeight="1">
      <c r="A57" s="52"/>
      <c r="B57" s="54"/>
      <c r="C57" s="53"/>
    </row>
    <row r="58" spans="1:3" ht="36" customHeight="1">
      <c r="A58" s="870"/>
      <c r="B58" s="871" t="str">
        <f>B1</f>
        <v>Sept 2012</v>
      </c>
      <c r="C58" s="872"/>
    </row>
    <row r="59" spans="1:3" ht="36" customHeight="1">
      <c r="A59" s="1052"/>
      <c r="B59" s="1052"/>
      <c r="C59" s="1052"/>
    </row>
    <row r="60" spans="1:3" ht="36" customHeight="1">
      <c r="A60" s="1052"/>
      <c r="B60" s="1052"/>
      <c r="C60" s="1052"/>
    </row>
    <row r="61" spans="1:3" ht="36" customHeight="1">
      <c r="A61" s="1052"/>
      <c r="B61" s="1052"/>
      <c r="C61" s="1052"/>
    </row>
    <row r="62" spans="1:3" ht="36" customHeight="1">
      <c r="A62" s="1052"/>
      <c r="B62" s="1052"/>
      <c r="C62" s="1052"/>
    </row>
    <row r="63" spans="1:3" ht="36" customHeight="1">
      <c r="A63" s="1052"/>
      <c r="B63" s="1052"/>
      <c r="C63" s="1052"/>
    </row>
    <row r="64" spans="1:3" ht="36" customHeight="1">
      <c r="A64" s="1052"/>
      <c r="B64" s="1052"/>
      <c r="C64" s="1052"/>
    </row>
    <row r="65" spans="1:3" ht="36" customHeight="1">
      <c r="A65" s="1052"/>
      <c r="B65" s="1052"/>
      <c r="C65" s="1052"/>
    </row>
    <row r="66" spans="1:3" ht="36" customHeight="1">
      <c r="A66" s="1052"/>
      <c r="B66" s="1052"/>
      <c r="C66" s="1052"/>
    </row>
    <row r="67" spans="1:3" ht="36" customHeight="1">
      <c r="A67" s="1052"/>
      <c r="B67" s="1052"/>
      <c r="C67" s="1052"/>
    </row>
    <row r="68" spans="1:3" ht="36" customHeight="1">
      <c r="A68" s="1052"/>
      <c r="B68" s="1052"/>
      <c r="C68" s="1052"/>
    </row>
    <row r="69" spans="1:3" ht="36" customHeight="1">
      <c r="A69" s="1052"/>
      <c r="B69" s="1052"/>
      <c r="C69" s="1052"/>
    </row>
    <row r="70" spans="1:3" ht="36" customHeight="1">
      <c r="A70" s="1052"/>
      <c r="B70" s="1052"/>
      <c r="C70" s="1052"/>
    </row>
  </sheetData>
  <mergeCells count="2">
    <mergeCell ref="B4:B6"/>
    <mergeCell ref="B36:B3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indexed="54"/>
    <pageSetUpPr fitToPage="1"/>
  </sheetPr>
  <dimension ref="A1:N89"/>
  <sheetViews>
    <sheetView showGridLines="0" zoomScaleNormal="100" workbookViewId="0">
      <selection sqref="A1:XFD1048576"/>
    </sheetView>
  </sheetViews>
  <sheetFormatPr defaultRowHeight="12.75"/>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 r="A1" s="870"/>
      <c r="B1" s="871" t="str">
        <f>Title!B1</f>
        <v>Sept 2012</v>
      </c>
      <c r="C1" s="872"/>
      <c r="E1" s="384"/>
      <c r="F1" s="384"/>
      <c r="G1" s="384"/>
      <c r="H1" s="384"/>
      <c r="I1" s="384"/>
      <c r="J1" s="384"/>
      <c r="K1" s="384"/>
      <c r="L1" s="384"/>
      <c r="M1" s="385"/>
      <c r="N1" s="384"/>
    </row>
    <row r="2" spans="1:14" ht="18.75" thickBot="1">
      <c r="A2" s="618"/>
      <c r="B2" s="894"/>
      <c r="C2" s="53"/>
      <c r="E2" s="524"/>
      <c r="F2" s="1599" t="s">
        <v>326</v>
      </c>
      <c r="G2" s="1599"/>
      <c r="H2" s="1599"/>
      <c r="I2" s="1599"/>
      <c r="J2" s="1599"/>
      <c r="K2" s="1599"/>
      <c r="L2" s="1599"/>
      <c r="M2" s="1599"/>
      <c r="N2" s="1599"/>
    </row>
    <row r="3" spans="1:14" ht="18.75" thickBot="1">
      <c r="A3" s="618"/>
      <c r="B3" s="372" t="str">
        <f>Title!B3</f>
        <v>Interim</v>
      </c>
      <c r="C3" s="53"/>
      <c r="E3" s="386"/>
      <c r="F3" s="1597"/>
      <c r="G3" s="1597"/>
      <c r="H3" s="1597"/>
      <c r="I3" s="1597"/>
      <c r="J3" s="1597"/>
      <c r="K3" s="1597"/>
      <c r="L3" s="1597"/>
      <c r="M3" s="1597"/>
      <c r="N3" s="386"/>
    </row>
    <row r="4" spans="1:14" ht="15.75">
      <c r="A4" s="618"/>
      <c r="B4" s="1271" t="str">
        <f>Title!B4</f>
        <v>R2</v>
      </c>
      <c r="C4" s="53"/>
      <c r="E4" s="387"/>
      <c r="F4" s="1598" t="s">
        <v>369</v>
      </c>
      <c r="G4" s="1598"/>
      <c r="H4" s="1598"/>
      <c r="I4" s="1598"/>
      <c r="J4" s="1598"/>
      <c r="K4" s="1598"/>
      <c r="L4" s="1598"/>
      <c r="M4" s="1598"/>
      <c r="N4" s="1118"/>
    </row>
    <row r="5" spans="1:14" ht="15.75">
      <c r="A5" s="618"/>
      <c r="B5" s="1272"/>
      <c r="C5" s="53"/>
      <c r="E5" s="730"/>
      <c r="F5" s="916" t="s">
        <v>6</v>
      </c>
      <c r="G5" s="895" t="s">
        <v>348</v>
      </c>
      <c r="H5" s="731"/>
      <c r="I5" s="732"/>
      <c r="J5" s="732"/>
      <c r="K5" s="732"/>
      <c r="L5" s="732"/>
      <c r="M5" s="733"/>
      <c r="N5" s="732"/>
    </row>
    <row r="6" spans="1:14" ht="16.5" thickBot="1">
      <c r="A6" s="618"/>
      <c r="B6" s="1273"/>
      <c r="C6" s="53"/>
      <c r="E6" s="730"/>
      <c r="F6" s="916" t="s">
        <v>6</v>
      </c>
      <c r="G6" s="895" t="s">
        <v>348</v>
      </c>
      <c r="H6" s="732"/>
      <c r="I6" s="732"/>
      <c r="J6" s="732"/>
      <c r="K6" s="732"/>
      <c r="L6" s="732"/>
      <c r="M6" s="733"/>
      <c r="N6" s="732"/>
    </row>
    <row r="7" spans="1:14" ht="16.5" thickBot="1">
      <c r="A7" s="618"/>
      <c r="B7" s="54"/>
      <c r="C7" s="547"/>
      <c r="E7" s="730"/>
      <c r="F7" s="916" t="s">
        <v>6</v>
      </c>
      <c r="G7" s="895" t="s">
        <v>547</v>
      </c>
      <c r="H7" s="732"/>
      <c r="I7" s="732"/>
      <c r="J7" s="732"/>
      <c r="K7" s="732"/>
      <c r="L7" s="732"/>
      <c r="M7" s="733"/>
      <c r="N7" s="732"/>
    </row>
    <row r="8" spans="1:14" ht="20.25">
      <c r="A8" s="618"/>
      <c r="B8" s="1073" t="s">
        <v>114</v>
      </c>
      <c r="C8" s="501"/>
      <c r="E8" s="734"/>
      <c r="F8" s="734"/>
      <c r="G8" s="734"/>
      <c r="H8" s="734"/>
      <c r="I8" s="734"/>
      <c r="J8" s="734"/>
      <c r="K8" s="735"/>
      <c r="L8" s="734"/>
      <c r="M8" s="736"/>
      <c r="N8" s="734"/>
    </row>
    <row r="9" spans="1:14" ht="18">
      <c r="A9" s="618"/>
      <c r="B9" s="685" t="s">
        <v>143</v>
      </c>
      <c r="C9" s="501"/>
      <c r="E9" s="737"/>
      <c r="F9" s="1600" t="s">
        <v>548</v>
      </c>
      <c r="G9" s="1600"/>
      <c r="H9" s="1600"/>
      <c r="I9" s="1600"/>
      <c r="J9" s="1600"/>
      <c r="K9" s="1600"/>
      <c r="L9" s="1600"/>
      <c r="M9" s="1600"/>
      <c r="N9" s="1600"/>
    </row>
    <row r="10" spans="1:14" ht="18">
      <c r="A10" s="618"/>
      <c r="B10" s="686"/>
      <c r="C10" s="687"/>
      <c r="E10" s="738"/>
      <c r="F10" s="739"/>
      <c r="G10" s="740"/>
      <c r="H10" s="740"/>
      <c r="I10" s="740"/>
      <c r="J10" s="740"/>
      <c r="K10" s="740"/>
      <c r="L10" s="740"/>
      <c r="M10" s="741"/>
      <c r="N10" s="1119"/>
    </row>
    <row r="11" spans="1:14" ht="15.75">
      <c r="A11" s="618"/>
      <c r="B11" s="688" t="s">
        <v>423</v>
      </c>
      <c r="C11" s="501"/>
      <c r="E11" s="927"/>
      <c r="F11" s="927"/>
      <c r="G11" s="742">
        <v>1</v>
      </c>
      <c r="H11" s="949" t="s">
        <v>0</v>
      </c>
      <c r="I11" s="950" t="s">
        <v>70</v>
      </c>
      <c r="J11" s="950" t="s">
        <v>187</v>
      </c>
      <c r="K11" s="950" t="s">
        <v>71</v>
      </c>
      <c r="L11" s="951">
        <v>1</v>
      </c>
      <c r="M11" s="952">
        <v>0.33333333333333331</v>
      </c>
      <c r="N11" s="1120"/>
    </row>
    <row r="12" spans="1:14" ht="15.75">
      <c r="A12" s="52"/>
      <c r="B12" s="689" t="s">
        <v>424</v>
      </c>
      <c r="C12" s="53"/>
      <c r="E12" s="928"/>
      <c r="F12" s="928"/>
      <c r="G12" s="743">
        <v>2</v>
      </c>
      <c r="H12" s="953" t="s">
        <v>0</v>
      </c>
      <c r="I12" s="953" t="s">
        <v>327</v>
      </c>
      <c r="J12" s="954" t="s">
        <v>187</v>
      </c>
      <c r="K12" s="954" t="s">
        <v>71</v>
      </c>
      <c r="L12" s="955">
        <v>1</v>
      </c>
      <c r="M12" s="956">
        <f t="shared" ref="M12:M22" si="0">M11+TIME(0,L11,0)</f>
        <v>0.33402777777777776</v>
      </c>
      <c r="N12" s="1121"/>
    </row>
    <row r="13" spans="1:14" ht="15.75">
      <c r="A13" s="618"/>
      <c r="B13" s="690" t="s">
        <v>169</v>
      </c>
      <c r="C13" s="501"/>
      <c r="E13" s="758"/>
      <c r="F13" s="758"/>
      <c r="G13" s="744">
        <v>3</v>
      </c>
      <c r="H13" s="957" t="s">
        <v>0</v>
      </c>
      <c r="I13" s="958" t="s">
        <v>328</v>
      </c>
      <c r="J13" s="959" t="s">
        <v>187</v>
      </c>
      <c r="K13" s="959" t="s">
        <v>71</v>
      </c>
      <c r="L13" s="960">
        <v>1</v>
      </c>
      <c r="M13" s="961">
        <f t="shared" si="0"/>
        <v>0.3347222222222222</v>
      </c>
      <c r="N13" s="1122"/>
    </row>
    <row r="14" spans="1:14" ht="15.75">
      <c r="A14" s="52"/>
      <c r="B14" s="691" t="s">
        <v>272</v>
      </c>
      <c r="C14" s="501"/>
      <c r="E14" s="928"/>
      <c r="F14" s="928"/>
      <c r="G14" s="962">
        <v>3.1</v>
      </c>
      <c r="H14" s="953" t="s">
        <v>0</v>
      </c>
      <c r="I14" s="963" t="s">
        <v>329</v>
      </c>
      <c r="J14" s="954" t="s">
        <v>187</v>
      </c>
      <c r="K14" s="954" t="s">
        <v>71</v>
      </c>
      <c r="L14" s="955">
        <v>1</v>
      </c>
      <c r="M14" s="956">
        <f t="shared" si="0"/>
        <v>0.33541666666666664</v>
      </c>
      <c r="N14" s="1121"/>
    </row>
    <row r="15" spans="1:14" ht="15.75">
      <c r="A15" s="52"/>
      <c r="B15" s="502" t="s">
        <v>301</v>
      </c>
      <c r="C15" s="501"/>
      <c r="E15" s="758"/>
      <c r="F15" s="758"/>
      <c r="G15" s="744">
        <v>4</v>
      </c>
      <c r="H15" s="957" t="s">
        <v>0</v>
      </c>
      <c r="I15" s="964" t="s">
        <v>330</v>
      </c>
      <c r="J15" s="959" t="s">
        <v>187</v>
      </c>
      <c r="K15" s="959" t="s">
        <v>71</v>
      </c>
      <c r="L15" s="960">
        <v>1</v>
      </c>
      <c r="M15" s="961">
        <f t="shared" si="0"/>
        <v>0.33611111111111108</v>
      </c>
      <c r="N15" s="1122"/>
    </row>
    <row r="16" spans="1:14" ht="15.75">
      <c r="A16" s="52"/>
      <c r="B16" s="503" t="s">
        <v>367</v>
      </c>
      <c r="C16" s="504"/>
      <c r="E16" s="928"/>
      <c r="F16" s="928"/>
      <c r="G16" s="965">
        <v>5</v>
      </c>
      <c r="H16" s="954" t="s">
        <v>43</v>
      </c>
      <c r="I16" s="954" t="s">
        <v>549</v>
      </c>
      <c r="J16" s="954" t="s">
        <v>187</v>
      </c>
      <c r="K16" s="954" t="s">
        <v>71</v>
      </c>
      <c r="L16" s="955">
        <v>1</v>
      </c>
      <c r="M16" s="956">
        <f t="shared" si="0"/>
        <v>0.33680555555555552</v>
      </c>
      <c r="N16" s="1121"/>
    </row>
    <row r="17" spans="1:14" ht="15.75">
      <c r="A17" s="52"/>
      <c r="B17" s="54"/>
      <c r="C17" s="463"/>
      <c r="E17" s="758"/>
      <c r="F17" s="758"/>
      <c r="G17" s="966">
        <v>5.0999999999999996</v>
      </c>
      <c r="H17" s="959" t="s">
        <v>43</v>
      </c>
      <c r="I17" s="958" t="s">
        <v>550</v>
      </c>
      <c r="J17" s="959" t="s">
        <v>187</v>
      </c>
      <c r="K17" s="959" t="s">
        <v>71</v>
      </c>
      <c r="L17" s="960">
        <v>1</v>
      </c>
      <c r="M17" s="961">
        <f t="shared" si="0"/>
        <v>0.33749999999999997</v>
      </c>
      <c r="N17" s="1122"/>
    </row>
    <row r="18" spans="1:14" ht="15.75">
      <c r="A18" s="52"/>
      <c r="B18" s="54"/>
      <c r="C18" s="53"/>
      <c r="E18" s="928"/>
      <c r="F18" s="928"/>
      <c r="G18" s="965">
        <v>5.2</v>
      </c>
      <c r="H18" s="954" t="s">
        <v>43</v>
      </c>
      <c r="I18" s="963" t="s">
        <v>331</v>
      </c>
      <c r="J18" s="954" t="s">
        <v>187</v>
      </c>
      <c r="K18" s="954" t="s">
        <v>71</v>
      </c>
      <c r="L18" s="955">
        <v>0</v>
      </c>
      <c r="M18" s="956">
        <f t="shared" si="0"/>
        <v>0.33819444444444441</v>
      </c>
      <c r="N18" s="1121"/>
    </row>
    <row r="19" spans="1:14" ht="15.75">
      <c r="A19" s="618"/>
      <c r="B19" s="1026" t="s">
        <v>425</v>
      </c>
      <c r="C19" s="501"/>
      <c r="E19" s="758"/>
      <c r="F19" s="758"/>
      <c r="G19" s="966">
        <v>6</v>
      </c>
      <c r="H19" s="959" t="s">
        <v>54</v>
      </c>
      <c r="I19" s="959" t="s">
        <v>332</v>
      </c>
      <c r="J19" s="959" t="s">
        <v>187</v>
      </c>
      <c r="K19" s="959" t="s">
        <v>71</v>
      </c>
      <c r="L19" s="960">
        <v>1</v>
      </c>
      <c r="M19" s="961">
        <f t="shared" si="0"/>
        <v>0.33819444444444441</v>
      </c>
      <c r="N19" s="1122"/>
    </row>
    <row r="20" spans="1:14" ht="15.75">
      <c r="A20" s="52"/>
      <c r="B20" s="689" t="s">
        <v>426</v>
      </c>
      <c r="C20" s="53"/>
      <c r="E20" s="928"/>
      <c r="F20" s="928"/>
      <c r="G20" s="965">
        <v>7</v>
      </c>
      <c r="H20" s="954" t="s">
        <v>54</v>
      </c>
      <c r="I20" s="954" t="s">
        <v>333</v>
      </c>
      <c r="J20" s="954" t="s">
        <v>187</v>
      </c>
      <c r="K20" s="954"/>
      <c r="L20" s="955">
        <v>30</v>
      </c>
      <c r="M20" s="956">
        <f t="shared" si="0"/>
        <v>0.33888888888888885</v>
      </c>
      <c r="N20" s="1121"/>
    </row>
    <row r="21" spans="1:14" ht="15.75">
      <c r="A21" s="618"/>
      <c r="B21" s="1074" t="s">
        <v>507</v>
      </c>
      <c r="C21" s="501"/>
      <c r="E21" s="758"/>
      <c r="F21" s="758"/>
      <c r="G21" s="966">
        <v>8</v>
      </c>
      <c r="H21" s="959" t="s">
        <v>54</v>
      </c>
      <c r="I21" s="959" t="s">
        <v>333</v>
      </c>
      <c r="J21" s="959" t="s">
        <v>6</v>
      </c>
      <c r="K21" s="959"/>
      <c r="L21" s="960">
        <v>82</v>
      </c>
      <c r="M21" s="961">
        <f t="shared" si="0"/>
        <v>0.35972222222222217</v>
      </c>
      <c r="N21" s="1122"/>
    </row>
    <row r="22" spans="1:14" ht="15.75">
      <c r="A22" s="52"/>
      <c r="B22" s="1027" t="s">
        <v>316</v>
      </c>
      <c r="C22" s="501"/>
      <c r="D22" s="1050"/>
      <c r="E22" s="928"/>
      <c r="F22" s="928"/>
      <c r="G22" s="749">
        <v>9</v>
      </c>
      <c r="H22" s="750" t="s">
        <v>0</v>
      </c>
      <c r="I22" s="799" t="s">
        <v>335</v>
      </c>
      <c r="J22" s="750" t="s">
        <v>187</v>
      </c>
      <c r="K22" s="954" t="s">
        <v>71</v>
      </c>
      <c r="L22" s="751"/>
      <c r="M22" s="956">
        <f t="shared" si="0"/>
        <v>0.41666666666666663</v>
      </c>
      <c r="N22" s="1123"/>
    </row>
    <row r="23" spans="1:14" ht="20.25">
      <c r="A23" s="52"/>
      <c r="B23" s="1075" t="s">
        <v>315</v>
      </c>
      <c r="C23" s="501"/>
      <c r="D23" s="1050"/>
      <c r="E23" s="734"/>
      <c r="F23" s="734"/>
      <c r="G23" s="734"/>
      <c r="H23" s="734"/>
      <c r="I23" s="734"/>
      <c r="J23" s="734"/>
      <c r="K23" s="735"/>
      <c r="L23" s="734"/>
      <c r="M23" s="736"/>
      <c r="N23" s="734"/>
    </row>
    <row r="24" spans="1:14" ht="18">
      <c r="A24" s="52"/>
      <c r="B24" s="1028" t="s">
        <v>368</v>
      </c>
      <c r="C24" s="501"/>
      <c r="E24" s="737"/>
      <c r="F24" s="1600" t="s">
        <v>551</v>
      </c>
      <c r="G24" s="1600"/>
      <c r="H24" s="1600"/>
      <c r="I24" s="1600"/>
      <c r="J24" s="1600"/>
      <c r="K24" s="1600"/>
      <c r="L24" s="1600"/>
      <c r="M24" s="1600"/>
      <c r="N24" s="1600"/>
    </row>
    <row r="25" spans="1:14" ht="18">
      <c r="A25" s="52"/>
      <c r="B25" s="1076" t="s">
        <v>30</v>
      </c>
      <c r="C25" s="501"/>
      <c r="E25" s="738"/>
      <c r="F25" s="739"/>
      <c r="G25" s="740"/>
      <c r="H25" s="740"/>
      <c r="I25" s="740"/>
      <c r="J25" s="740"/>
      <c r="K25" s="740"/>
      <c r="L25" s="740"/>
      <c r="M25" s="741"/>
      <c r="N25" s="1119"/>
    </row>
    <row r="26" spans="1:14" ht="15.75">
      <c r="A26" s="52"/>
      <c r="B26" s="1077" t="s">
        <v>24</v>
      </c>
      <c r="C26" s="501"/>
      <c r="E26" s="928"/>
      <c r="F26" s="928"/>
      <c r="G26" s="749"/>
      <c r="H26" s="750"/>
      <c r="I26" s="799"/>
      <c r="J26" s="750"/>
      <c r="K26" s="750"/>
      <c r="L26" s="751"/>
      <c r="M26" s="752"/>
      <c r="N26" s="1123"/>
    </row>
    <row r="27" spans="1:14" ht="15.75">
      <c r="A27" s="52"/>
      <c r="B27" s="1078" t="s">
        <v>509</v>
      </c>
      <c r="C27" s="501"/>
      <c r="E27" s="927"/>
      <c r="F27" s="927"/>
      <c r="G27" s="742">
        <v>10</v>
      </c>
      <c r="H27" s="949" t="s">
        <v>0</v>
      </c>
      <c r="I27" s="950" t="s">
        <v>70</v>
      </c>
      <c r="J27" s="950" t="s">
        <v>187</v>
      </c>
      <c r="K27" s="950" t="s">
        <v>71</v>
      </c>
      <c r="L27" s="951">
        <v>1</v>
      </c>
      <c r="M27" s="952">
        <v>0.8125</v>
      </c>
      <c r="N27" s="1120"/>
    </row>
    <row r="28" spans="1:14" ht="15.75">
      <c r="A28" s="52"/>
      <c r="B28" s="54"/>
      <c r="C28" s="501"/>
      <c r="E28" s="928"/>
      <c r="F28" s="928"/>
      <c r="G28" s="965">
        <v>11</v>
      </c>
      <c r="H28" s="954" t="s">
        <v>54</v>
      </c>
      <c r="I28" s="954" t="s">
        <v>333</v>
      </c>
      <c r="J28" s="954" t="s">
        <v>187</v>
      </c>
      <c r="K28" s="954"/>
      <c r="L28" s="955">
        <v>30</v>
      </c>
      <c r="M28" s="956">
        <f>M27+TIME(0,L27,0)</f>
        <v>0.81319444444444444</v>
      </c>
      <c r="N28" s="1121"/>
    </row>
    <row r="29" spans="1:14" ht="15.75">
      <c r="A29" s="52"/>
      <c r="B29" s="54"/>
      <c r="C29" s="53"/>
      <c r="E29" s="758"/>
      <c r="F29" s="758"/>
      <c r="G29" s="966">
        <v>12</v>
      </c>
      <c r="H29" s="959" t="s">
        <v>54</v>
      </c>
      <c r="I29" s="959" t="s">
        <v>333</v>
      </c>
      <c r="J29" s="959" t="s">
        <v>6</v>
      </c>
      <c r="K29" s="959"/>
      <c r="L29" s="960">
        <v>89</v>
      </c>
      <c r="M29" s="961">
        <f>M28+TIME(0,L28,0)</f>
        <v>0.83402777777777781</v>
      </c>
      <c r="N29" s="1122"/>
    </row>
    <row r="30" spans="1:14" ht="15.75">
      <c r="A30" s="52"/>
      <c r="B30" s="688" t="s">
        <v>427</v>
      </c>
      <c r="C30" s="53"/>
      <c r="E30" s="928"/>
      <c r="F30" s="928"/>
      <c r="G30" s="749">
        <v>13</v>
      </c>
      <c r="H30" s="750" t="s">
        <v>0</v>
      </c>
      <c r="I30" s="799" t="s">
        <v>190</v>
      </c>
      <c r="J30" s="750" t="s">
        <v>187</v>
      </c>
      <c r="K30" s="954" t="s">
        <v>71</v>
      </c>
      <c r="L30" s="751"/>
      <c r="M30" s="956">
        <f>M29+TIME(0,L29,0)</f>
        <v>0.89583333333333337</v>
      </c>
      <c r="N30" s="1123"/>
    </row>
    <row r="31" spans="1:14" ht="20.25">
      <c r="A31" s="52"/>
      <c r="B31" s="689" t="s">
        <v>428</v>
      </c>
      <c r="C31" s="53"/>
      <c r="E31" s="745"/>
      <c r="F31" s="745"/>
      <c r="G31" s="745"/>
      <c r="H31" s="745"/>
      <c r="I31" s="745"/>
      <c r="J31" s="745"/>
      <c r="K31" s="745"/>
      <c r="L31" s="746"/>
      <c r="M31" s="747"/>
      <c r="N31" s="1124"/>
    </row>
    <row r="32" spans="1:14" ht="15.75">
      <c r="A32" s="52"/>
      <c r="B32" s="1081" t="s">
        <v>493</v>
      </c>
      <c r="C32" s="53"/>
      <c r="E32" s="759"/>
      <c r="F32" s="759"/>
      <c r="G32" s="759"/>
      <c r="H32" s="759"/>
      <c r="I32" s="759"/>
      <c r="J32" s="759"/>
      <c r="K32" s="759"/>
      <c r="L32" s="759"/>
      <c r="M32" s="748"/>
      <c r="N32" s="759"/>
    </row>
    <row r="33" spans="1:13" ht="15.75">
      <c r="A33" s="618"/>
      <c r="B33" s="1082" t="s">
        <v>508</v>
      </c>
      <c r="C33" s="501"/>
      <c r="E33" s="684"/>
      <c r="F33" s="684"/>
      <c r="G33" s="684"/>
      <c r="H33" s="684"/>
      <c r="I33" s="684"/>
      <c r="J33" s="684"/>
      <c r="K33" s="684"/>
      <c r="L33" s="684"/>
      <c r="M33" s="684"/>
    </row>
    <row r="34" spans="1:13">
      <c r="A34" s="52"/>
      <c r="B34" s="54"/>
      <c r="C34" s="53"/>
      <c r="E34" s="684"/>
      <c r="F34" s="684"/>
      <c r="G34" s="684"/>
      <c r="H34" s="684"/>
      <c r="I34" s="684"/>
      <c r="J34" s="684"/>
      <c r="K34" s="684"/>
      <c r="L34" s="684"/>
      <c r="M34" s="684"/>
    </row>
    <row r="35" spans="1:13" ht="15.75">
      <c r="A35" s="52"/>
      <c r="B35" s="54"/>
      <c r="C35" s="501"/>
      <c r="E35" s="729"/>
      <c r="F35" s="729"/>
      <c r="G35" s="729"/>
      <c r="H35" s="729"/>
      <c r="I35" s="729"/>
      <c r="J35" s="729"/>
      <c r="K35" s="729"/>
      <c r="L35" s="729"/>
      <c r="M35" s="729"/>
    </row>
    <row r="36" spans="1:13" ht="15.75">
      <c r="A36" s="52"/>
      <c r="B36" s="1276" t="s">
        <v>456</v>
      </c>
      <c r="C36" s="501"/>
      <c r="E36" s="729"/>
      <c r="F36" s="729"/>
      <c r="G36" s="729"/>
      <c r="H36" s="729"/>
      <c r="I36" s="729"/>
      <c r="J36" s="729"/>
      <c r="K36" s="729"/>
      <c r="L36" s="729"/>
      <c r="M36" s="729"/>
    </row>
    <row r="37" spans="1:13">
      <c r="A37" s="54"/>
      <c r="B37" s="1277"/>
      <c r="C37" s="54"/>
      <c r="E37" s="729"/>
      <c r="F37" s="729"/>
      <c r="G37" s="729"/>
      <c r="H37" s="729"/>
      <c r="I37" s="729"/>
      <c r="J37" s="729"/>
      <c r="K37" s="729"/>
      <c r="L37" s="729"/>
      <c r="M37" s="729"/>
    </row>
    <row r="38" spans="1:13" ht="18">
      <c r="A38" s="54"/>
      <c r="B38" s="873" t="s">
        <v>452</v>
      </c>
      <c r="C38" s="54"/>
      <c r="E38" s="729"/>
      <c r="F38" s="729"/>
      <c r="G38" s="729"/>
      <c r="H38" s="729"/>
      <c r="I38" s="729"/>
      <c r="J38" s="729"/>
      <c r="K38" s="729"/>
      <c r="L38" s="729"/>
      <c r="M38" s="729"/>
    </row>
    <row r="39" spans="1:13" ht="15.75">
      <c r="A39" s="54"/>
      <c r="B39" s="1085" t="s">
        <v>384</v>
      </c>
      <c r="C39" s="54"/>
    </row>
    <row r="40" spans="1:13" ht="13.5" thickBot="1">
      <c r="A40" s="54"/>
      <c r="B40" s="54"/>
      <c r="C40" s="54"/>
    </row>
    <row r="41" spans="1:13" ht="15">
      <c r="A41" s="52"/>
      <c r="B41" s="603" t="s">
        <v>321</v>
      </c>
      <c r="C41" s="53"/>
    </row>
    <row r="42" spans="1:13" ht="15">
      <c r="A42" s="52"/>
      <c r="B42" s="604" t="s">
        <v>279</v>
      </c>
      <c r="C42" s="53"/>
    </row>
    <row r="43" spans="1:13" ht="14.25">
      <c r="A43" s="52"/>
      <c r="B43" s="506" t="s">
        <v>264</v>
      </c>
      <c r="C43" s="505"/>
    </row>
    <row r="44" spans="1:13" ht="14.25">
      <c r="A44" s="52"/>
      <c r="B44" s="507" t="s">
        <v>115</v>
      </c>
      <c r="C44" s="505"/>
    </row>
    <row r="45" spans="1:13" ht="14.25">
      <c r="A45" s="52"/>
      <c r="B45" s="508" t="s">
        <v>116</v>
      </c>
      <c r="C45" s="505"/>
    </row>
    <row r="46" spans="1:13" ht="15.75">
      <c r="A46" s="52"/>
      <c r="B46" s="1083" t="s">
        <v>113</v>
      </c>
      <c r="C46" s="505"/>
    </row>
    <row r="47" spans="1:13" ht="14.25">
      <c r="A47" s="52"/>
      <c r="B47" s="509" t="s">
        <v>275</v>
      </c>
      <c r="C47" s="505"/>
    </row>
    <row r="48" spans="1:13"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7">
    <mergeCell ref="B36:B37"/>
    <mergeCell ref="B4:B6"/>
    <mergeCell ref="F3:M3"/>
    <mergeCell ref="F4:M4"/>
    <mergeCell ref="F2:N2"/>
    <mergeCell ref="F9:N9"/>
    <mergeCell ref="F24:N24"/>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6"/>
  </sheetPr>
  <dimension ref="A1:N89"/>
  <sheetViews>
    <sheetView topLeftCell="C1" zoomScaleNormal="100" workbookViewId="0">
      <selection activeCell="N15" sqref="N15"/>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c r="A1" s="870"/>
      <c r="B1" s="871" t="str">
        <f>Title!B1</f>
        <v>Sept 2012</v>
      </c>
      <c r="C1" s="872"/>
      <c r="E1" s="1601" t="s">
        <v>322</v>
      </c>
      <c r="F1" s="1300"/>
      <c r="G1" s="1300"/>
      <c r="H1" s="1300"/>
      <c r="I1" s="1300"/>
      <c r="J1" s="1300"/>
      <c r="K1" s="1300"/>
      <c r="L1" s="1300"/>
      <c r="M1" s="1300"/>
      <c r="N1" s="1300"/>
    </row>
    <row r="2" spans="1:14" ht="13.5" customHeight="1" thickBot="1">
      <c r="A2" s="618"/>
      <c r="B2" s="894"/>
      <c r="C2" s="53"/>
      <c r="E2" s="1605" t="s">
        <v>323</v>
      </c>
      <c r="F2" s="1606"/>
      <c r="G2" s="1606"/>
      <c r="H2" s="1606"/>
      <c r="I2" s="1606"/>
      <c r="J2" s="1606"/>
      <c r="K2" s="1606"/>
      <c r="L2" s="1606"/>
      <c r="M2" s="1606"/>
      <c r="N2" s="1606"/>
    </row>
    <row r="3" spans="1:14" ht="16.5" thickBot="1">
      <c r="A3" s="618"/>
      <c r="B3" s="372" t="str">
        <f>Title!B3</f>
        <v>Interim</v>
      </c>
      <c r="C3" s="53"/>
      <c r="E3" s="1607" t="s">
        <v>578</v>
      </c>
      <c r="F3" s="1300"/>
      <c r="G3" s="1300"/>
      <c r="H3" s="1300"/>
      <c r="I3" s="1300"/>
      <c r="J3" s="1300"/>
      <c r="K3" s="1300"/>
      <c r="L3" s="1300"/>
      <c r="M3" s="1300"/>
      <c r="N3" s="1300"/>
    </row>
    <row r="4" spans="1:14" ht="15.75">
      <c r="A4" s="618"/>
      <c r="B4" s="1271" t="str">
        <f>Title!B4</f>
        <v>R2</v>
      </c>
      <c r="C4" s="53"/>
      <c r="E4" s="637"/>
      <c r="F4" s="378" t="s">
        <v>6</v>
      </c>
      <c r="G4" s="1602" t="s">
        <v>33</v>
      </c>
      <c r="H4" s="1603"/>
      <c r="I4" s="1603"/>
      <c r="J4" s="1603"/>
      <c r="K4" s="1603"/>
      <c r="L4" s="1603"/>
      <c r="M4" s="1603"/>
      <c r="N4" s="1603"/>
    </row>
    <row r="5" spans="1:14" ht="15.75">
      <c r="A5" s="618"/>
      <c r="B5" s="1272"/>
      <c r="C5" s="53"/>
      <c r="E5" s="495"/>
      <c r="F5" s="378" t="s">
        <v>6</v>
      </c>
      <c r="G5" s="1602" t="s">
        <v>397</v>
      </c>
      <c r="H5" s="1603"/>
      <c r="I5" s="1603"/>
      <c r="J5" s="1603"/>
      <c r="K5" s="1603"/>
      <c r="L5" s="1603"/>
      <c r="M5" s="1603"/>
      <c r="N5" s="1603"/>
    </row>
    <row r="6" spans="1:14" ht="16.5" thickBot="1">
      <c r="A6" s="618"/>
      <c r="B6" s="1273"/>
      <c r="C6" s="53"/>
      <c r="E6" s="495"/>
      <c r="F6" s="378" t="s">
        <v>6</v>
      </c>
      <c r="G6" s="1602" t="s">
        <v>579</v>
      </c>
      <c r="H6" s="1603"/>
      <c r="I6" s="1603"/>
      <c r="J6" s="1603"/>
      <c r="K6" s="1603"/>
      <c r="L6" s="1603"/>
      <c r="M6" s="1603"/>
      <c r="N6" s="1603"/>
    </row>
    <row r="7" spans="1:14" ht="16.5" thickBot="1">
      <c r="A7" s="618"/>
      <c r="B7" s="54"/>
      <c r="C7" s="547"/>
      <c r="E7" s="495"/>
      <c r="F7" s="378" t="s">
        <v>6</v>
      </c>
      <c r="G7" s="1602" t="s">
        <v>580</v>
      </c>
      <c r="H7" s="1603"/>
      <c r="I7" s="1603"/>
      <c r="J7" s="1603"/>
      <c r="K7" s="1603"/>
      <c r="L7" s="1603"/>
      <c r="M7" s="1603"/>
      <c r="N7" s="1603"/>
    </row>
    <row r="8" spans="1:14" ht="18">
      <c r="A8" s="618"/>
      <c r="B8" s="1073" t="s">
        <v>114</v>
      </c>
      <c r="C8" s="501"/>
      <c r="E8" s="495"/>
      <c r="F8" s="378" t="s">
        <v>6</v>
      </c>
      <c r="G8" s="1602" t="s">
        <v>398</v>
      </c>
      <c r="H8" s="1603"/>
      <c r="I8" s="1603"/>
      <c r="J8" s="1603"/>
      <c r="K8" s="1603"/>
      <c r="L8" s="1603"/>
      <c r="M8" s="1603"/>
      <c r="N8" s="1603"/>
    </row>
    <row r="9" spans="1:14" ht="20.25">
      <c r="A9" s="618"/>
      <c r="B9" s="685" t="s">
        <v>143</v>
      </c>
      <c r="C9" s="501"/>
      <c r="E9" s="653"/>
      <c r="F9" s="1604" t="s">
        <v>581</v>
      </c>
      <c r="G9" s="1604"/>
      <c r="H9" s="1604"/>
      <c r="I9" s="1604"/>
      <c r="J9" s="1604"/>
      <c r="K9" s="1604"/>
      <c r="L9" s="1604"/>
      <c r="M9" s="1604"/>
      <c r="N9" s="1604"/>
    </row>
    <row r="10" spans="1:14" ht="20.25">
      <c r="A10" s="618"/>
      <c r="B10" s="686"/>
      <c r="C10" s="687"/>
      <c r="E10" s="134"/>
      <c r="F10" s="891"/>
      <c r="G10" s="891"/>
      <c r="H10" s="891"/>
      <c r="I10" s="891"/>
      <c r="J10" s="891"/>
      <c r="K10" s="891"/>
      <c r="L10" s="673"/>
      <c r="M10" s="136" t="s">
        <v>254</v>
      </c>
      <c r="N10" s="137" t="s">
        <v>98</v>
      </c>
    </row>
    <row r="11" spans="1:14" ht="20.25">
      <c r="A11" s="618"/>
      <c r="B11" s="688" t="s">
        <v>423</v>
      </c>
      <c r="C11" s="501"/>
      <c r="E11" s="661"/>
      <c r="F11" s="658"/>
      <c r="G11" s="874">
        <v>1</v>
      </c>
      <c r="H11" s="786"/>
      <c r="I11" s="786" t="s">
        <v>399</v>
      </c>
      <c r="J11" s="659" t="s">
        <v>187</v>
      </c>
      <c r="K11" s="890" t="s">
        <v>1</v>
      </c>
      <c r="L11" s="140"/>
      <c r="M11" s="141">
        <v>0.33333333333333331</v>
      </c>
      <c r="N11" s="142">
        <v>5</v>
      </c>
    </row>
    <row r="12" spans="1:14" ht="25.5">
      <c r="A12" s="52"/>
      <c r="B12" s="689" t="s">
        <v>424</v>
      </c>
      <c r="C12" s="53"/>
      <c r="E12" s="134"/>
      <c r="F12" s="654"/>
      <c r="G12" s="655">
        <f t="shared" ref="G12:G18" si="0">G11+1</f>
        <v>2</v>
      </c>
      <c r="H12" s="889" t="s">
        <v>54</v>
      </c>
      <c r="I12" s="144" t="s">
        <v>400</v>
      </c>
      <c r="J12" s="655" t="s">
        <v>187</v>
      </c>
      <c r="K12" s="889" t="s">
        <v>1</v>
      </c>
      <c r="L12" s="673"/>
      <c r="M12" s="145">
        <f>M11+TIME(0,N11,0)</f>
        <v>0.33680555555555552</v>
      </c>
      <c r="N12" s="146">
        <v>5</v>
      </c>
    </row>
    <row r="13" spans="1:14" ht="15.75">
      <c r="A13" s="618"/>
      <c r="B13" s="690" t="s">
        <v>169</v>
      </c>
      <c r="C13" s="501"/>
      <c r="E13" s="786"/>
      <c r="F13" s="786"/>
      <c r="G13" s="622">
        <f t="shared" si="0"/>
        <v>3</v>
      </c>
      <c r="H13" s="156" t="s">
        <v>54</v>
      </c>
      <c r="I13" s="156" t="s">
        <v>459</v>
      </c>
      <c r="J13" s="622" t="s">
        <v>187</v>
      </c>
      <c r="K13" s="9" t="s">
        <v>4</v>
      </c>
      <c r="L13" s="156"/>
      <c r="M13" s="147">
        <f t="shared" ref="M13:M19" si="1">M12+TIME(0,N12,0)</f>
        <v>0.34027777777777773</v>
      </c>
      <c r="N13" s="875">
        <v>5</v>
      </c>
    </row>
    <row r="14" spans="1:14" ht="15.75">
      <c r="A14" s="52"/>
      <c r="B14" s="691" t="s">
        <v>272</v>
      </c>
      <c r="C14" s="501"/>
      <c r="E14" s="876"/>
      <c r="F14" s="876"/>
      <c r="G14" s="655">
        <f t="shared" si="0"/>
        <v>4</v>
      </c>
      <c r="H14" s="877" t="s">
        <v>54</v>
      </c>
      <c r="I14" s="876" t="s">
        <v>460</v>
      </c>
      <c r="J14" s="878" t="s">
        <v>6</v>
      </c>
      <c r="K14" s="877" t="s">
        <v>4</v>
      </c>
      <c r="L14" s="877"/>
      <c r="M14" s="868">
        <f t="shared" si="1"/>
        <v>0.34374999999999994</v>
      </c>
      <c r="N14" s="879">
        <v>10</v>
      </c>
    </row>
    <row r="15" spans="1:14" ht="15.75">
      <c r="A15" s="52"/>
      <c r="B15" s="502" t="s">
        <v>301</v>
      </c>
      <c r="C15" s="501"/>
      <c r="E15" s="403"/>
      <c r="F15" s="403"/>
      <c r="G15" s="622">
        <f t="shared" si="0"/>
        <v>5</v>
      </c>
      <c r="H15" s="9" t="s">
        <v>54</v>
      </c>
      <c r="I15" s="9" t="s">
        <v>582</v>
      </c>
      <c r="J15" s="622" t="s">
        <v>187</v>
      </c>
      <c r="K15" s="9" t="s">
        <v>4</v>
      </c>
      <c r="L15" s="9"/>
      <c r="M15" s="147">
        <f t="shared" si="1"/>
        <v>0.35069444444444436</v>
      </c>
      <c r="N15" s="875">
        <v>30</v>
      </c>
    </row>
    <row r="16" spans="1:14" ht="15.75">
      <c r="A16" s="52"/>
      <c r="B16" s="503" t="s">
        <v>367</v>
      </c>
      <c r="C16" s="504"/>
      <c r="E16" s="880"/>
      <c r="F16" s="881"/>
      <c r="G16" s="882">
        <f t="shared" si="0"/>
        <v>6</v>
      </c>
      <c r="H16" s="877" t="s">
        <v>54</v>
      </c>
      <c r="I16" s="883" t="s">
        <v>684</v>
      </c>
      <c r="J16" s="878" t="s">
        <v>6</v>
      </c>
      <c r="K16" s="877" t="s">
        <v>4</v>
      </c>
      <c r="L16" s="877"/>
      <c r="M16" s="868">
        <f t="shared" si="1"/>
        <v>0.37152777777777768</v>
      </c>
      <c r="N16" s="879">
        <v>5</v>
      </c>
    </row>
    <row r="17" spans="1:14">
      <c r="A17" s="52"/>
      <c r="B17" s="54"/>
      <c r="C17" s="463"/>
      <c r="E17" s="9"/>
      <c r="F17" s="9"/>
      <c r="G17" s="622">
        <f t="shared" si="0"/>
        <v>7</v>
      </c>
      <c r="H17" s="451" t="s">
        <v>54</v>
      </c>
      <c r="I17" s="9" t="s">
        <v>583</v>
      </c>
      <c r="J17" s="884" t="s">
        <v>6</v>
      </c>
      <c r="K17" s="451" t="s">
        <v>4</v>
      </c>
      <c r="L17" s="451"/>
      <c r="M17" s="147">
        <f t="shared" si="1"/>
        <v>0.37499999999999989</v>
      </c>
      <c r="N17" s="875">
        <v>30</v>
      </c>
    </row>
    <row r="18" spans="1:14">
      <c r="A18" s="52"/>
      <c r="B18" s="54"/>
      <c r="C18" s="53"/>
      <c r="E18" s="880"/>
      <c r="F18" s="880"/>
      <c r="G18" s="882">
        <f t="shared" si="0"/>
        <v>8</v>
      </c>
      <c r="H18" s="881" t="s">
        <v>54</v>
      </c>
      <c r="I18" s="876" t="s">
        <v>461</v>
      </c>
      <c r="J18" s="885" t="s">
        <v>187</v>
      </c>
      <c r="K18" s="881" t="s">
        <v>1</v>
      </c>
      <c r="L18" s="881"/>
      <c r="M18" s="868">
        <f t="shared" si="1"/>
        <v>0.3958333333333332</v>
      </c>
      <c r="N18" s="879">
        <v>10</v>
      </c>
    </row>
    <row r="19" spans="1:14" ht="15.75">
      <c r="A19" s="618"/>
      <c r="B19" s="1026" t="s">
        <v>425</v>
      </c>
      <c r="C19" s="501"/>
      <c r="E19" s="140"/>
      <c r="F19" s="140"/>
      <c r="G19" s="622"/>
      <c r="H19" s="9"/>
      <c r="I19" s="9" t="s">
        <v>335</v>
      </c>
      <c r="J19" s="622"/>
      <c r="K19" s="9"/>
      <c r="L19" s="9"/>
      <c r="M19" s="147">
        <f t="shared" si="1"/>
        <v>0.40277777777777762</v>
      </c>
      <c r="N19" s="875">
        <v>5</v>
      </c>
    </row>
    <row r="20" spans="1:14" ht="15.75">
      <c r="A20" s="52"/>
      <c r="B20" s="689" t="s">
        <v>426</v>
      </c>
      <c r="C20" s="53"/>
      <c r="E20" s="863"/>
      <c r="F20" s="863"/>
      <c r="G20" s="863"/>
      <c r="H20" s="863"/>
      <c r="I20" s="863"/>
      <c r="J20" s="863"/>
      <c r="K20" s="863"/>
      <c r="L20" s="863"/>
      <c r="M20" s="863"/>
      <c r="N20" s="863"/>
    </row>
    <row r="21" spans="1:14" ht="15.75">
      <c r="A21" s="618"/>
      <c r="B21" s="1074" t="s">
        <v>507</v>
      </c>
      <c r="C21" s="501"/>
      <c r="E21" s="863"/>
      <c r="F21" s="863"/>
      <c r="G21" s="863"/>
      <c r="H21" s="863"/>
      <c r="I21" s="863"/>
      <c r="J21" s="863"/>
      <c r="K21" s="863"/>
      <c r="L21" s="863"/>
      <c r="M21" s="863"/>
      <c r="N21" s="863"/>
    </row>
    <row r="22" spans="1:14" ht="15.75">
      <c r="A22" s="52"/>
      <c r="B22" s="1027" t="s">
        <v>316</v>
      </c>
      <c r="C22" s="501"/>
      <c r="E22" s="379"/>
      <c r="F22" s="379"/>
      <c r="G22" s="722"/>
      <c r="H22" s="722"/>
      <c r="I22" s="723" t="s">
        <v>324</v>
      </c>
      <c r="J22" s="723"/>
      <c r="K22" s="723"/>
      <c r="L22" s="379"/>
      <c r="M22" s="728"/>
      <c r="N22" s="673"/>
    </row>
    <row r="23" spans="1:14" ht="15.75">
      <c r="A23" s="52"/>
      <c r="B23" s="1075" t="s">
        <v>315</v>
      </c>
      <c r="C23" s="501"/>
      <c r="E23" s="381"/>
      <c r="F23" s="381"/>
      <c r="G23" s="721"/>
      <c r="H23" s="721"/>
      <c r="I23" s="720" t="s">
        <v>325</v>
      </c>
      <c r="J23" s="721"/>
      <c r="K23" s="720"/>
      <c r="L23" s="381"/>
      <c r="M23" s="727"/>
      <c r="N23" s="863"/>
    </row>
    <row r="24" spans="1:14" ht="15.75">
      <c r="A24" s="52"/>
      <c r="B24" s="1028" t="s">
        <v>368</v>
      </c>
      <c r="C24" s="501"/>
      <c r="E24" s="863"/>
      <c r="F24" s="863"/>
      <c r="G24" s="863"/>
      <c r="H24" s="863"/>
      <c r="I24" s="863"/>
      <c r="J24" s="863"/>
      <c r="K24" s="863"/>
      <c r="L24" s="148"/>
      <c r="M24" s="726"/>
      <c r="N24" s="863"/>
    </row>
    <row r="25" spans="1:14" ht="15.75">
      <c r="A25" s="52"/>
      <c r="B25" s="1076" t="s">
        <v>30</v>
      </c>
      <c r="C25" s="501"/>
      <c r="E25" s="863"/>
      <c r="F25" s="863"/>
      <c r="G25" s="863"/>
      <c r="H25" s="863"/>
      <c r="I25" s="863"/>
      <c r="J25" s="863"/>
      <c r="K25" s="863"/>
      <c r="L25" s="863"/>
      <c r="M25" s="863"/>
      <c r="N25" s="863"/>
    </row>
    <row r="26" spans="1:14" ht="15.75">
      <c r="A26" s="52"/>
      <c r="B26" s="1077" t="s">
        <v>24</v>
      </c>
      <c r="C26" s="501"/>
      <c r="E26" s="863"/>
      <c r="F26" s="863"/>
      <c r="G26" s="863"/>
      <c r="H26" s="863"/>
      <c r="I26" s="863"/>
      <c r="J26" s="863"/>
      <c r="K26" s="863"/>
      <c r="L26" s="863"/>
      <c r="M26" s="863"/>
      <c r="N26" s="863"/>
    </row>
    <row r="27" spans="1:14" ht="15.75">
      <c r="A27" s="52"/>
      <c r="B27" s="1078" t="s">
        <v>509</v>
      </c>
      <c r="C27" s="501"/>
      <c r="E27" s="863"/>
      <c r="F27" s="863"/>
      <c r="G27" s="863"/>
      <c r="H27" s="863"/>
      <c r="I27" s="863"/>
      <c r="J27" s="863"/>
      <c r="K27" s="863"/>
      <c r="L27" s="863"/>
      <c r="M27" s="863"/>
      <c r="N27" s="863"/>
    </row>
    <row r="28" spans="1:14" ht="15.75">
      <c r="A28" s="52"/>
      <c r="B28" s="54"/>
      <c r="C28" s="501"/>
      <c r="E28" s="863"/>
      <c r="F28" s="863"/>
      <c r="G28" s="863"/>
      <c r="H28" s="863"/>
      <c r="I28" s="863"/>
      <c r="J28" s="863"/>
      <c r="K28" s="863"/>
      <c r="L28" s="863"/>
      <c r="M28" s="863"/>
      <c r="N28" s="863"/>
    </row>
    <row r="29" spans="1:14">
      <c r="A29" s="52"/>
      <c r="B29" s="54"/>
      <c r="C29" s="53"/>
      <c r="E29" s="863"/>
      <c r="F29" s="863"/>
      <c r="G29" s="863"/>
      <c r="H29" s="863"/>
      <c r="I29" s="863"/>
      <c r="J29" s="863"/>
      <c r="K29" s="863"/>
      <c r="L29" s="863"/>
      <c r="M29" s="863"/>
      <c r="N29" s="863"/>
    </row>
    <row r="30" spans="1:14" ht="15.75">
      <c r="A30" s="52"/>
      <c r="B30" s="688" t="s">
        <v>427</v>
      </c>
      <c r="C30" s="53"/>
      <c r="E30" s="863"/>
      <c r="F30" s="863"/>
      <c r="G30" s="863"/>
      <c r="H30" s="863"/>
      <c r="I30" s="863"/>
      <c r="J30" s="863"/>
      <c r="K30" s="863"/>
      <c r="L30" s="863"/>
      <c r="M30" s="863"/>
      <c r="N30" s="863"/>
    </row>
    <row r="31" spans="1:14" ht="15.75">
      <c r="A31" s="52"/>
      <c r="B31" s="689" t="s">
        <v>428</v>
      </c>
      <c r="C31" s="53"/>
      <c r="E31" s="863"/>
      <c r="F31" s="863"/>
      <c r="G31" s="863"/>
      <c r="H31" s="863"/>
      <c r="I31" s="863"/>
      <c r="J31" s="863"/>
      <c r="K31" s="863"/>
      <c r="L31" s="863"/>
      <c r="M31" s="863"/>
      <c r="N31" s="863"/>
    </row>
    <row r="32" spans="1:14" ht="15.75">
      <c r="A32" s="52"/>
      <c r="B32" s="1081" t="s">
        <v>493</v>
      </c>
      <c r="C32" s="53"/>
      <c r="E32" s="863"/>
      <c r="F32" s="863"/>
      <c r="G32" s="863"/>
      <c r="H32" s="863"/>
      <c r="I32" s="863"/>
      <c r="J32" s="863"/>
      <c r="K32" s="863"/>
      <c r="L32" s="863"/>
      <c r="M32" s="863"/>
      <c r="N32" s="863"/>
    </row>
    <row r="33" spans="1:14" ht="15.75">
      <c r="A33" s="618"/>
      <c r="B33" s="1082" t="s">
        <v>508</v>
      </c>
      <c r="C33" s="501"/>
      <c r="E33" s="863"/>
      <c r="F33" s="863"/>
      <c r="G33" s="863"/>
      <c r="H33" s="863"/>
      <c r="I33" s="863"/>
      <c r="J33" s="863"/>
      <c r="K33" s="863"/>
      <c r="L33" s="863"/>
      <c r="M33" s="863"/>
      <c r="N33" s="863"/>
    </row>
    <row r="34" spans="1:14">
      <c r="A34" s="52"/>
      <c r="B34" s="54"/>
      <c r="C34" s="53"/>
      <c r="E34" s="863"/>
      <c r="F34" s="863"/>
      <c r="G34" s="863"/>
      <c r="H34" s="863"/>
      <c r="I34" s="863"/>
      <c r="J34" s="863"/>
      <c r="K34" s="863"/>
      <c r="L34" s="863"/>
      <c r="M34" s="863"/>
      <c r="N34" s="863"/>
    </row>
    <row r="35" spans="1:14" ht="15.75">
      <c r="A35" s="52"/>
      <c r="B35" s="54"/>
      <c r="C35" s="501"/>
      <c r="E35" s="863"/>
      <c r="F35" s="863"/>
      <c r="G35" s="863"/>
      <c r="H35" s="863"/>
      <c r="I35" s="863"/>
      <c r="J35" s="863"/>
      <c r="K35" s="863"/>
      <c r="L35" s="863"/>
      <c r="M35" s="863"/>
      <c r="N35" s="863"/>
    </row>
    <row r="36" spans="1:14" ht="15.75">
      <c r="A36" s="52"/>
      <c r="B36" s="1276" t="s">
        <v>456</v>
      </c>
      <c r="C36" s="501"/>
      <c r="E36" s="863"/>
      <c r="F36" s="863"/>
      <c r="G36" s="863"/>
      <c r="H36" s="863"/>
      <c r="I36" s="863"/>
      <c r="J36" s="863"/>
      <c r="K36" s="863"/>
      <c r="L36" s="863"/>
      <c r="M36" s="863"/>
      <c r="N36" s="863"/>
    </row>
    <row r="37" spans="1:14">
      <c r="A37" s="54"/>
      <c r="B37" s="1277"/>
      <c r="C37" s="54"/>
      <c r="E37" s="863"/>
      <c r="F37" s="863"/>
      <c r="G37" s="863"/>
      <c r="H37" s="863"/>
      <c r="I37" s="863"/>
      <c r="J37" s="863"/>
      <c r="K37" s="863"/>
      <c r="L37" s="863"/>
      <c r="M37" s="863"/>
      <c r="N37" s="863"/>
    </row>
    <row r="38" spans="1:14" ht="18">
      <c r="A38" s="54"/>
      <c r="B38" s="873" t="s">
        <v>452</v>
      </c>
      <c r="C38" s="54"/>
      <c r="E38" s="863"/>
      <c r="F38" s="863"/>
      <c r="G38" s="863"/>
      <c r="H38" s="863"/>
      <c r="I38" s="863"/>
      <c r="J38" s="863"/>
      <c r="K38" s="863"/>
      <c r="L38" s="863"/>
      <c r="M38" s="863"/>
      <c r="N38" s="863"/>
    </row>
    <row r="39" spans="1:14" ht="15.75">
      <c r="A39" s="54"/>
      <c r="B39" s="1085" t="s">
        <v>384</v>
      </c>
      <c r="C39" s="54"/>
      <c r="E39" s="863"/>
      <c r="F39" s="863"/>
      <c r="G39" s="863"/>
      <c r="H39" s="863"/>
      <c r="I39" s="863"/>
      <c r="J39" s="863"/>
      <c r="K39" s="863"/>
      <c r="L39" s="863"/>
      <c r="M39" s="863"/>
      <c r="N39" s="863"/>
    </row>
    <row r="40" spans="1:14" ht="13.5" thickBot="1">
      <c r="A40" s="54"/>
      <c r="B40" s="54"/>
      <c r="C40" s="54"/>
    </row>
    <row r="41" spans="1:14" ht="15">
      <c r="A41" s="52"/>
      <c r="B41" s="603" t="s">
        <v>321</v>
      </c>
      <c r="C41" s="53"/>
    </row>
    <row r="42" spans="1:14" ht="15">
      <c r="A42" s="52"/>
      <c r="B42" s="604" t="s">
        <v>279</v>
      </c>
      <c r="C42" s="53"/>
    </row>
    <row r="43" spans="1:14" ht="14.25">
      <c r="A43" s="52"/>
      <c r="B43" s="506" t="s">
        <v>264</v>
      </c>
      <c r="C43" s="505"/>
    </row>
    <row r="44" spans="1:14" ht="14.25">
      <c r="A44" s="52"/>
      <c r="B44" s="507" t="s">
        <v>115</v>
      </c>
      <c r="C44" s="505"/>
    </row>
    <row r="45" spans="1:14" ht="14.25">
      <c r="A45" s="52"/>
      <c r="B45" s="508" t="s">
        <v>116</v>
      </c>
      <c r="C45" s="505"/>
    </row>
    <row r="46" spans="1:14" ht="15.75">
      <c r="A46" s="52"/>
      <c r="B46" s="1083" t="s">
        <v>113</v>
      </c>
      <c r="C46" s="505"/>
    </row>
    <row r="47" spans="1:14" ht="14.25">
      <c r="A47" s="52"/>
      <c r="B47" s="509" t="s">
        <v>275</v>
      </c>
      <c r="C47" s="505"/>
    </row>
    <row r="48" spans="1:14" ht="14.25">
      <c r="A48" s="52"/>
      <c r="B48" s="509" t="s">
        <v>276</v>
      </c>
      <c r="C48" s="505"/>
    </row>
    <row r="49" spans="1:3" ht="14.25">
      <c r="A49" s="52"/>
      <c r="B49" s="509" t="s">
        <v>147</v>
      </c>
      <c r="C49" s="505"/>
    </row>
    <row r="50" spans="1:3" ht="14.25">
      <c r="A50" s="52"/>
      <c r="B50" s="509" t="s">
        <v>281</v>
      </c>
      <c r="C50" s="505"/>
    </row>
    <row r="51" spans="1:3" ht="14.25">
      <c r="A51" s="52"/>
      <c r="B51" s="509" t="s">
        <v>277</v>
      </c>
      <c r="C51" s="505"/>
    </row>
    <row r="52" spans="1:3" ht="14.25">
      <c r="A52" s="52"/>
      <c r="B52" s="509" t="s">
        <v>146</v>
      </c>
      <c r="C52" s="505"/>
    </row>
    <row r="53" spans="1:3" ht="14.25">
      <c r="A53" s="52"/>
      <c r="B53" s="509" t="s">
        <v>278</v>
      </c>
      <c r="C53" s="505"/>
    </row>
    <row r="54" spans="1:3" ht="14.25">
      <c r="A54" s="52"/>
      <c r="B54" s="692" t="s">
        <v>117</v>
      </c>
      <c r="C54" s="505"/>
    </row>
    <row r="55" spans="1:3" ht="14.25">
      <c r="A55" s="52"/>
      <c r="B55" s="54"/>
      <c r="C55" s="505"/>
    </row>
    <row r="56" spans="1:3" ht="14.25">
      <c r="A56" s="52"/>
      <c r="B56" s="54"/>
      <c r="C56" s="505"/>
    </row>
    <row r="57" spans="1:3">
      <c r="A57" s="52"/>
      <c r="B57" s="54"/>
      <c r="C57" s="53"/>
    </row>
    <row r="58" spans="1:3" ht="15.75">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11">
    <mergeCell ref="E1:N1"/>
    <mergeCell ref="G4:N4"/>
    <mergeCell ref="F9:N9"/>
    <mergeCell ref="B36:B37"/>
    <mergeCell ref="B4:B6"/>
    <mergeCell ref="E2:N2"/>
    <mergeCell ref="E3:N3"/>
    <mergeCell ref="G5:N5"/>
    <mergeCell ref="G6:N6"/>
    <mergeCell ref="G7:N7"/>
    <mergeCell ref="G8:N8"/>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14"/>
  </sheetPr>
  <dimension ref="A1:N89"/>
  <sheetViews>
    <sheetView zoomScale="77" workbookViewId="0">
      <selection activeCell="E10" sqref="E10:L25"/>
    </sheetView>
  </sheetViews>
  <sheetFormatPr defaultRowHeight="15.75"/>
  <cols>
    <col min="1" max="1" width="1.42578125" customWidth="1"/>
    <col min="2" max="2" width="12.42578125" customWidth="1"/>
    <col min="3" max="3" width="1.42578125" customWidth="1"/>
    <col min="4" max="4" width="2.28515625" customWidth="1"/>
    <col min="5" max="5" width="1.42578125" style="455" customWidth="1"/>
    <col min="6" max="6" width="3.7109375" style="455" customWidth="1"/>
    <col min="7" max="7" width="8.5703125" style="455" customWidth="1"/>
    <col min="8" max="8" width="8.140625" style="455" customWidth="1"/>
    <col min="9" max="9" width="75.85546875" style="455" customWidth="1"/>
    <col min="10" max="10" width="4.5703125" style="455" customWidth="1"/>
    <col min="11" max="11" width="10.7109375" style="455" customWidth="1"/>
    <col min="12" max="12" width="5" style="455" customWidth="1"/>
    <col min="13" max="13" width="10.85546875" style="457" customWidth="1"/>
    <col min="14" max="14" width="14.140625" customWidth="1"/>
  </cols>
  <sheetData>
    <row r="1" spans="1:14">
      <c r="A1" s="870"/>
      <c r="B1" s="871" t="str">
        <f>Title!B1</f>
        <v>Sept 2012</v>
      </c>
      <c r="C1" s="872"/>
      <c r="E1" s="469"/>
      <c r="F1" s="469"/>
      <c r="G1" s="469"/>
      <c r="H1" s="469"/>
      <c r="I1" s="469"/>
      <c r="J1" s="469"/>
      <c r="K1" s="469"/>
      <c r="L1" s="469"/>
      <c r="M1"/>
    </row>
    <row r="2" spans="1:14" ht="18" customHeight="1" thickBot="1">
      <c r="A2" s="618"/>
      <c r="B2" s="894"/>
      <c r="C2" s="53"/>
      <c r="E2" s="1608" t="s">
        <v>419</v>
      </c>
      <c r="F2" s="1608"/>
      <c r="G2" s="1608"/>
      <c r="H2" s="1608"/>
      <c r="I2" s="1608"/>
      <c r="J2" s="1608"/>
      <c r="K2" s="1608"/>
      <c r="L2" s="1608"/>
      <c r="M2"/>
    </row>
    <row r="3" spans="1:14" ht="18" customHeight="1" thickBot="1">
      <c r="A3" s="618"/>
      <c r="B3" s="372" t="str">
        <f>Title!B3</f>
        <v>Interim</v>
      </c>
      <c r="C3" s="53"/>
      <c r="E3" s="477"/>
      <c r="F3" s="887"/>
      <c r="G3" s="887"/>
      <c r="H3" s="887"/>
      <c r="I3" s="887"/>
      <c r="J3" s="887"/>
      <c r="K3" s="887"/>
      <c r="L3" s="887"/>
      <c r="M3"/>
    </row>
    <row r="4" spans="1:14" ht="16.5" customHeight="1">
      <c r="A4" s="618"/>
      <c r="B4" s="1271" t="str">
        <f>Title!B4</f>
        <v>R2</v>
      </c>
      <c r="C4" s="53"/>
      <c r="E4" s="1609" t="s">
        <v>433</v>
      </c>
      <c r="F4" s="1609"/>
      <c r="G4" s="1609"/>
      <c r="H4" s="1609"/>
      <c r="I4" s="1609"/>
      <c r="J4" s="1609"/>
      <c r="K4" s="1609"/>
      <c r="L4" s="1609"/>
      <c r="M4"/>
    </row>
    <row r="5" spans="1:14">
      <c r="A5" s="618"/>
      <c r="B5" s="1272"/>
      <c r="C5" s="53"/>
      <c r="E5" s="915"/>
      <c r="F5" s="916" t="s">
        <v>6</v>
      </c>
      <c r="G5" s="895" t="s">
        <v>17</v>
      </c>
      <c r="H5" s="917"/>
      <c r="I5" s="918"/>
      <c r="J5" s="919"/>
      <c r="K5" s="919"/>
      <c r="L5" s="919"/>
      <c r="M5"/>
    </row>
    <row r="6" spans="1:14" ht="21" thickBot="1">
      <c r="A6" s="618"/>
      <c r="B6" s="1273"/>
      <c r="C6" s="53"/>
      <c r="E6" s="920"/>
      <c r="F6" s="920"/>
      <c r="G6" s="920"/>
      <c r="H6" s="920"/>
      <c r="I6" s="920"/>
      <c r="J6" s="920"/>
      <c r="K6" s="921"/>
      <c r="L6" s="920"/>
      <c r="M6"/>
    </row>
    <row r="7" spans="1:14" ht="18.75" thickBot="1">
      <c r="A7" s="618"/>
      <c r="B7" s="54"/>
      <c r="C7" s="547"/>
      <c r="E7" s="1538" t="s">
        <v>669</v>
      </c>
      <c r="F7" s="1539"/>
      <c r="G7" s="1539"/>
      <c r="H7" s="1539"/>
      <c r="I7" s="1539"/>
      <c r="J7" s="1539"/>
      <c r="K7" s="1539"/>
      <c r="L7" s="1539"/>
      <c r="M7"/>
    </row>
    <row r="8" spans="1:14" ht="18">
      <c r="A8" s="618"/>
      <c r="B8" s="1073" t="s">
        <v>114</v>
      </c>
      <c r="C8" s="501"/>
      <c r="E8" s="893"/>
      <c r="F8" s="891"/>
      <c r="G8" s="903"/>
      <c r="H8" s="903"/>
      <c r="I8" s="903"/>
      <c r="J8" s="903"/>
      <c r="K8" s="903"/>
      <c r="L8" s="903"/>
      <c r="M8"/>
    </row>
    <row r="9" spans="1:14">
      <c r="A9" s="618"/>
      <c r="B9" s="685" t="s">
        <v>143</v>
      </c>
      <c r="C9" s="501"/>
      <c r="E9" s="922"/>
      <c r="F9" s="922"/>
      <c r="G9" s="913">
        <v>1</v>
      </c>
      <c r="H9" s="904" t="s">
        <v>0</v>
      </c>
      <c r="I9" s="901" t="s">
        <v>670</v>
      </c>
      <c r="J9" s="901" t="s">
        <v>187</v>
      </c>
      <c r="K9" s="901" t="s">
        <v>1</v>
      </c>
      <c r="L9" s="932">
        <v>1</v>
      </c>
      <c r="M9"/>
      <c r="N9" s="624"/>
    </row>
    <row r="10" spans="1:14">
      <c r="A10" s="618"/>
      <c r="B10" s="686"/>
      <c r="C10" s="687"/>
      <c r="E10" s="928"/>
      <c r="F10" s="928"/>
      <c r="G10" s="889"/>
      <c r="H10" s="889"/>
      <c r="I10" s="929"/>
      <c r="J10" s="924"/>
      <c r="K10" s="924"/>
      <c r="L10" s="924"/>
      <c r="M10"/>
      <c r="N10" s="624"/>
    </row>
    <row r="11" spans="1:14">
      <c r="A11" s="618"/>
      <c r="B11" s="688" t="s">
        <v>423</v>
      </c>
      <c r="C11" s="501"/>
      <c r="E11" s="905"/>
      <c r="F11" s="906"/>
      <c r="G11" s="907" t="s">
        <v>7</v>
      </c>
      <c r="H11" s="907"/>
      <c r="I11" s="900" t="s">
        <v>340</v>
      </c>
      <c r="J11" s="926"/>
      <c r="K11" s="926"/>
      <c r="L11" s="926"/>
      <c r="M11"/>
      <c r="N11" s="624"/>
    </row>
    <row r="12" spans="1:14">
      <c r="A12" s="52"/>
      <c r="B12" s="689" t="s">
        <v>424</v>
      </c>
      <c r="C12" s="53"/>
      <c r="E12" s="930"/>
      <c r="F12" s="931"/>
      <c r="G12" s="892"/>
      <c r="H12" s="892"/>
      <c r="I12" s="892" t="s">
        <v>341</v>
      </c>
      <c r="J12" s="924"/>
      <c r="K12" s="924"/>
      <c r="L12" s="924"/>
      <c r="M12"/>
    </row>
    <row r="13" spans="1:14">
      <c r="A13" s="618"/>
      <c r="B13" s="690" t="s">
        <v>169</v>
      </c>
      <c r="C13" s="501"/>
      <c r="E13" s="905"/>
      <c r="F13" s="908"/>
      <c r="G13" s="899"/>
      <c r="H13" s="899"/>
      <c r="I13" s="900"/>
      <c r="J13" s="926"/>
      <c r="K13" s="926"/>
      <c r="L13" s="926"/>
      <c r="M13"/>
    </row>
    <row r="14" spans="1:14">
      <c r="A14" s="52"/>
      <c r="B14" s="691" t="s">
        <v>272</v>
      </c>
      <c r="C14" s="501"/>
      <c r="E14" s="896"/>
      <c r="F14" s="896"/>
      <c r="G14" s="897"/>
      <c r="H14" s="897"/>
      <c r="I14" s="892" t="s">
        <v>324</v>
      </c>
      <c r="J14" s="924"/>
      <c r="K14" s="924"/>
      <c r="L14" s="924"/>
      <c r="M14"/>
    </row>
    <row r="15" spans="1:14">
      <c r="A15" s="52"/>
      <c r="B15" s="502" t="s">
        <v>301</v>
      </c>
      <c r="C15" s="501"/>
      <c r="E15" s="898"/>
      <c r="F15" s="898"/>
      <c r="G15" s="899"/>
      <c r="H15" s="899"/>
      <c r="I15" s="900" t="s">
        <v>325</v>
      </c>
      <c r="J15" s="926"/>
      <c r="K15" s="926"/>
      <c r="L15" s="926"/>
      <c r="M15"/>
    </row>
    <row r="16" spans="1:14" ht="18">
      <c r="A16" s="52"/>
      <c r="B16" s="503" t="s">
        <v>367</v>
      </c>
      <c r="C16" s="504"/>
      <c r="E16" s="924"/>
      <c r="F16" s="924"/>
      <c r="G16" s="925"/>
      <c r="H16" s="924"/>
      <c r="I16" s="924"/>
      <c r="J16" s="924"/>
      <c r="K16" s="924"/>
      <c r="L16" s="924"/>
      <c r="M16"/>
    </row>
    <row r="17" spans="1:13" ht="12.75">
      <c r="A17" s="52"/>
      <c r="B17" s="54"/>
      <c r="C17" s="463"/>
      <c r="E17" s="934"/>
      <c r="F17" s="934"/>
      <c r="G17" s="934"/>
      <c r="H17" s="934"/>
      <c r="I17" s="934"/>
      <c r="J17" s="934"/>
      <c r="K17" s="934"/>
      <c r="L17" s="934"/>
      <c r="M17"/>
    </row>
    <row r="18" spans="1:13" ht="12.75">
      <c r="A18" s="52"/>
      <c r="B18" s="54"/>
      <c r="C18" s="53"/>
      <c r="E18" s="934"/>
      <c r="F18" s="934"/>
      <c r="G18" s="934"/>
      <c r="H18" s="934"/>
      <c r="I18" s="934"/>
      <c r="J18" s="934"/>
      <c r="K18" s="934"/>
      <c r="L18" s="934"/>
      <c r="M18"/>
    </row>
    <row r="19" spans="1:13">
      <c r="A19" s="618"/>
      <c r="B19" s="1026" t="s">
        <v>425</v>
      </c>
      <c r="C19" s="501"/>
      <c r="E19" s="934"/>
      <c r="F19" s="934"/>
      <c r="G19" s="934"/>
      <c r="H19" s="934"/>
      <c r="I19" s="934"/>
      <c r="J19" s="934"/>
      <c r="K19" s="934"/>
      <c r="L19" s="934"/>
      <c r="M19"/>
    </row>
    <row r="20" spans="1:13">
      <c r="A20" s="52"/>
      <c r="B20" s="689" t="s">
        <v>426</v>
      </c>
      <c r="C20" s="53"/>
      <c r="E20"/>
      <c r="F20"/>
      <c r="G20"/>
      <c r="H20"/>
      <c r="I20"/>
      <c r="J20"/>
      <c r="K20"/>
      <c r="L20"/>
      <c r="M20"/>
    </row>
    <row r="21" spans="1:13">
      <c r="A21" s="618"/>
      <c r="B21" s="1074" t="s">
        <v>507</v>
      </c>
      <c r="C21" s="501"/>
      <c r="E21"/>
      <c r="F21"/>
      <c r="G21"/>
      <c r="H21"/>
      <c r="I21"/>
      <c r="J21"/>
      <c r="K21"/>
      <c r="L21"/>
      <c r="M21"/>
    </row>
    <row r="22" spans="1:13">
      <c r="A22" s="52"/>
      <c r="B22" s="1027" t="s">
        <v>316</v>
      </c>
      <c r="C22" s="501"/>
      <c r="E22"/>
      <c r="F22"/>
      <c r="G22"/>
      <c r="H22"/>
      <c r="I22"/>
      <c r="J22"/>
      <c r="K22"/>
      <c r="L22"/>
      <c r="M22"/>
    </row>
    <row r="23" spans="1:13">
      <c r="A23" s="52"/>
      <c r="B23" s="1075" t="s">
        <v>315</v>
      </c>
      <c r="C23" s="501"/>
      <c r="E23"/>
      <c r="F23"/>
      <c r="G23"/>
      <c r="H23"/>
      <c r="I23"/>
      <c r="J23"/>
      <c r="K23"/>
      <c r="L23"/>
      <c r="M23"/>
    </row>
    <row r="24" spans="1:13">
      <c r="A24" s="52"/>
      <c r="B24" s="1028" t="s">
        <v>368</v>
      </c>
      <c r="C24" s="501"/>
      <c r="E24"/>
      <c r="F24"/>
      <c r="G24"/>
      <c r="H24"/>
      <c r="I24"/>
      <c r="J24"/>
      <c r="K24"/>
      <c r="L24"/>
      <c r="M24"/>
    </row>
    <row r="25" spans="1:13">
      <c r="A25" s="52"/>
      <c r="B25" s="1076" t="s">
        <v>30</v>
      </c>
      <c r="C25" s="501"/>
      <c r="E25"/>
      <c r="F25"/>
      <c r="G25"/>
      <c r="H25"/>
      <c r="I25"/>
      <c r="J25"/>
      <c r="K25"/>
      <c r="L25"/>
      <c r="M25"/>
    </row>
    <row r="26" spans="1:13">
      <c r="A26" s="52"/>
      <c r="B26" s="1077" t="s">
        <v>24</v>
      </c>
      <c r="C26" s="501"/>
      <c r="E26"/>
      <c r="F26"/>
      <c r="G26"/>
      <c r="H26"/>
      <c r="I26"/>
      <c r="J26"/>
      <c r="K26"/>
      <c r="L26"/>
      <c r="M26"/>
    </row>
    <row r="27" spans="1:13">
      <c r="A27" s="52"/>
      <c r="B27" s="1078" t="s">
        <v>509</v>
      </c>
      <c r="C27" s="501"/>
      <c r="E27"/>
      <c r="F27"/>
      <c r="G27"/>
      <c r="H27"/>
      <c r="I27"/>
      <c r="J27"/>
      <c r="K27"/>
      <c r="L27"/>
      <c r="M27"/>
    </row>
    <row r="28" spans="1:13">
      <c r="A28" s="52"/>
      <c r="B28" s="54"/>
      <c r="C28" s="501"/>
      <c r="E28"/>
      <c r="F28"/>
      <c r="G28"/>
      <c r="H28"/>
      <c r="I28"/>
      <c r="J28"/>
      <c r="K28"/>
      <c r="L28"/>
      <c r="M28"/>
    </row>
    <row r="29" spans="1:13" ht="12.75">
      <c r="A29" s="52"/>
      <c r="B29" s="54"/>
      <c r="C29" s="53"/>
      <c r="E29"/>
      <c r="F29"/>
      <c r="G29"/>
      <c r="H29"/>
      <c r="I29"/>
      <c r="J29"/>
      <c r="K29"/>
      <c r="L29"/>
      <c r="M29"/>
    </row>
    <row r="30" spans="1:13">
      <c r="A30" s="52"/>
      <c r="B30" s="688" t="s">
        <v>427</v>
      </c>
      <c r="C30" s="53"/>
      <c r="E30" s="888"/>
      <c r="F30" s="888"/>
      <c r="G30" s="888"/>
      <c r="H30" s="888"/>
      <c r="I30" s="888"/>
      <c r="J30" s="888"/>
      <c r="K30" s="888"/>
      <c r="L30" s="888"/>
      <c r="M30"/>
    </row>
    <row r="31" spans="1:13">
      <c r="A31" s="52"/>
      <c r="B31" s="689" t="s">
        <v>428</v>
      </c>
      <c r="C31" s="53"/>
      <c r="E31" s="888"/>
      <c r="F31" s="888"/>
      <c r="G31" s="888"/>
      <c r="H31" s="888"/>
      <c r="I31" s="888"/>
      <c r="J31" s="888"/>
      <c r="K31" s="888"/>
      <c r="L31" s="888"/>
      <c r="M31"/>
    </row>
    <row r="32" spans="1:13">
      <c r="A32" s="52"/>
      <c r="B32" s="1081" t="s">
        <v>493</v>
      </c>
      <c r="C32" s="53"/>
      <c r="E32" s="888"/>
      <c r="F32" s="888"/>
      <c r="G32" s="888"/>
      <c r="H32" s="888"/>
      <c r="I32" s="888"/>
      <c r="J32" s="888"/>
      <c r="K32" s="888"/>
      <c r="L32" s="888"/>
      <c r="M32"/>
    </row>
    <row r="33" spans="1:13">
      <c r="A33" s="618"/>
      <c r="B33" s="1082" t="s">
        <v>508</v>
      </c>
      <c r="C33" s="501"/>
      <c r="E33" s="785"/>
      <c r="F33" s="789"/>
      <c r="G33" s="789"/>
      <c r="H33" s="670"/>
      <c r="I33" s="670"/>
      <c r="J33" s="670"/>
      <c r="K33" s="785"/>
      <c r="L33" s="419"/>
      <c r="M33"/>
    </row>
    <row r="34" spans="1:13" ht="18">
      <c r="A34" s="52"/>
      <c r="B34" s="54"/>
      <c r="C34" s="53"/>
      <c r="E34" s="671"/>
      <c r="F34" s="671"/>
      <c r="G34" s="672"/>
      <c r="H34" s="671"/>
      <c r="I34" s="671"/>
      <c r="J34" s="671"/>
      <c r="K34" s="671"/>
      <c r="L34" s="671"/>
      <c r="M34"/>
    </row>
    <row r="35" spans="1:13" ht="18">
      <c r="A35" s="52"/>
      <c r="B35" s="54"/>
      <c r="C35" s="501"/>
      <c r="E35" s="671"/>
      <c r="F35" s="671"/>
      <c r="G35" s="672"/>
      <c r="H35" s="671"/>
      <c r="I35" s="671"/>
      <c r="J35" s="671"/>
      <c r="K35" s="671"/>
      <c r="L35" s="671"/>
      <c r="M35"/>
    </row>
    <row r="36" spans="1:13" ht="15.75" customHeight="1">
      <c r="A36" s="52"/>
      <c r="B36" s="1276" t="s">
        <v>456</v>
      </c>
      <c r="C36" s="501"/>
      <c r="E36" s="671"/>
      <c r="F36" s="671"/>
      <c r="G36" s="672"/>
      <c r="H36" s="671"/>
      <c r="I36" s="671"/>
      <c r="J36" s="671"/>
      <c r="K36" s="671"/>
      <c r="L36" s="671"/>
      <c r="M36"/>
    </row>
    <row r="37" spans="1:13" ht="12.75" customHeight="1">
      <c r="A37" s="54"/>
      <c r="B37" s="1277"/>
      <c r="C37" s="54"/>
      <c r="E37" s="638"/>
      <c r="F37" s="638"/>
      <c r="G37" s="638"/>
      <c r="H37" s="638"/>
      <c r="I37" s="638"/>
      <c r="J37" s="638"/>
      <c r="K37" s="638"/>
      <c r="L37" s="638"/>
      <c r="M37"/>
    </row>
    <row r="38" spans="1:13" ht="12.75" customHeight="1">
      <c r="A38" s="54"/>
      <c r="B38" s="873" t="s">
        <v>452</v>
      </c>
      <c r="C38" s="54"/>
      <c r="E38" s="638"/>
      <c r="F38" s="638"/>
      <c r="G38" s="638"/>
      <c r="H38" s="638"/>
      <c r="I38" s="638"/>
      <c r="J38" s="638"/>
      <c r="K38" s="638"/>
      <c r="L38" s="638"/>
      <c r="M38"/>
    </row>
    <row r="39" spans="1:13" ht="12.75" customHeight="1">
      <c r="A39" s="54"/>
      <c r="B39" s="1085" t="s">
        <v>384</v>
      </c>
      <c r="C39" s="54"/>
      <c r="E39" s="638"/>
      <c r="F39" s="638"/>
      <c r="G39" s="638"/>
      <c r="H39" s="638"/>
      <c r="I39" s="638"/>
      <c r="J39" s="638"/>
      <c r="K39" s="638"/>
      <c r="L39" s="638"/>
      <c r="M39"/>
    </row>
    <row r="40" spans="1:13" ht="13.5" thickBot="1">
      <c r="A40" s="54"/>
      <c r="B40" s="54"/>
      <c r="C40" s="54"/>
      <c r="E40" s="638"/>
      <c r="F40" s="638"/>
      <c r="G40" s="638"/>
      <c r="H40" s="638"/>
      <c r="I40" s="638"/>
      <c r="J40" s="638"/>
      <c r="K40" s="638"/>
      <c r="L40" s="638"/>
      <c r="M40"/>
    </row>
    <row r="41" spans="1:13" ht="15">
      <c r="A41" s="52"/>
      <c r="B41" s="603" t="s">
        <v>321</v>
      </c>
      <c r="C41" s="53"/>
      <c r="E41" s="638"/>
      <c r="F41" s="638"/>
      <c r="G41" s="638"/>
      <c r="H41" s="638"/>
      <c r="I41" s="638"/>
      <c r="J41" s="638"/>
      <c r="K41" s="638"/>
      <c r="L41" s="638"/>
      <c r="M41"/>
    </row>
    <row r="42" spans="1:13" ht="15">
      <c r="A42" s="52"/>
      <c r="B42" s="604" t="s">
        <v>279</v>
      </c>
      <c r="C42" s="53"/>
      <c r="E42" s="638"/>
      <c r="F42" s="638"/>
      <c r="G42" s="638"/>
      <c r="H42" s="638"/>
      <c r="I42" s="638"/>
      <c r="J42" s="638"/>
      <c r="K42" s="638"/>
      <c r="L42" s="638"/>
      <c r="M42"/>
    </row>
    <row r="43" spans="1:13" ht="14.25">
      <c r="A43" s="52"/>
      <c r="B43" s="506" t="s">
        <v>264</v>
      </c>
      <c r="C43" s="505"/>
      <c r="E43" s="638"/>
      <c r="F43" s="638"/>
      <c r="G43" s="638"/>
      <c r="H43" s="638"/>
      <c r="I43" s="638"/>
      <c r="J43" s="638"/>
      <c r="K43" s="638"/>
      <c r="L43" s="638"/>
      <c r="M43"/>
    </row>
    <row r="44" spans="1:13" ht="14.25">
      <c r="A44" s="52"/>
      <c r="B44" s="507" t="s">
        <v>115</v>
      </c>
      <c r="C44" s="505"/>
      <c r="E44" s="638"/>
      <c r="F44" s="638"/>
      <c r="G44" s="638"/>
      <c r="H44" s="638"/>
      <c r="I44" s="638"/>
      <c r="J44" s="638"/>
      <c r="K44" s="638"/>
      <c r="L44" s="638"/>
      <c r="M44"/>
    </row>
    <row r="45" spans="1:13" ht="14.25">
      <c r="A45" s="52"/>
      <c r="B45" s="508" t="s">
        <v>116</v>
      </c>
      <c r="C45" s="505"/>
      <c r="E45"/>
      <c r="F45"/>
      <c r="G45"/>
      <c r="H45"/>
      <c r="I45"/>
      <c r="J45"/>
      <c r="K45"/>
      <c r="L45"/>
      <c r="M45"/>
    </row>
    <row r="46" spans="1:13">
      <c r="A46" s="52"/>
      <c r="B46" s="1083" t="s">
        <v>113</v>
      </c>
      <c r="C46" s="505"/>
      <c r="E46"/>
      <c r="F46"/>
      <c r="G46"/>
      <c r="H46"/>
      <c r="I46"/>
      <c r="J46"/>
      <c r="K46"/>
      <c r="L46"/>
      <c r="M46" s="888"/>
    </row>
    <row r="47" spans="1:13" ht="14.25">
      <c r="A47" s="52"/>
      <c r="B47" s="509" t="s">
        <v>275</v>
      </c>
      <c r="C47" s="505"/>
      <c r="E47"/>
      <c r="F47"/>
      <c r="G47"/>
      <c r="H47"/>
      <c r="I47"/>
      <c r="J47"/>
      <c r="K47"/>
      <c r="L47"/>
      <c r="M47" s="888"/>
    </row>
    <row r="48" spans="1:13" ht="14.25">
      <c r="A48" s="52"/>
      <c r="B48" s="509" t="s">
        <v>276</v>
      </c>
      <c r="C48" s="505"/>
      <c r="E48"/>
      <c r="F48"/>
      <c r="G48"/>
      <c r="H48"/>
      <c r="I48"/>
      <c r="J48"/>
      <c r="K48"/>
      <c r="L48"/>
      <c r="M48" s="888"/>
    </row>
    <row r="49" spans="1:3">
      <c r="A49" s="52"/>
      <c r="B49" s="509" t="s">
        <v>147</v>
      </c>
      <c r="C49" s="505"/>
    </row>
    <row r="50" spans="1:3">
      <c r="A50" s="52"/>
      <c r="B50" s="509" t="s">
        <v>281</v>
      </c>
      <c r="C50" s="505"/>
    </row>
    <row r="51" spans="1:3">
      <c r="A51" s="52"/>
      <c r="B51" s="509" t="s">
        <v>277</v>
      </c>
      <c r="C51" s="505"/>
    </row>
    <row r="52" spans="1:3">
      <c r="A52" s="52"/>
      <c r="B52" s="509" t="s">
        <v>146</v>
      </c>
      <c r="C52" s="505"/>
    </row>
    <row r="53" spans="1:3">
      <c r="A53" s="52"/>
      <c r="B53" s="509" t="s">
        <v>278</v>
      </c>
      <c r="C53" s="505"/>
    </row>
    <row r="54" spans="1:3">
      <c r="A54" s="52"/>
      <c r="B54" s="692" t="s">
        <v>117</v>
      </c>
      <c r="C54" s="505"/>
    </row>
    <row r="55" spans="1:3">
      <c r="A55" s="52"/>
      <c r="B55" s="54"/>
      <c r="C55" s="505"/>
    </row>
    <row r="56" spans="1:3">
      <c r="A56" s="52"/>
      <c r="B56" s="54"/>
      <c r="C56" s="505"/>
    </row>
    <row r="57" spans="1:3">
      <c r="A57" s="52"/>
      <c r="B57" s="54"/>
      <c r="C57" s="53"/>
    </row>
    <row r="58" spans="1:3">
      <c r="A58" s="870"/>
      <c r="B58" s="871" t="str">
        <f>B1</f>
        <v>Sept 2012</v>
      </c>
      <c r="C58" s="872"/>
    </row>
    <row r="59" spans="1:3">
      <c r="A59" s="1052"/>
      <c r="B59" s="1052"/>
      <c r="C59" s="1052"/>
    </row>
    <row r="60" spans="1:3">
      <c r="A60" s="1052"/>
      <c r="B60" s="1052"/>
      <c r="C60" s="1052"/>
    </row>
    <row r="61" spans="1:3">
      <c r="A61" s="1052"/>
      <c r="B61" s="1052"/>
      <c r="C61" s="1052"/>
    </row>
    <row r="62" spans="1:3">
      <c r="A62" s="1052"/>
      <c r="B62" s="1052"/>
      <c r="C62" s="1052"/>
    </row>
    <row r="63" spans="1:3">
      <c r="A63" s="1052"/>
      <c r="B63" s="1052"/>
      <c r="C63" s="1052"/>
    </row>
    <row r="64" spans="1:3">
      <c r="A64" s="1052"/>
      <c r="B64" s="1052"/>
      <c r="C64" s="1052"/>
    </row>
    <row r="65" spans="1:3">
      <c r="A65" s="1052"/>
      <c r="B65" s="1052"/>
      <c r="C65" s="1052"/>
    </row>
    <row r="66" spans="1:3">
      <c r="A66" s="1052"/>
      <c r="B66" s="1052"/>
      <c r="C66" s="1052"/>
    </row>
    <row r="67" spans="1:3">
      <c r="A67" s="1052"/>
      <c r="B67" s="1052"/>
      <c r="C67" s="1052"/>
    </row>
    <row r="68" spans="1:3">
      <c r="A68" s="1052"/>
      <c r="B68" s="1052"/>
      <c r="C68" s="1052"/>
    </row>
    <row r="69" spans="1:3">
      <c r="A69" s="1052"/>
      <c r="B69" s="1052"/>
      <c r="C69" s="1052"/>
    </row>
    <row r="70" spans="1:3">
      <c r="A70" s="1052"/>
      <c r="B70" s="1052"/>
      <c r="C70" s="1052"/>
    </row>
    <row r="71" spans="1:3">
      <c r="A71" s="863"/>
      <c r="B71" s="863"/>
      <c r="C71" s="863"/>
    </row>
    <row r="72" spans="1:3">
      <c r="A72" s="863"/>
      <c r="B72" s="863"/>
      <c r="C72" s="863"/>
    </row>
    <row r="73" spans="1:3">
      <c r="A73" s="863"/>
      <c r="B73" s="863"/>
      <c r="C73" s="863"/>
    </row>
    <row r="74" spans="1:3">
      <c r="A74" s="863"/>
      <c r="B74" s="863"/>
      <c r="C74" s="863"/>
    </row>
    <row r="75" spans="1:3">
      <c r="A75" s="863"/>
      <c r="B75" s="863"/>
      <c r="C75" s="863"/>
    </row>
    <row r="76" spans="1:3">
      <c r="A76" s="863"/>
      <c r="B76" s="863"/>
      <c r="C76" s="863"/>
    </row>
    <row r="77" spans="1:3">
      <c r="A77" s="684"/>
      <c r="B77" s="684"/>
      <c r="C77" s="684"/>
    </row>
    <row r="78" spans="1:3">
      <c r="A78" s="684"/>
      <c r="B78" s="684"/>
      <c r="C78" s="684"/>
    </row>
    <row r="79" spans="1:3">
      <c r="A79" s="684"/>
      <c r="B79" s="684"/>
      <c r="C79" s="684"/>
    </row>
    <row r="80" spans="1:3">
      <c r="A80" s="684"/>
      <c r="B80" s="684"/>
      <c r="C80" s="684"/>
    </row>
    <row r="81" spans="1:3">
      <c r="A81" s="684"/>
      <c r="B81" s="684"/>
      <c r="C81" s="684"/>
    </row>
    <row r="82" spans="1:3">
      <c r="A82" s="684"/>
      <c r="B82" s="684"/>
      <c r="C82" s="684"/>
    </row>
    <row r="83" spans="1:3">
      <c r="A83" s="684"/>
      <c r="B83" s="684"/>
      <c r="C83" s="684"/>
    </row>
    <row r="84" spans="1:3">
      <c r="A84" s="684"/>
      <c r="B84" s="684"/>
      <c r="C84" s="684"/>
    </row>
    <row r="85" spans="1:3">
      <c r="A85" s="684"/>
      <c r="B85" s="684"/>
      <c r="C85" s="684"/>
    </row>
    <row r="86" spans="1:3">
      <c r="A86" s="684"/>
      <c r="B86" s="684"/>
      <c r="C86" s="684"/>
    </row>
    <row r="87" spans="1:3">
      <c r="A87" s="684"/>
      <c r="B87" s="684"/>
      <c r="C87" s="684"/>
    </row>
    <row r="88" spans="1:3">
      <c r="A88" s="684"/>
      <c r="B88" s="684"/>
      <c r="C88" s="684"/>
    </row>
    <row r="89" spans="1:3">
      <c r="A89" s="684"/>
      <c r="B89" s="684"/>
      <c r="C89" s="684"/>
    </row>
  </sheetData>
  <mergeCells count="5">
    <mergeCell ref="E2:L2"/>
    <mergeCell ref="E4:L4"/>
    <mergeCell ref="E7:L7"/>
    <mergeCell ref="B4:B6"/>
    <mergeCell ref="B36:B37"/>
  </mergeCells>
  <phoneticPr fontId="71"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802.11 WG Agenda</vt:lpstr>
      <vt:lpstr>Revised Graphic</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 </cp:keywords>
  <dc:description/>
  <cp:lastModifiedBy/>
  <cp:lastPrinted>2011-11-10T14:50:17Z</cp:lastPrinted>
  <dcterms:created xsi:type="dcterms:W3CDTF">2007-05-08T22:03:28Z</dcterms:created>
  <dcterms:modified xsi:type="dcterms:W3CDTF">2012-09-19T06:32:24Z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