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 - Documents\IEEE 802\Vancouver Nov 2024\EC Workshop - November\"/>
    </mc:Choice>
  </mc:AlternateContent>
  <xr:revisionPtr revIDLastSave="0" documentId="8_{26AF4353-ED12-4145-B18B-15C00F19A9AF}" xr6:coauthVersionLast="47" xr6:coauthVersionMax="47" xr10:uidLastSave="{00000000-0000-0000-0000-000000000000}"/>
  <bookViews>
    <workbookView xWindow="3555" yWindow="210" windowWidth="21660" windowHeight="14685" xr2:uid="{00000000-000D-0000-FFFF-FFFF00000000}"/>
  </bookViews>
  <sheets>
    <sheet name="EC Telecon Tues 06 Aug Agenda" sheetId="1" r:id="rId1"/>
    <sheet name="EC Roster - Vote Calculator" sheetId="3" r:id="rId2"/>
  </sheets>
  <definedNames>
    <definedName name="_xlnm.Print_Area" localSheetId="0">'EC Telecon Tues 06 Aug Agenda'!$A$1:$F$46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6" i="1" l="1"/>
  <c r="E37" i="1" s="1"/>
  <c r="E38" i="1" s="1"/>
  <c r="E39" i="1" s="1"/>
  <c r="E40" i="1" s="1"/>
  <c r="E41" i="1" s="1"/>
  <c r="E42" i="1" s="1"/>
  <c r="E43" i="1" s="1"/>
  <c r="E44" i="1" s="1"/>
  <c r="E45" i="1" s="1"/>
  <c r="A43" i="1"/>
  <c r="A41" i="1"/>
  <c r="A31" i="1"/>
  <c r="A32" i="1" s="1"/>
  <c r="A33" i="1" s="1"/>
  <c r="A34" i="1" s="1"/>
  <c r="A35" i="1" s="1"/>
  <c r="A39" i="1" s="1"/>
  <c r="A19" i="1"/>
  <c r="A17" i="1"/>
  <c r="E8" i="1"/>
  <c r="I26" i="3" l="1"/>
  <c r="H26" i="3"/>
  <c r="G26" i="3"/>
  <c r="I25" i="3"/>
  <c r="H25" i="3"/>
  <c r="G25" i="3"/>
  <c r="I24" i="3"/>
  <c r="H24" i="3"/>
  <c r="G24" i="3"/>
  <c r="E24" i="3"/>
  <c r="D24" i="3"/>
  <c r="E9" i="1" l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6" i="1" l="1"/>
  <c r="E27" i="1" s="1"/>
  <c r="E28" i="1" s="1"/>
  <c r="E23" i="1"/>
  <c r="E24" i="1" s="1"/>
  <c r="E25" i="1" s="1"/>
  <c r="A45" i="1"/>
  <c r="A46" i="1"/>
  <c r="E31" i="1" l="1"/>
  <c r="E32" i="1" s="1"/>
  <c r="E33" i="1" s="1"/>
  <c r="E34" i="1" s="1"/>
  <c r="E35" i="1" s="1"/>
  <c r="E29" i="1"/>
  <c r="E30" i="1" s="1"/>
  <c r="A15" i="1"/>
  <c r="A11" i="1"/>
  <c r="A12" i="1" s="1"/>
  <c r="A13" i="1" s="1"/>
  <c r="A8" i="1"/>
  <c r="A9" i="1" s="1"/>
  <c r="A20" i="1" l="1"/>
  <c r="A21" i="1" s="1"/>
  <c r="A22" i="1" s="1"/>
  <c r="A26" i="1" s="1"/>
  <c r="A27" i="1" s="1"/>
</calcChain>
</file>

<file path=xl/sharedStrings.xml><?xml version="1.0" encoding="utf-8"?>
<sst xmlns="http://schemas.openxmlformats.org/spreadsheetml/2006/main" count="139" uniqueCount="93">
  <si>
    <t>Key:</t>
  </si>
  <si>
    <t xml:space="preserve"> </t>
  </si>
  <si>
    <t>Special Orders</t>
  </si>
  <si>
    <t>Category  (* = consent agenda)</t>
  </si>
  <si>
    <t>MEETING CALLED TO ORDER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</si>
  <si>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</si>
  <si>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</si>
  <si>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</si>
  <si>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</si>
  <si>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</si>
  <si>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</si>
  <si>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</si>
  <si>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</si>
  <si>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</si>
  <si>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</si>
  <si>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</si>
  <si>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</si>
  <si>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</si>
  <si>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non-voting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</si>
  <si>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</si>
  <si>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</si>
  <si>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</si>
  <si>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</si>
  <si>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</si>
  <si>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</si>
  <si>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 xml:space="preserve">APPROVE OR MODIFY AGENDA - </t>
  </si>
  <si>
    <t xml:space="preserve"> Adjourn</t>
  </si>
  <si>
    <t>yes</t>
  </si>
  <si>
    <t xml:space="preserve">No </t>
  </si>
  <si>
    <t>abstain</t>
  </si>
  <si>
    <t>nv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</si>
  <si>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</si>
  <si>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</si>
  <si>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</si>
  <si>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</si>
  <si>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</si>
  <si>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</si>
  <si>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JTC1 - SC Chair</t>
  </si>
  <si>
    <t>George Zimmerman</t>
  </si>
  <si>
    <t>Attendance</t>
  </si>
  <si>
    <t>Other Business</t>
  </si>
  <si>
    <t xml:space="preserve">IEEE-SA Participation / Copyright Policies 
Reference - https://ieee802.org/sapolicies.shtml </t>
  </si>
  <si>
    <t>Glenn Parsons</t>
  </si>
  <si>
    <t>Clint Powell</t>
  </si>
  <si>
    <t>Edward Au</t>
  </si>
  <si>
    <t>R0</t>
  </si>
  <si>
    <t>Gilb</t>
  </si>
  <si>
    <t>David Halasz</t>
  </si>
  <si>
    <t>Robert Stacey</t>
  </si>
  <si>
    <t>Tuncer Baykas</t>
  </si>
  <si>
    <t>Jason Potterf</t>
  </si>
  <si>
    <t>Peter Yee</t>
  </si>
  <si>
    <t>802 / IETF SC Chair</t>
  </si>
  <si>
    <t>Dorothy Stanley</t>
  </si>
  <si>
    <t>802 / ITU SC Chair</t>
  </si>
  <si>
    <t>802 Public Vis. Chair</t>
  </si>
  <si>
    <t>802 Wireless Chairs, Chair</t>
  </si>
  <si>
    <t>Roll Call</t>
  </si>
  <si>
    <t>DRAFT AGENDA  -  IEEE 802 LMSC EXECUTIVE COMMITTEE WORKSHOP</t>
  </si>
  <si>
    <t>Approval Minutes
xxx 2022 IEEE 802 LMSC Workshop</t>
  </si>
  <si>
    <t>Short Term Topics</t>
  </si>
  <si>
    <t>Improving quality and resiliency of mixed-mode experience</t>
  </si>
  <si>
    <t>Maintain/improve existing SW platforms: Web pages (content and web platform), Mentor, IMAT, email archive, calendar, Grouper, etc.</t>
  </si>
  <si>
    <t>Initiate additional IEEE 802 Milestone activities</t>
  </si>
  <si>
    <t>Law</t>
  </si>
  <si>
    <t>Au</t>
  </si>
  <si>
    <t>Improve collaboration with Computer Society.</t>
  </si>
  <si>
    <t>TBD</t>
  </si>
  <si>
    <t>Actions from previous IEEE 802 LMSC Workshop</t>
  </si>
  <si>
    <t>Attendance requirements – in person vs remote.</t>
  </si>
  <si>
    <t>PT</t>
  </si>
  <si>
    <t>Long Term Topics</t>
  </si>
  <si>
    <t xml:space="preserve">    Revisit 802 LMSC Scope</t>
  </si>
  <si>
    <t xml:space="preserve">    Leadership succession planning and participant support</t>
  </si>
  <si>
    <t xml:space="preserve">    Collaborative activities with other SDOs, Alliances, SIGs, etc.</t>
  </si>
  <si>
    <t xml:space="preserve">    Improve recognition of exceptional performance </t>
  </si>
  <si>
    <t>Yee</t>
  </si>
  <si>
    <t xml:space="preserve">    Discuss permissible commercial activities.</t>
  </si>
  <si>
    <t>Action Item Status review</t>
  </si>
  <si>
    <t>Workshop summary</t>
  </si>
  <si>
    <t>Morning Break</t>
  </si>
  <si>
    <t>Lunch</t>
  </si>
  <si>
    <t>Afternoon Break</t>
  </si>
  <si>
    <t>Saturday 08:00-17:00 PT, 16 November 2024</t>
  </si>
  <si>
    <t>Halasz</t>
  </si>
  <si>
    <t>Powell</t>
  </si>
  <si>
    <t>Nikolich</t>
  </si>
  <si>
    <t>Baykas</t>
  </si>
  <si>
    <t>Potterf/Zimmerman</t>
  </si>
  <si>
    <t>Zimmerman</t>
  </si>
  <si>
    <t>McCann</t>
  </si>
  <si>
    <t>Nikolich / McCann</t>
  </si>
  <si>
    <t>Potterf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</si>
</sst>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 &quot;General"/>
    <numFmt numFmtId="165" formatCode="hh&quot;:&quot;mm&quot; &quot;AM/PM&quot; &quot;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color theme="1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  <font>
      <sz val="10"/>
      <color indexed="8"/>
      <name val="Cambria"/>
      <family val="1"/>
      <scheme val="major"/>
    </font>
    <font>
      <sz val="10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13" xfId="0" applyNumberFormat="1" applyFont="1" applyBorder="1" applyAlignment="1">
      <alignment horizontal="center" vertical="center" wrapText="1"/>
    </xf>
    <xf numFmtId="16" fontId="1" fillId="0" borderId="14" xfId="0" applyNumberFormat="1" applyFont="1" applyBorder="1" applyAlignment="1">
      <alignment horizontal="center" vertical="center" wrapText="1"/>
    </xf>
    <xf numFmtId="16" fontId="1" fillId="0" borderId="15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64" fontId="5" fillId="0" borderId="8" xfId="0" applyNumberFormat="1" applyFont="1" applyBorder="1" applyAlignment="1">
      <alignment horizontal="left" vertical="top" wrapText="1"/>
    </xf>
    <xf numFmtId="164" fontId="5" fillId="0" borderId="9" xfId="0" applyNumberFormat="1" applyFont="1" applyBorder="1" applyAlignment="1">
      <alignment horizontal="left" vertical="top" wrapText="1"/>
    </xf>
    <xf numFmtId="1" fontId="5" fillId="0" borderId="9" xfId="0" applyNumberFormat="1" applyFont="1" applyBorder="1" applyAlignment="1">
      <alignment horizontal="center" vertical="top" wrapText="1"/>
    </xf>
    <xf numFmtId="0" fontId="6" fillId="0" borderId="0" xfId="0" applyFont="1" applyAlignment="1">
      <alignment horizontal="left" vertical="top" wrapText="1" indent="2"/>
    </xf>
    <xf numFmtId="0" fontId="6" fillId="0" borderId="0" xfId="0" applyFont="1" applyAlignment="1">
      <alignment vertical="top" wrapText="1"/>
    </xf>
    <xf numFmtId="164" fontId="5" fillId="0" borderId="2" xfId="0" applyNumberFormat="1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left" vertical="top" wrapText="1"/>
    </xf>
    <xf numFmtId="1" fontId="5" fillId="0" borderId="1" xfId="0" applyNumberFormat="1" applyFont="1" applyBorder="1" applyAlignment="1">
      <alignment horizontal="center" vertical="top" wrapText="1"/>
    </xf>
    <xf numFmtId="164" fontId="5" fillId="0" borderId="2" xfId="0" applyNumberFormat="1" applyFont="1" applyBorder="1" applyAlignment="1">
      <alignment vertical="top" wrapText="1"/>
    </xf>
    <xf numFmtId="164" fontId="5" fillId="0" borderId="1" xfId="0" applyNumberFormat="1" applyFont="1" applyBorder="1" applyAlignment="1">
      <alignment horizontal="center" vertical="top" wrapText="1"/>
    </xf>
    <xf numFmtId="49" fontId="5" fillId="0" borderId="2" xfId="0" applyNumberFormat="1" applyFont="1" applyBorder="1" applyAlignment="1">
      <alignment horizontal="left" vertical="top" wrapText="1"/>
    </xf>
    <xf numFmtId="164" fontId="5" fillId="0" borderId="1" xfId="0" applyNumberFormat="1" applyFont="1" applyBorder="1" applyAlignment="1">
      <alignment vertical="top" wrapText="1"/>
    </xf>
    <xf numFmtId="164" fontId="5" fillId="2" borderId="2" xfId="0" applyNumberFormat="1" applyFont="1" applyFill="1" applyBorder="1" applyAlignment="1">
      <alignment horizontal="left" vertical="top" wrapText="1"/>
    </xf>
    <xf numFmtId="164" fontId="5" fillId="2" borderId="1" xfId="0" applyNumberFormat="1" applyFont="1" applyFill="1" applyBorder="1" applyAlignment="1">
      <alignment vertical="top" wrapText="1"/>
    </xf>
    <xf numFmtId="164" fontId="5" fillId="2" borderId="1" xfId="0" applyNumberFormat="1" applyFont="1" applyFill="1" applyBorder="1" applyAlignment="1">
      <alignment horizontal="left" vertical="top" wrapText="1"/>
    </xf>
    <xf numFmtId="1" fontId="5" fillId="2" borderId="1" xfId="0" applyNumberFormat="1" applyFont="1" applyFill="1" applyBorder="1" applyAlignment="1">
      <alignment horizontal="center" vertical="top" wrapText="1"/>
    </xf>
    <xf numFmtId="164" fontId="5" fillId="3" borderId="2" xfId="0" applyNumberFormat="1" applyFont="1" applyFill="1" applyBorder="1" applyAlignment="1">
      <alignment vertical="top" wrapText="1"/>
    </xf>
    <xf numFmtId="164" fontId="5" fillId="3" borderId="1" xfId="0" applyNumberFormat="1" applyFont="1" applyFill="1" applyBorder="1" applyAlignment="1">
      <alignment horizontal="left" vertical="top" wrapText="1"/>
    </xf>
    <xf numFmtId="1" fontId="5" fillId="3" borderId="1" xfId="0" applyNumberFormat="1" applyFont="1" applyFill="1" applyBorder="1" applyAlignment="1">
      <alignment horizontal="center" vertical="top" wrapText="1"/>
    </xf>
    <xf numFmtId="2" fontId="5" fillId="0" borderId="2" xfId="0" applyNumberFormat="1" applyFont="1" applyBorder="1" applyAlignment="1">
      <alignment horizontal="left" vertical="top" wrapText="1"/>
    </xf>
    <xf numFmtId="2" fontId="5" fillId="0" borderId="1" xfId="0" applyNumberFormat="1" applyFont="1" applyBorder="1" applyAlignment="1">
      <alignment horizontal="left" vertical="top" wrapText="1"/>
    </xf>
    <xf numFmtId="2" fontId="5" fillId="0" borderId="2" xfId="0" applyNumberFormat="1" applyFont="1" applyBorder="1" applyAlignment="1">
      <alignment horizontal="right" vertical="top" wrapText="1"/>
    </xf>
    <xf numFmtId="2" fontId="5" fillId="0" borderId="1" xfId="0" applyNumberFormat="1" applyFont="1" applyBorder="1" applyAlignment="1">
      <alignment horizontal="left" vertical="center" wrapText="1" indent="2"/>
    </xf>
    <xf numFmtId="1" fontId="5" fillId="4" borderId="1" xfId="0" applyNumberFormat="1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top"/>
    </xf>
    <xf numFmtId="2" fontId="5" fillId="0" borderId="0" xfId="0" applyNumberFormat="1" applyFont="1" applyAlignment="1">
      <alignment horizontal="left" vertical="top" wrapText="1"/>
    </xf>
    <xf numFmtId="0" fontId="6" fillId="4" borderId="0" xfId="0" applyFont="1" applyFill="1" applyAlignment="1">
      <alignment vertical="top" wrapText="1"/>
    </xf>
    <xf numFmtId="2" fontId="7" fillId="0" borderId="1" xfId="0" applyNumberFormat="1" applyFont="1" applyBorder="1" applyAlignment="1">
      <alignment horizontal="left" vertical="top" wrapText="1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4" borderId="1" xfId="0" applyFont="1" applyFill="1" applyBorder="1" applyAlignment="1">
      <alignment horizontal="left" vertical="top" wrapText="1"/>
    </xf>
    <xf numFmtId="1" fontId="5" fillId="4" borderId="1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vertical="top" wrapText="1"/>
    </xf>
    <xf numFmtId="2" fontId="8" fillId="2" borderId="3" xfId="0" applyNumberFormat="1" applyFont="1" applyFill="1" applyBorder="1" applyAlignment="1">
      <alignment horizontal="left" vertical="top" wrapText="1"/>
    </xf>
    <xf numFmtId="1" fontId="8" fillId="2" borderId="3" xfId="0" applyNumberFormat="1" applyFont="1" applyFill="1" applyBorder="1" applyAlignment="1">
      <alignment horizontal="center" vertical="top" wrapText="1"/>
    </xf>
    <xf numFmtId="2" fontId="5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2" fontId="9" fillId="0" borderId="1" xfId="0" applyNumberFormat="1" applyFont="1" applyBorder="1" applyAlignment="1">
      <alignment horizontal="left" vertical="top" wrapText="1"/>
    </xf>
    <xf numFmtId="164" fontId="5" fillId="4" borderId="2" xfId="0" applyNumberFormat="1" applyFont="1" applyFill="1" applyBorder="1" applyAlignment="1">
      <alignment vertical="top" wrapText="1"/>
    </xf>
    <xf numFmtId="164" fontId="5" fillId="4" borderId="1" xfId="0" applyNumberFormat="1" applyFont="1" applyFill="1" applyBorder="1" applyAlignment="1">
      <alignment horizontal="left" vertical="top" wrapText="1"/>
    </xf>
    <xf numFmtId="0" fontId="6" fillId="4" borderId="0" xfId="0" applyFont="1" applyFill="1" applyAlignment="1">
      <alignment horizontal="left" vertical="top" wrapText="1" indent="2"/>
    </xf>
    <xf numFmtId="2" fontId="10" fillId="0" borderId="26" xfId="0" applyNumberFormat="1" applyFont="1" applyBorder="1" applyAlignment="1">
      <alignment horizontal="left" vertical="top"/>
    </xf>
    <xf numFmtId="2" fontId="10" fillId="4" borderId="0" xfId="0" applyNumberFormat="1" applyFont="1" applyFill="1" applyAlignment="1">
      <alignment horizontal="left" vertical="top"/>
    </xf>
    <xf numFmtId="2" fontId="10" fillId="4" borderId="1" xfId="0" applyNumberFormat="1" applyFont="1" applyFill="1" applyBorder="1" applyAlignment="1">
      <alignment vertical="top" wrapText="1"/>
    </xf>
    <xf numFmtId="2" fontId="7" fillId="4" borderId="1" xfId="0" applyNumberFormat="1" applyFont="1" applyFill="1" applyBorder="1" applyAlignment="1">
      <alignment vertical="top"/>
    </xf>
    <xf numFmtId="2" fontId="10" fillId="0" borderId="1" xfId="0" applyNumberFormat="1" applyFont="1" applyBorder="1" applyAlignment="1">
      <alignment horizontal="left" vertical="top"/>
    </xf>
    <xf numFmtId="2" fontId="11" fillId="2" borderId="26" xfId="0" applyNumberFormat="1" applyFont="1" applyFill="1" applyBorder="1" applyAlignment="1">
      <alignment horizontal="left" vertical="top"/>
    </xf>
    <xf numFmtId="1" fontId="7" fillId="4" borderId="1" xfId="0" applyNumberFormat="1" applyFont="1" applyFill="1" applyBorder="1" applyAlignment="1">
      <alignment horizontal="center" vertical="top"/>
    </xf>
    <xf numFmtId="164" fontId="5" fillId="0" borderId="1" xfId="0" applyNumberFormat="1" applyFont="1" applyBorder="1" applyAlignment="1">
      <alignment horizontal="center" vertical="center" wrapText="1"/>
    </xf>
    <xf numFmtId="2" fontId="10" fillId="4" borderId="1" xfId="0" applyNumberFormat="1" applyFont="1" applyFill="1" applyBorder="1" applyAlignment="1">
      <alignment horizontal="left" vertical="top"/>
    </xf>
    <xf numFmtId="164" fontId="5" fillId="0" borderId="9" xfId="0" applyNumberFormat="1" applyFont="1" applyBorder="1" applyAlignment="1">
      <alignment horizontal="center" vertical="top" wrapText="1"/>
    </xf>
    <xf numFmtId="2" fontId="7" fillId="4" borderId="1" xfId="0" applyNumberFormat="1" applyFont="1" applyFill="1" applyBorder="1" applyAlignment="1">
      <alignment vertical="top" wrapText="1"/>
    </xf>
    <xf numFmtId="2" fontId="10" fillId="0" borderId="27" xfId="0" applyNumberFormat="1" applyFont="1" applyBorder="1" applyAlignment="1">
      <alignment horizontal="left" vertical="top"/>
    </xf>
    <xf numFmtId="2" fontId="10" fillId="3" borderId="1" xfId="0" applyNumberFormat="1" applyFont="1" applyFill="1" applyBorder="1" applyAlignment="1">
      <alignment horizontal="left" vertical="top"/>
    </xf>
    <xf numFmtId="2" fontId="7" fillId="3" borderId="1" xfId="0" applyNumberFormat="1" applyFont="1" applyFill="1" applyBorder="1" applyAlignment="1">
      <alignment vertical="top" wrapText="1"/>
    </xf>
    <xf numFmtId="2" fontId="7" fillId="3" borderId="1" xfId="0" applyNumberFormat="1" applyFont="1" applyFill="1" applyBorder="1" applyAlignment="1">
      <alignment vertical="top"/>
    </xf>
    <xf numFmtId="1" fontId="7" fillId="3" borderId="1" xfId="0" applyNumberFormat="1" applyFont="1" applyFill="1" applyBorder="1" applyAlignment="1">
      <alignment horizontal="center" vertical="top"/>
    </xf>
    <xf numFmtId="0" fontId="0" fillId="0" borderId="0" xfId="0" applyAlignment="1">
      <alignment horizontal="left" vertical="top"/>
    </xf>
    <xf numFmtId="0" fontId="1" fillId="0" borderId="28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 wrapText="1"/>
    </xf>
    <xf numFmtId="0" fontId="1" fillId="0" borderId="28" xfId="0" applyFont="1" applyBorder="1"/>
    <xf numFmtId="0" fontId="0" fillId="0" borderId="28" xfId="0" applyBorder="1"/>
    <xf numFmtId="0" fontId="1" fillId="0" borderId="28" xfId="0" applyFont="1" applyBorder="1" applyAlignment="1">
      <alignment wrapText="1"/>
    </xf>
    <xf numFmtId="0" fontId="2" fillId="0" borderId="28" xfId="0" applyFont="1" applyBorder="1"/>
    <xf numFmtId="0" fontId="3" fillId="0" borderId="2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2" fontId="10" fillId="0" borderId="0" xfId="0" applyNumberFormat="1" applyFont="1" applyAlignment="1">
      <alignment horizontal="left" vertical="top"/>
    </xf>
    <xf numFmtId="164" fontId="5" fillId="0" borderId="10" xfId="0" applyNumberFormat="1" applyFont="1" applyBorder="1" applyAlignment="1">
      <alignment horizontal="center" vertical="top" wrapText="1"/>
    </xf>
    <xf numFmtId="164" fontId="5" fillId="0" borderId="11" xfId="0" applyNumberFormat="1" applyFont="1" applyBorder="1" applyAlignment="1">
      <alignment horizontal="center" vertical="top" wrapText="1"/>
    </xf>
    <xf numFmtId="165" fontId="5" fillId="0" borderId="11" xfId="0" applyNumberFormat="1" applyFont="1" applyBorder="1" applyAlignment="1">
      <alignment horizontal="center" vertical="top" wrapText="1"/>
    </xf>
    <xf numFmtId="164" fontId="5" fillId="2" borderId="11" xfId="0" applyNumberFormat="1" applyFont="1" applyFill="1" applyBorder="1" applyAlignment="1">
      <alignment horizontal="center" vertical="top" wrapText="1"/>
    </xf>
    <xf numFmtId="165" fontId="5" fillId="3" borderId="11" xfId="0" applyNumberFormat="1" applyFont="1" applyFill="1" applyBorder="1" applyAlignment="1">
      <alignment horizontal="center" vertical="top" wrapText="1"/>
    </xf>
    <xf numFmtId="165" fontId="5" fillId="4" borderId="11" xfId="0" applyNumberFormat="1" applyFont="1" applyFill="1" applyBorder="1" applyAlignment="1">
      <alignment horizontal="center" vertical="top" wrapText="1"/>
    </xf>
    <xf numFmtId="165" fontId="9" fillId="0" borderId="11" xfId="0" applyNumberFormat="1" applyFont="1" applyBorder="1" applyAlignment="1">
      <alignment horizontal="center" vertical="top" wrapText="1"/>
    </xf>
    <xf numFmtId="165" fontId="10" fillId="4" borderId="1" xfId="0" applyNumberFormat="1" applyFont="1" applyFill="1" applyBorder="1" applyAlignment="1">
      <alignment horizontal="center" vertical="top"/>
    </xf>
    <xf numFmtId="165" fontId="8" fillId="2" borderId="12" xfId="0" applyNumberFormat="1" applyFont="1" applyFill="1" applyBorder="1" applyAlignment="1">
      <alignment horizontal="center" vertical="top" wrapText="1"/>
    </xf>
    <xf numFmtId="2" fontId="12" fillId="0" borderId="1" xfId="0" applyNumberFormat="1" applyFont="1" applyBorder="1" applyAlignment="1">
      <alignment horizontal="left" vertical="top" wrapText="1"/>
    </xf>
    <xf numFmtId="2" fontId="5" fillId="0" borderId="1" xfId="0" applyNumberFormat="1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indent="1"/>
    </xf>
    <xf numFmtId="0" fontId="13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top" wrapText="1" indent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1"/>
  <sheetViews>
    <sheetView tabSelected="1" zoomScale="140" zoomScaleNormal="140" zoomScaleSheetLayoutView="110" workbookViewId="0">
      <selection activeCell="C23" sqref="C23"/>
    </sheetView>
  </sheetViews>
  <sheetFormatPr defaultColWidth="8.85546875" defaultRowHeight="12.75" x14ac:dyDescent="0.25"/>
  <cols>
    <col min="1" max="1" width="5.7109375" style="29" customWidth="1"/>
    <col min="2" max="2" width="53" style="29" customWidth="1"/>
    <col min="3" max="3" width="13.5703125" style="29" customWidth="1"/>
    <col min="4" max="4" width="5.140625" style="61" customWidth="1"/>
    <col min="5" max="5" width="10.7109375" style="61" customWidth="1"/>
    <col min="6" max="6" width="9.85546875" style="28" customWidth="1"/>
    <col min="7" max="7" width="13.140625" style="29" customWidth="1"/>
    <col min="8" max="8" width="15.85546875" style="29" customWidth="1"/>
    <col min="9" max="16384" width="8.85546875" style="29"/>
  </cols>
  <sheetData>
    <row r="1" spans="1:8" ht="25.5" x14ac:dyDescent="0.25">
      <c r="A1" s="25" t="s">
        <v>45</v>
      </c>
      <c r="B1" s="76" t="s">
        <v>58</v>
      </c>
      <c r="C1" s="26"/>
      <c r="D1" s="27"/>
      <c r="E1" s="93" t="s">
        <v>70</v>
      </c>
    </row>
    <row r="2" spans="1:8" x14ac:dyDescent="0.25">
      <c r="A2" s="30"/>
      <c r="B2" s="74" t="s">
        <v>83</v>
      </c>
      <c r="C2" s="31"/>
      <c r="D2" s="32"/>
      <c r="E2" s="94"/>
    </row>
    <row r="3" spans="1:8" x14ac:dyDescent="0.25">
      <c r="A3" s="33"/>
      <c r="B3" s="34"/>
      <c r="C3" s="31"/>
      <c r="D3" s="32"/>
      <c r="E3" s="94"/>
    </row>
    <row r="4" spans="1:8" ht="25.5" x14ac:dyDescent="0.25">
      <c r="A4" s="35" t="s">
        <v>0</v>
      </c>
      <c r="B4" s="36" t="s">
        <v>23</v>
      </c>
      <c r="C4" s="31"/>
      <c r="D4" s="32" t="s">
        <v>1</v>
      </c>
      <c r="E4" s="95" t="s">
        <v>1</v>
      </c>
    </row>
    <row r="5" spans="1:8" x14ac:dyDescent="0.25">
      <c r="A5" s="37"/>
      <c r="B5" s="38" t="s">
        <v>2</v>
      </c>
      <c r="C5" s="39"/>
      <c r="D5" s="40"/>
      <c r="E5" s="96"/>
    </row>
    <row r="6" spans="1:8" x14ac:dyDescent="0.25">
      <c r="A6" s="41"/>
      <c r="B6" s="42" t="s">
        <v>3</v>
      </c>
      <c r="C6" s="42"/>
      <c r="D6" s="43"/>
      <c r="E6" s="97"/>
    </row>
    <row r="7" spans="1:8" s="51" customFormat="1" x14ac:dyDescent="0.25">
      <c r="A7" s="64"/>
      <c r="B7" s="65"/>
      <c r="C7" s="65"/>
      <c r="D7" s="48"/>
      <c r="E7" s="98"/>
      <c r="F7" s="66"/>
    </row>
    <row r="8" spans="1:8" x14ac:dyDescent="0.25">
      <c r="A8" s="67">
        <f>1</f>
        <v>1</v>
      </c>
      <c r="B8" s="63" t="s">
        <v>4</v>
      </c>
      <c r="C8" s="45" t="s">
        <v>86</v>
      </c>
      <c r="D8" s="32">
        <v>1</v>
      </c>
      <c r="E8" s="99">
        <f>TIME(8,0,0)</f>
        <v>0.33333333333333331</v>
      </c>
    </row>
    <row r="9" spans="1:8" x14ac:dyDescent="0.25">
      <c r="A9" s="75">
        <f t="shared" ref="A9" si="0">A8+0.01</f>
        <v>1.01</v>
      </c>
      <c r="B9" s="63" t="s">
        <v>57</v>
      </c>
      <c r="C9" s="45" t="s">
        <v>90</v>
      </c>
      <c r="D9" s="32">
        <v>5</v>
      </c>
      <c r="E9" s="100">
        <f t="shared" ref="E9:E45" si="1">E8+TIME(0,D8,0)</f>
        <v>0.33402777777777776</v>
      </c>
    </row>
    <row r="10" spans="1:8" x14ac:dyDescent="0.25">
      <c r="A10" s="67"/>
      <c r="B10" s="63"/>
      <c r="C10" s="45"/>
      <c r="D10" s="32"/>
      <c r="E10" s="100">
        <f t="shared" si="1"/>
        <v>0.33749999999999997</v>
      </c>
    </row>
    <row r="11" spans="1:8" x14ac:dyDescent="0.25">
      <c r="A11" s="67">
        <f>2</f>
        <v>2</v>
      </c>
      <c r="B11" s="45" t="s">
        <v>25</v>
      </c>
      <c r="C11" s="45" t="s">
        <v>86</v>
      </c>
      <c r="D11" s="32">
        <v>5</v>
      </c>
      <c r="E11" s="100">
        <f t="shared" si="1"/>
        <v>0.33749999999999997</v>
      </c>
      <c r="F11" s="106"/>
      <c r="G11" s="106"/>
      <c r="H11" s="106"/>
    </row>
    <row r="12" spans="1:8" ht="25.5" x14ac:dyDescent="0.25">
      <c r="A12" s="75">
        <f t="shared" ref="A12:A13" si="2">A11+0.01</f>
        <v>2.0099999999999998</v>
      </c>
      <c r="B12" s="77" t="s">
        <v>41</v>
      </c>
      <c r="C12" s="70" t="s">
        <v>86</v>
      </c>
      <c r="D12" s="73">
        <v>2</v>
      </c>
      <c r="E12" s="100">
        <f t="shared" si="1"/>
        <v>0.34097222222222218</v>
      </c>
      <c r="G12" s="28"/>
      <c r="H12" s="28"/>
    </row>
    <row r="13" spans="1:8" ht="26.25" customHeight="1" x14ac:dyDescent="0.25">
      <c r="A13" s="79">
        <f t="shared" si="2"/>
        <v>2.0199999999999996</v>
      </c>
      <c r="B13" s="80" t="s">
        <v>59</v>
      </c>
      <c r="C13" s="81" t="s">
        <v>90</v>
      </c>
      <c r="D13" s="82">
        <v>0</v>
      </c>
      <c r="E13" s="100">
        <f t="shared" si="1"/>
        <v>0.34236111111111106</v>
      </c>
      <c r="G13" s="28"/>
      <c r="H13" s="28"/>
    </row>
    <row r="14" spans="1:8" s="51" customFormat="1" x14ac:dyDescent="0.25">
      <c r="A14" s="68"/>
      <c r="B14" s="69"/>
      <c r="C14" s="70"/>
      <c r="D14" s="73"/>
      <c r="E14" s="100">
        <f t="shared" si="1"/>
        <v>0.34236111111111106</v>
      </c>
      <c r="F14" s="66"/>
      <c r="G14" s="66"/>
      <c r="H14" s="66"/>
    </row>
    <row r="15" spans="1:8" x14ac:dyDescent="0.25">
      <c r="A15" s="67">
        <f>3</f>
        <v>3</v>
      </c>
      <c r="B15" s="45" t="s">
        <v>5</v>
      </c>
      <c r="C15" s="45" t="s">
        <v>86</v>
      </c>
      <c r="D15" s="32">
        <v>5</v>
      </c>
      <c r="E15" s="100">
        <f t="shared" si="1"/>
        <v>0.34236111111111106</v>
      </c>
    </row>
    <row r="16" spans="1:8" x14ac:dyDescent="0.25">
      <c r="A16" s="92"/>
      <c r="B16" s="45"/>
      <c r="C16" s="45"/>
      <c r="D16" s="32"/>
      <c r="E16" s="100">
        <f t="shared" si="1"/>
        <v>0.34583333333333327</v>
      </c>
    </row>
    <row r="17" spans="1:9" x14ac:dyDescent="0.25">
      <c r="A17" s="71">
        <f>4</f>
        <v>4</v>
      </c>
      <c r="B17" s="45" t="s">
        <v>68</v>
      </c>
      <c r="C17" s="45" t="s">
        <v>86</v>
      </c>
      <c r="D17" s="32">
        <v>5</v>
      </c>
      <c r="E17" s="100">
        <f t="shared" si="1"/>
        <v>0.34583333333333327</v>
      </c>
    </row>
    <row r="18" spans="1:9" x14ac:dyDescent="0.25">
      <c r="A18" s="71"/>
      <c r="B18" s="45"/>
      <c r="C18" s="45"/>
      <c r="D18" s="32"/>
      <c r="E18" s="100">
        <f t="shared" si="1"/>
        <v>0.34930555555555548</v>
      </c>
    </row>
    <row r="19" spans="1:9" x14ac:dyDescent="0.25">
      <c r="A19" s="71">
        <f>5</f>
        <v>5</v>
      </c>
      <c r="B19" s="102" t="s">
        <v>60</v>
      </c>
      <c r="C19" s="45" t="s">
        <v>67</v>
      </c>
      <c r="D19" s="32">
        <v>5</v>
      </c>
      <c r="E19" s="100">
        <f t="shared" si="1"/>
        <v>0.34930555555555548</v>
      </c>
    </row>
    <row r="20" spans="1:9" ht="12.75" customHeight="1" x14ac:dyDescent="0.25">
      <c r="A20" s="71">
        <f t="shared" ref="A20:A27" si="3">A19+0.01</f>
        <v>5.01</v>
      </c>
      <c r="B20" s="104" t="s">
        <v>69</v>
      </c>
      <c r="C20" s="45" t="s">
        <v>64</v>
      </c>
      <c r="D20" s="32">
        <v>45</v>
      </c>
      <c r="E20" s="100">
        <f t="shared" si="1"/>
        <v>0.35277777777777769</v>
      </c>
    </row>
    <row r="21" spans="1:9" ht="25.5" x14ac:dyDescent="0.25">
      <c r="A21" s="71">
        <f t="shared" si="3"/>
        <v>5.0199999999999996</v>
      </c>
      <c r="B21" s="104" t="s">
        <v>61</v>
      </c>
      <c r="C21" s="45" t="s">
        <v>88</v>
      </c>
      <c r="D21" s="32">
        <v>45</v>
      </c>
      <c r="E21" s="100">
        <f t="shared" si="1"/>
        <v>0.38402777777777769</v>
      </c>
    </row>
    <row r="22" spans="1:9" ht="13.5" customHeight="1" x14ac:dyDescent="0.25">
      <c r="A22" s="71">
        <f t="shared" si="3"/>
        <v>5.0299999999999994</v>
      </c>
      <c r="B22" s="104" t="s">
        <v>62</v>
      </c>
      <c r="C22" s="45" t="s">
        <v>92</v>
      </c>
      <c r="D22" s="32">
        <v>45</v>
      </c>
      <c r="E22" s="100">
        <f t="shared" si="1"/>
        <v>0.41527777777777769</v>
      </c>
    </row>
    <row r="23" spans="1:9" ht="13.5" customHeight="1" x14ac:dyDescent="0.25">
      <c r="A23" s="71"/>
      <c r="B23" s="104"/>
      <c r="C23" s="45"/>
      <c r="D23" s="32"/>
      <c r="E23" s="100">
        <f t="shared" si="1"/>
        <v>0.44652777777777769</v>
      </c>
    </row>
    <row r="24" spans="1:9" ht="13.5" customHeight="1" x14ac:dyDescent="0.25">
      <c r="A24" s="71"/>
      <c r="B24" s="105" t="s">
        <v>80</v>
      </c>
      <c r="C24" s="45"/>
      <c r="D24" s="32">
        <v>15</v>
      </c>
      <c r="E24" s="100">
        <f t="shared" si="1"/>
        <v>0.44652777777777769</v>
      </c>
    </row>
    <row r="25" spans="1:9" ht="13.5" customHeight="1" x14ac:dyDescent="0.25">
      <c r="A25" s="71"/>
      <c r="B25" s="104"/>
      <c r="C25" s="45"/>
      <c r="D25" s="32"/>
      <c r="E25" s="100">
        <f t="shared" si="1"/>
        <v>0.45694444444444438</v>
      </c>
    </row>
    <row r="26" spans="1:9" x14ac:dyDescent="0.25">
      <c r="A26" s="71">
        <f>A22+0.01</f>
        <v>5.0399999999999991</v>
      </c>
      <c r="B26" s="104" t="s">
        <v>63</v>
      </c>
      <c r="C26" s="45" t="s">
        <v>89</v>
      </c>
      <c r="D26" s="32">
        <v>45</v>
      </c>
      <c r="E26" s="100">
        <f>E22+TIME(0,D22,0)</f>
        <v>0.44652777777777769</v>
      </c>
    </row>
    <row r="27" spans="1:9" x14ac:dyDescent="0.25">
      <c r="A27" s="71">
        <f t="shared" si="3"/>
        <v>5.0499999999999989</v>
      </c>
      <c r="B27" s="104" t="s">
        <v>66</v>
      </c>
      <c r="C27" s="45" t="s">
        <v>65</v>
      </c>
      <c r="D27" s="32">
        <v>45</v>
      </c>
      <c r="E27" s="100">
        <f t="shared" si="1"/>
        <v>0.47777777777777769</v>
      </c>
    </row>
    <row r="28" spans="1:9" x14ac:dyDescent="0.25">
      <c r="A28" s="71"/>
      <c r="B28" s="47"/>
      <c r="C28" s="45"/>
      <c r="D28" s="48"/>
      <c r="E28" s="100">
        <f t="shared" si="1"/>
        <v>0.50902777777777763</v>
      </c>
    </row>
    <row r="29" spans="1:9" x14ac:dyDescent="0.25">
      <c r="A29" s="92"/>
      <c r="B29" s="103" t="s">
        <v>81</v>
      </c>
      <c r="C29" s="45"/>
      <c r="D29" s="48">
        <v>45</v>
      </c>
      <c r="E29" s="100">
        <f t="shared" si="1"/>
        <v>0.50902777777777763</v>
      </c>
    </row>
    <row r="30" spans="1:9" x14ac:dyDescent="0.25">
      <c r="A30" s="92"/>
      <c r="B30" s="47"/>
      <c r="C30" s="45"/>
      <c r="D30" s="48"/>
      <c r="E30" s="100">
        <f t="shared" si="1"/>
        <v>0.54027777777777763</v>
      </c>
    </row>
    <row r="31" spans="1:9" x14ac:dyDescent="0.25">
      <c r="A31" s="78">
        <f>6</f>
        <v>6</v>
      </c>
      <c r="B31" s="45" t="s">
        <v>71</v>
      </c>
      <c r="C31" s="45" t="s">
        <v>67</v>
      </c>
      <c r="D31" s="32">
        <v>5</v>
      </c>
      <c r="E31" s="100">
        <f>E28+TIME(0,D28,0)</f>
        <v>0.50902777777777763</v>
      </c>
      <c r="F31" s="50"/>
      <c r="G31" s="49"/>
      <c r="H31" s="50"/>
      <c r="I31" s="50"/>
    </row>
    <row r="32" spans="1:9" x14ac:dyDescent="0.25">
      <c r="A32" s="71">
        <f>A31+0.01</f>
        <v>6.01</v>
      </c>
      <c r="B32" s="45" t="s">
        <v>72</v>
      </c>
      <c r="C32" s="45" t="s">
        <v>46</v>
      </c>
      <c r="D32" s="32">
        <v>45</v>
      </c>
      <c r="E32" s="100">
        <f t="shared" si="1"/>
        <v>0.51249999999999984</v>
      </c>
      <c r="F32" s="50"/>
      <c r="G32" s="49"/>
      <c r="H32" s="50"/>
      <c r="I32" s="50"/>
    </row>
    <row r="33" spans="1:9" x14ac:dyDescent="0.25">
      <c r="A33" s="71">
        <f t="shared" ref="A33:A35" si="4">A32+0.01</f>
        <v>6.02</v>
      </c>
      <c r="B33" s="45" t="s">
        <v>73</v>
      </c>
      <c r="C33" s="45" t="s">
        <v>84</v>
      </c>
      <c r="D33" s="32">
        <v>45</v>
      </c>
      <c r="E33" s="100">
        <f t="shared" si="1"/>
        <v>0.54374999999999984</v>
      </c>
      <c r="F33" s="50"/>
      <c r="G33" s="49"/>
      <c r="H33" s="50"/>
      <c r="I33" s="50"/>
    </row>
    <row r="34" spans="1:9" x14ac:dyDescent="0.25">
      <c r="A34" s="71">
        <f t="shared" si="4"/>
        <v>6.0299999999999994</v>
      </c>
      <c r="B34" s="45" t="s">
        <v>74</v>
      </c>
      <c r="C34" s="45" t="s">
        <v>87</v>
      </c>
      <c r="D34" s="32">
        <v>45</v>
      </c>
      <c r="E34" s="100">
        <f t="shared" si="1"/>
        <v>0.57499999999999984</v>
      </c>
      <c r="F34" s="50"/>
      <c r="G34" s="49"/>
      <c r="H34" s="50"/>
      <c r="I34" s="50"/>
    </row>
    <row r="35" spans="1:9" x14ac:dyDescent="0.25">
      <c r="A35" s="71">
        <f t="shared" si="4"/>
        <v>6.0399999999999991</v>
      </c>
      <c r="B35" s="45" t="s">
        <v>77</v>
      </c>
      <c r="C35" s="45" t="s">
        <v>76</v>
      </c>
      <c r="D35" s="32">
        <v>45</v>
      </c>
      <c r="E35" s="100">
        <f t="shared" si="1"/>
        <v>0.60624999999999984</v>
      </c>
      <c r="F35" s="50"/>
      <c r="G35" s="49"/>
      <c r="H35" s="50"/>
      <c r="I35" s="50"/>
    </row>
    <row r="36" spans="1:9" x14ac:dyDescent="0.25">
      <c r="A36" s="71"/>
      <c r="B36" s="45"/>
      <c r="C36" s="45"/>
      <c r="D36" s="32"/>
      <c r="E36" s="100">
        <f t="shared" si="1"/>
        <v>0.63749999999999984</v>
      </c>
      <c r="F36" s="50"/>
      <c r="G36" s="49"/>
      <c r="H36" s="50"/>
      <c r="I36" s="50"/>
    </row>
    <row r="37" spans="1:9" x14ac:dyDescent="0.25">
      <c r="A37" s="71"/>
      <c r="B37" s="45" t="s">
        <v>82</v>
      </c>
      <c r="C37" s="45"/>
      <c r="D37" s="32">
        <v>15</v>
      </c>
      <c r="E37" s="100">
        <f t="shared" si="1"/>
        <v>0.63749999999999984</v>
      </c>
      <c r="F37" s="50"/>
      <c r="G37" s="49"/>
      <c r="H37" s="50"/>
      <c r="I37" s="50"/>
    </row>
    <row r="38" spans="1:9" x14ac:dyDescent="0.25">
      <c r="A38" s="71"/>
      <c r="B38" s="45"/>
      <c r="C38" s="45"/>
      <c r="D38" s="32"/>
      <c r="E38" s="100">
        <f t="shared" si="1"/>
        <v>0.64791666666666647</v>
      </c>
      <c r="F38" s="50"/>
      <c r="G38" s="49"/>
      <c r="H38" s="50"/>
      <c r="I38" s="50"/>
    </row>
    <row r="39" spans="1:9" x14ac:dyDescent="0.25">
      <c r="A39" s="71">
        <f>A35+0.01</f>
        <v>6.0499999999999989</v>
      </c>
      <c r="B39" s="45" t="s">
        <v>75</v>
      </c>
      <c r="C39" s="45" t="s">
        <v>85</v>
      </c>
      <c r="D39" s="32">
        <v>45</v>
      </c>
      <c r="E39" s="100">
        <f t="shared" si="1"/>
        <v>0.64791666666666647</v>
      </c>
      <c r="F39" s="50"/>
      <c r="G39" s="49"/>
      <c r="H39" s="50"/>
      <c r="I39" s="50"/>
    </row>
    <row r="40" spans="1:9" x14ac:dyDescent="0.25">
      <c r="A40" s="92"/>
      <c r="B40" s="45"/>
      <c r="C40" s="45"/>
      <c r="D40" s="32"/>
      <c r="E40" s="100">
        <f t="shared" si="1"/>
        <v>0.67916666666666647</v>
      </c>
      <c r="F40" s="50"/>
      <c r="G40" s="49"/>
      <c r="H40" s="50"/>
      <c r="I40" s="50"/>
    </row>
    <row r="41" spans="1:9" x14ac:dyDescent="0.25">
      <c r="A41" s="67">
        <f>7</f>
        <v>7</v>
      </c>
      <c r="B41" s="45" t="s">
        <v>79</v>
      </c>
      <c r="C41" s="45" t="s">
        <v>86</v>
      </c>
      <c r="D41" s="32">
        <v>30</v>
      </c>
      <c r="E41" s="100">
        <f t="shared" si="1"/>
        <v>0.67916666666666647</v>
      </c>
      <c r="F41" s="50"/>
      <c r="G41" s="50"/>
      <c r="H41" s="50"/>
      <c r="I41" s="50"/>
    </row>
    <row r="42" spans="1:9" x14ac:dyDescent="0.25">
      <c r="A42" s="46"/>
      <c r="B42" s="45"/>
      <c r="C42" s="45"/>
      <c r="D42" s="32"/>
      <c r="E42" s="100">
        <f t="shared" si="1"/>
        <v>0.69999999999999984</v>
      </c>
      <c r="F42" s="50"/>
      <c r="G42" s="50"/>
      <c r="H42" s="50"/>
      <c r="I42" s="50"/>
    </row>
    <row r="43" spans="1:9" x14ac:dyDescent="0.25">
      <c r="A43" s="67">
        <f>8</f>
        <v>8</v>
      </c>
      <c r="B43" s="45" t="s">
        <v>40</v>
      </c>
      <c r="C43" s="45" t="s">
        <v>86</v>
      </c>
      <c r="D43" s="32">
        <v>5</v>
      </c>
      <c r="E43" s="100">
        <f t="shared" si="1"/>
        <v>0.69999999999999984</v>
      </c>
      <c r="F43" s="50"/>
      <c r="G43" s="50"/>
      <c r="H43" s="50"/>
      <c r="I43" s="50"/>
    </row>
    <row r="44" spans="1:9" x14ac:dyDescent="0.2">
      <c r="A44" s="44"/>
      <c r="B44" s="52"/>
      <c r="C44" s="53"/>
      <c r="D44" s="54"/>
      <c r="E44" s="100">
        <f t="shared" si="1"/>
        <v>0.70347222222222205</v>
      </c>
      <c r="F44" s="50"/>
      <c r="G44" s="50"/>
      <c r="H44" s="50"/>
      <c r="I44" s="50"/>
    </row>
    <row r="45" spans="1:9" ht="25.5" x14ac:dyDescent="0.25">
      <c r="A45" s="67">
        <f>9</f>
        <v>9</v>
      </c>
      <c r="B45" s="55" t="s">
        <v>78</v>
      </c>
      <c r="C45" s="45" t="s">
        <v>91</v>
      </c>
      <c r="D45" s="56">
        <v>5</v>
      </c>
      <c r="E45" s="100">
        <f t="shared" si="1"/>
        <v>0.70347222222222205</v>
      </c>
      <c r="F45" s="50"/>
      <c r="G45" s="50"/>
      <c r="H45" s="50"/>
      <c r="I45" s="50"/>
    </row>
    <row r="46" spans="1:9" ht="14.65" customHeight="1" thickBot="1" x14ac:dyDescent="0.3">
      <c r="A46" s="72">
        <f>10</f>
        <v>10</v>
      </c>
      <c r="B46" s="57" t="s">
        <v>26</v>
      </c>
      <c r="C46" s="58" t="s">
        <v>86</v>
      </c>
      <c r="D46" s="59"/>
      <c r="E46" s="101">
        <v>0.70833333333333337</v>
      </c>
      <c r="F46" s="60"/>
      <c r="G46" s="50"/>
    </row>
    <row r="50" spans="2:2" x14ac:dyDescent="0.25">
      <c r="B50" s="62"/>
    </row>
    <row r="51" spans="2:2" x14ac:dyDescent="0.25">
      <c r="B51" s="62"/>
    </row>
  </sheetData>
  <mergeCells count="1">
    <mergeCell ref="F11:H11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FF4DF-984F-4BEB-877E-C5605507CEBD}">
  <dimension ref="A1:I30"/>
  <sheetViews>
    <sheetView zoomScale="110" zoomScaleNormal="110" workbookViewId="0">
      <selection activeCell="C38" sqref="C38"/>
    </sheetView>
  </sheetViews>
  <sheetFormatPr defaultRowHeight="15" x14ac:dyDescent="0.25"/>
  <cols>
    <col min="1" max="1" width="4" style="83" customWidth="1"/>
    <col min="2" max="2" width="25.85546875" customWidth="1"/>
    <col min="3" max="3" width="27.5703125" customWidth="1"/>
    <col min="4" max="5" width="11.5703125" customWidth="1"/>
    <col min="6" max="9" width="11.5703125" style="1" customWidth="1"/>
  </cols>
  <sheetData>
    <row r="1" spans="1:9" ht="15.75" thickBot="1" x14ac:dyDescent="0.3"/>
    <row r="2" spans="1:9" ht="45.75" customHeight="1" thickBot="1" x14ac:dyDescent="0.3">
      <c r="B2" s="84" t="s">
        <v>6</v>
      </c>
      <c r="C2" s="84" t="s">
        <v>7</v>
      </c>
      <c r="D2" s="85" t="s">
        <v>8</v>
      </c>
      <c r="E2" s="85" t="s">
        <v>39</v>
      </c>
      <c r="F2" s="8"/>
      <c r="G2" s="10" t="s">
        <v>35</v>
      </c>
      <c r="H2" s="11" t="s">
        <v>33</v>
      </c>
      <c r="I2" s="12" t="s">
        <v>36</v>
      </c>
    </row>
    <row r="3" spans="1:9" ht="15.75" thickBot="1" x14ac:dyDescent="0.3">
      <c r="A3" s="83">
        <v>1</v>
      </c>
      <c r="B3" s="84" t="s">
        <v>9</v>
      </c>
      <c r="C3" s="86" t="s">
        <v>11</v>
      </c>
      <c r="D3" s="84">
        <v>1</v>
      </c>
      <c r="E3" s="84"/>
      <c r="F3" s="9"/>
      <c r="G3" s="13"/>
      <c r="H3" s="4"/>
      <c r="I3" s="14"/>
    </row>
    <row r="4" spans="1:9" ht="15.75" thickBot="1" x14ac:dyDescent="0.3">
      <c r="A4" s="83">
        <v>2</v>
      </c>
      <c r="B4" s="84" t="s">
        <v>10</v>
      </c>
      <c r="C4" s="87" t="s">
        <v>47</v>
      </c>
      <c r="D4" s="84">
        <v>1</v>
      </c>
      <c r="E4" s="84"/>
      <c r="F4" s="9"/>
      <c r="G4" s="13"/>
      <c r="H4" s="4"/>
      <c r="I4" s="14"/>
    </row>
    <row r="5" spans="1:9" ht="15.75" thickBot="1" x14ac:dyDescent="0.3">
      <c r="A5" s="83">
        <v>3</v>
      </c>
      <c r="B5" s="84" t="s">
        <v>10</v>
      </c>
      <c r="C5" s="86" t="s">
        <v>38</v>
      </c>
      <c r="D5" s="84">
        <v>1</v>
      </c>
      <c r="E5" s="84"/>
      <c r="F5" s="9"/>
      <c r="G5" s="15"/>
      <c r="H5" s="5"/>
      <c r="I5" s="16"/>
    </row>
    <row r="6" spans="1:9" ht="15.75" thickBot="1" x14ac:dyDescent="0.3">
      <c r="A6" s="83">
        <v>4</v>
      </c>
      <c r="B6" s="84" t="s">
        <v>12</v>
      </c>
      <c r="C6" s="86" t="s">
        <v>13</v>
      </c>
      <c r="D6" s="84">
        <v>1</v>
      </c>
      <c r="E6" s="84"/>
      <c r="F6" s="9"/>
      <c r="G6" s="15"/>
      <c r="H6" s="5"/>
      <c r="I6" s="16"/>
    </row>
    <row r="7" spans="1:9" ht="15.75" thickBot="1" x14ac:dyDescent="0.3">
      <c r="A7" s="83">
        <v>5</v>
      </c>
      <c r="B7" s="84" t="s">
        <v>14</v>
      </c>
      <c r="C7" s="86" t="s">
        <v>15</v>
      </c>
      <c r="D7" s="84">
        <v>1</v>
      </c>
      <c r="E7" s="84"/>
      <c r="F7" s="9"/>
      <c r="G7" s="15"/>
      <c r="H7" s="5"/>
      <c r="I7" s="16"/>
    </row>
    <row r="8" spans="1:9" ht="15.75" thickBot="1" x14ac:dyDescent="0.3">
      <c r="A8" s="83">
        <v>6</v>
      </c>
      <c r="B8" s="84" t="s">
        <v>24</v>
      </c>
      <c r="C8" s="86" t="s">
        <v>16</v>
      </c>
      <c r="D8" s="84">
        <v>1</v>
      </c>
      <c r="E8" s="84"/>
      <c r="F8" s="9"/>
      <c r="G8" s="15"/>
      <c r="H8" s="5"/>
      <c r="I8" s="16"/>
    </row>
    <row r="9" spans="1:9" ht="15.75" thickBot="1" x14ac:dyDescent="0.3">
      <c r="A9" s="83">
        <v>7</v>
      </c>
      <c r="B9" s="84">
        <v>1</v>
      </c>
      <c r="C9" s="86" t="s">
        <v>42</v>
      </c>
      <c r="D9" s="84">
        <v>1</v>
      </c>
      <c r="E9" s="84"/>
      <c r="F9" s="9"/>
      <c r="G9" s="15"/>
      <c r="H9" s="5"/>
      <c r="I9" s="16"/>
    </row>
    <row r="10" spans="1:9" ht="15.75" thickBot="1" x14ac:dyDescent="0.3">
      <c r="A10" s="83">
        <v>8</v>
      </c>
      <c r="B10" s="84">
        <v>3</v>
      </c>
      <c r="C10" s="86" t="s">
        <v>17</v>
      </c>
      <c r="D10" s="84">
        <v>1</v>
      </c>
      <c r="E10" s="84"/>
      <c r="F10" s="9"/>
      <c r="G10" s="15"/>
      <c r="H10" s="5"/>
      <c r="I10" s="16"/>
    </row>
    <row r="11" spans="1:9" ht="15.75" thickBot="1" x14ac:dyDescent="0.3">
      <c r="A11" s="83">
        <v>9</v>
      </c>
      <c r="B11" s="84">
        <v>11</v>
      </c>
      <c r="C11" s="88" t="s">
        <v>48</v>
      </c>
      <c r="D11" s="84">
        <v>1</v>
      </c>
      <c r="E11" s="84"/>
      <c r="F11" s="9"/>
      <c r="G11" s="15"/>
      <c r="H11" s="5"/>
      <c r="I11" s="16"/>
    </row>
    <row r="12" spans="1:9" ht="15.75" thickBot="1" x14ac:dyDescent="0.3">
      <c r="A12" s="83">
        <v>10</v>
      </c>
      <c r="B12" s="84">
        <v>15</v>
      </c>
      <c r="C12" s="86" t="s">
        <v>43</v>
      </c>
      <c r="D12" s="84">
        <v>1</v>
      </c>
      <c r="E12" s="84"/>
      <c r="F12" s="9"/>
      <c r="G12" s="15"/>
      <c r="H12" s="5"/>
      <c r="I12" s="16"/>
    </row>
    <row r="13" spans="1:9" ht="15" customHeight="1" thickBot="1" x14ac:dyDescent="0.3">
      <c r="A13" s="83">
        <v>11</v>
      </c>
      <c r="B13" s="84">
        <v>18</v>
      </c>
      <c r="C13" s="86" t="s">
        <v>44</v>
      </c>
      <c r="D13" s="84">
        <v>1</v>
      </c>
      <c r="E13" s="84"/>
      <c r="F13" s="9"/>
      <c r="G13" s="15"/>
      <c r="H13" s="5"/>
      <c r="I13" s="16"/>
    </row>
    <row r="14" spans="1:9" ht="15.75" thickBot="1" x14ac:dyDescent="0.3">
      <c r="A14" s="83">
        <v>12</v>
      </c>
      <c r="B14" s="84">
        <v>19</v>
      </c>
      <c r="C14" s="86" t="s">
        <v>49</v>
      </c>
      <c r="D14" s="84">
        <v>1</v>
      </c>
      <c r="E14" s="84"/>
      <c r="F14" s="9"/>
      <c r="G14" s="15"/>
      <c r="H14" s="5"/>
      <c r="I14" s="16"/>
    </row>
    <row r="15" spans="1:9" ht="15.75" thickBot="1" x14ac:dyDescent="0.3">
      <c r="A15" s="83">
        <v>15</v>
      </c>
      <c r="B15" s="84">
        <v>24</v>
      </c>
      <c r="C15" s="86" t="s">
        <v>34</v>
      </c>
      <c r="D15" s="84">
        <v>1</v>
      </c>
      <c r="E15" s="84"/>
      <c r="F15" s="9"/>
      <c r="G15" s="15"/>
      <c r="H15" s="5"/>
      <c r="I15" s="16"/>
    </row>
    <row r="16" spans="1:9" ht="18" customHeight="1" thickBot="1" x14ac:dyDescent="0.3">
      <c r="A16" s="83">
        <v>16</v>
      </c>
      <c r="B16" s="84" t="s">
        <v>19</v>
      </c>
      <c r="C16" s="86" t="s">
        <v>31</v>
      </c>
      <c r="D16" s="84" t="s">
        <v>18</v>
      </c>
      <c r="E16" s="84"/>
      <c r="F16" s="24"/>
      <c r="G16" s="17" t="s">
        <v>30</v>
      </c>
      <c r="H16" s="6" t="s">
        <v>30</v>
      </c>
      <c r="I16" s="18" t="s">
        <v>30</v>
      </c>
    </row>
    <row r="17" spans="1:9" ht="18" customHeight="1" thickBot="1" x14ac:dyDescent="0.3">
      <c r="A17" s="83">
        <v>17</v>
      </c>
      <c r="B17" s="84" t="s">
        <v>19</v>
      </c>
      <c r="C17" s="86" t="s">
        <v>50</v>
      </c>
      <c r="D17" s="84" t="s">
        <v>18</v>
      </c>
      <c r="E17" s="84"/>
      <c r="F17" s="24"/>
      <c r="G17" s="17" t="s">
        <v>30</v>
      </c>
      <c r="H17" s="17" t="s">
        <v>30</v>
      </c>
      <c r="I17" s="17" t="s">
        <v>30</v>
      </c>
    </row>
    <row r="18" spans="1:9" ht="18" customHeight="1" thickBot="1" x14ac:dyDescent="0.3">
      <c r="A18" s="83">
        <v>18</v>
      </c>
      <c r="B18" s="84" t="s">
        <v>19</v>
      </c>
      <c r="C18" s="86" t="s">
        <v>20</v>
      </c>
      <c r="D18" s="84" t="s">
        <v>18</v>
      </c>
      <c r="E18" s="84"/>
      <c r="F18" s="24"/>
      <c r="G18" s="17" t="s">
        <v>30</v>
      </c>
      <c r="H18" s="17" t="s">
        <v>30</v>
      </c>
      <c r="I18" s="17" t="s">
        <v>30</v>
      </c>
    </row>
    <row r="19" spans="1:9" ht="18" customHeight="1" thickBot="1" x14ac:dyDescent="0.3">
      <c r="A19" s="83">
        <v>19</v>
      </c>
      <c r="B19" s="84" t="s">
        <v>37</v>
      </c>
      <c r="C19" s="86" t="s">
        <v>51</v>
      </c>
      <c r="D19" s="84" t="s">
        <v>18</v>
      </c>
      <c r="E19" s="84"/>
      <c r="F19" s="24"/>
      <c r="G19" s="17" t="s">
        <v>30</v>
      </c>
      <c r="H19" s="17" t="s">
        <v>30</v>
      </c>
      <c r="I19" s="17" t="s">
        <v>30</v>
      </c>
    </row>
    <row r="20" spans="1:9" ht="18" customHeight="1" thickBot="1" x14ac:dyDescent="0.3">
      <c r="A20" s="83">
        <v>20</v>
      </c>
      <c r="B20" s="84" t="s">
        <v>52</v>
      </c>
      <c r="C20" s="86" t="s">
        <v>53</v>
      </c>
      <c r="D20" s="84" t="s">
        <v>18</v>
      </c>
      <c r="E20" s="84"/>
      <c r="F20" s="24"/>
      <c r="G20" s="17" t="s">
        <v>30</v>
      </c>
      <c r="H20" s="17" t="s">
        <v>30</v>
      </c>
      <c r="I20" s="17" t="s">
        <v>30</v>
      </c>
    </row>
    <row r="21" spans="1:9" ht="18" customHeight="1" thickBot="1" x14ac:dyDescent="0.3">
      <c r="A21" s="83">
        <v>21</v>
      </c>
      <c r="B21" s="84" t="s">
        <v>54</v>
      </c>
      <c r="C21" s="86" t="s">
        <v>42</v>
      </c>
      <c r="D21" s="84" t="s">
        <v>18</v>
      </c>
      <c r="E21" s="84"/>
      <c r="F21" s="24"/>
      <c r="G21" s="17" t="s">
        <v>30</v>
      </c>
      <c r="H21" s="17" t="s">
        <v>30</v>
      </c>
      <c r="I21" s="17" t="s">
        <v>30</v>
      </c>
    </row>
    <row r="22" spans="1:9" ht="18" customHeight="1" thickBot="1" x14ac:dyDescent="0.3">
      <c r="A22" s="83">
        <v>22</v>
      </c>
      <c r="B22" s="84" t="s">
        <v>55</v>
      </c>
      <c r="C22" s="86" t="s">
        <v>49</v>
      </c>
      <c r="D22" s="84" t="s">
        <v>18</v>
      </c>
      <c r="E22" s="84"/>
      <c r="F22" s="24"/>
      <c r="G22" s="17" t="s">
        <v>30</v>
      </c>
      <c r="H22" s="17" t="s">
        <v>30</v>
      </c>
      <c r="I22" s="17" t="s">
        <v>30</v>
      </c>
    </row>
    <row r="23" spans="1:9" ht="18" customHeight="1" thickBot="1" x14ac:dyDescent="0.3">
      <c r="A23" s="83">
        <v>23</v>
      </c>
      <c r="B23" s="84" t="s">
        <v>56</v>
      </c>
      <c r="C23" s="86" t="s">
        <v>53</v>
      </c>
      <c r="D23" s="84" t="s">
        <v>18</v>
      </c>
      <c r="E23" s="84"/>
      <c r="F23" s="24"/>
      <c r="G23" s="17" t="s">
        <v>30</v>
      </c>
      <c r="H23" s="17" t="s">
        <v>30</v>
      </c>
      <c r="I23" s="17" t="s">
        <v>30</v>
      </c>
    </row>
    <row r="24" spans="1:9" ht="33.75" customHeight="1" thickTop="1" thickBot="1" x14ac:dyDescent="0.3">
      <c r="B24" s="89"/>
      <c r="C24" s="90" t="s">
        <v>21</v>
      </c>
      <c r="D24" s="91">
        <f>SUM(D3:D23)</f>
        <v>13</v>
      </c>
      <c r="E24" s="91">
        <f>SUM(E3:E23)</f>
        <v>0</v>
      </c>
      <c r="F24" s="3" t="s">
        <v>27</v>
      </c>
      <c r="G24" s="19">
        <f>COUNTIF(G3:G15,"y")</f>
        <v>0</v>
      </c>
      <c r="H24" s="2">
        <f>COUNTIF(H3:H15,"y")</f>
        <v>0</v>
      </c>
      <c r="I24" s="20">
        <f>COUNTIF(I3:I15,"y")</f>
        <v>0</v>
      </c>
    </row>
    <row r="25" spans="1:9" ht="38.25" customHeight="1" thickTop="1" thickBot="1" x14ac:dyDescent="0.3">
      <c r="F25" s="3" t="s">
        <v>28</v>
      </c>
      <c r="G25" s="19">
        <f>COUNTIF(G3:G15,"n")</f>
        <v>0</v>
      </c>
      <c r="H25" s="2">
        <f>COUNTIF(H3:H15,"n")</f>
        <v>0</v>
      </c>
      <c r="I25" s="20">
        <f>COUNTIF(I3:I15,"n")</f>
        <v>0</v>
      </c>
    </row>
    <row r="26" spans="1:9" ht="17.25" thickTop="1" thickBot="1" x14ac:dyDescent="0.3">
      <c r="F26" s="3" t="s">
        <v>29</v>
      </c>
      <c r="G26" s="21">
        <f>COUNTIF(G3:G15,"a")</f>
        <v>0</v>
      </c>
      <c r="H26" s="22">
        <f>COUNTIF(H3:H15,"a")</f>
        <v>0</v>
      </c>
      <c r="I26" s="23">
        <f>COUNTIF(I3:I15,"a")</f>
        <v>0</v>
      </c>
    </row>
    <row r="27" spans="1:9" x14ac:dyDescent="0.25">
      <c r="B27" t="s">
        <v>22</v>
      </c>
    </row>
    <row r="28" spans="1:9" x14ac:dyDescent="0.25">
      <c r="B28" s="7"/>
    </row>
    <row r="29" spans="1:9" x14ac:dyDescent="0.25">
      <c r="B29" t="s">
        <v>32</v>
      </c>
    </row>
    <row r="30" spans="1:9" x14ac:dyDescent="0.25">
      <c r="B30" s="7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9F6C5A-65CD-45E4-BD29-9C2B404F0E5B}">
  <ds:schemaRefs>
    <ds:schemaRef ds:uri="http://schemas.microsoft.com/office/2006/documentManagement/types"/>
    <ds:schemaRef ds:uri="http://purl.org/dc/elements/1.1/"/>
    <ds:schemaRef ds:uri="http://purl.org/dc/dcmitype/"/>
    <ds:schemaRef ds:uri="http://www.w3.org/XML/1998/namespace"/>
    <ds:schemaRef ds:uri="http://purl.org/dc/terms/"/>
    <ds:schemaRef ds:uri="cc9c437c-ae0c-4066-8d90-a0f7de786127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06 Aug Agenda</vt:lpstr>
      <vt:lpstr>EC Roster - Vote Calculator</vt:lpstr>
      <vt:lpstr>'EC Telecon Tues 06 Aug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LMSC Workshop</dc:title>
  <dc:subject>EC-24-0228</dc:subject>
  <dc:creator>Stephen McCann</dc:creator>
  <cp:lastModifiedBy>Stephen McCann</cp:lastModifiedBy>
  <cp:lastPrinted>2014-10-07T16:46:30Z</cp:lastPrinted>
  <dcterms:created xsi:type="dcterms:W3CDTF">2014-06-02T22:59:39Z</dcterms:created>
  <dcterms:modified xsi:type="dcterms:W3CDTF">2024-10-01T15:03:52Z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