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604/"/>
    </mc:Choice>
  </mc:AlternateContent>
  <xr:revisionPtr revIDLastSave="38" documentId="8_{9AA71F6A-BBCE-405E-856C-D69F1CA26B78}" xr6:coauthVersionLast="47" xr6:coauthVersionMax="47" xr10:uidLastSave="{17C32F35-AECC-44D1-A9F6-1BF6B617AAC7}"/>
  <bookViews>
    <workbookView xWindow="-36675" yWindow="1680" windowWidth="16860" windowHeight="28170" xr2:uid="{00000000-000D-0000-FFFF-FFFF00000000}"/>
  </bookViews>
  <sheets>
    <sheet name="EC Telecon Tues 04 JunAgenda" sheetId="1" r:id="rId1"/>
    <sheet name="EC Roster - Vote Calculator" sheetId="3" r:id="rId2"/>
  </sheets>
  <definedNames>
    <definedName name="_xlnm.Print_Area" localSheetId="0">'EC Telecon Tues 04 JunAgenda'!$A$1:$G$39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 s="1"/>
  <c r="F19" i="1" s="1"/>
  <c r="A18" i="1"/>
  <c r="A17" i="1"/>
  <c r="A29" i="1" l="1"/>
  <c r="A30" i="1" s="1"/>
  <c r="A31" i="1" s="1"/>
  <c r="I26" i="3"/>
  <c r="H26" i="3"/>
  <c r="G26" i="3"/>
  <c r="I25" i="3"/>
  <c r="H25" i="3"/>
  <c r="G25" i="3"/>
  <c r="I24" i="3"/>
  <c r="H24" i="3"/>
  <c r="G24" i="3"/>
  <c r="E24" i="3"/>
  <c r="D24" i="3"/>
  <c r="F8" i="1" l="1"/>
  <c r="A20" i="1"/>
  <c r="A38" i="1" l="1"/>
  <c r="A39" i="1"/>
  <c r="A36" i="1" l="1"/>
  <c r="A33" i="1"/>
  <c r="A34" i="1" s="1"/>
  <c r="A22" i="1"/>
  <c r="A23" i="1" s="1"/>
  <c r="A24" i="1" s="1"/>
  <c r="A25" i="1" s="1"/>
  <c r="A26" i="1" s="1"/>
  <c r="A27" i="1" s="1"/>
  <c r="A13" i="1"/>
  <c r="A14" i="1" s="1"/>
  <c r="A15" i="1" s="1"/>
  <c r="A16" i="1" s="1"/>
  <c r="A9" i="1"/>
  <c r="A10" i="1" s="1"/>
  <c r="A11" i="1" s="1"/>
  <c r="A8" i="1"/>
  <c r="F9" i="1" l="1"/>
  <c r="F10" i="1" l="1"/>
  <c r="F11" i="1" s="1"/>
  <c r="F12" i="1" s="1"/>
  <c r="F13" i="1" l="1"/>
  <c r="F14" i="1" s="1"/>
  <c r="F15" i="1" s="1"/>
  <c r="F16" i="1" s="1"/>
  <c r="F20" i="1" s="1"/>
  <c r="F21" i="1" l="1"/>
  <c r="F22" i="1" s="1"/>
  <c r="F23" i="1" s="1"/>
  <c r="F24" i="1" s="1"/>
  <c r="F25" i="1" s="1"/>
  <c r="F26" i="1" s="1"/>
  <c r="F27" i="1" s="1"/>
  <c r="F32" i="1" l="1"/>
  <c r="F33" i="1" s="1"/>
  <c r="F34" i="1" s="1"/>
  <c r="F36" i="1" s="1"/>
  <c r="F37" i="1" s="1"/>
  <c r="F38" i="1" s="1"/>
  <c r="F28" i="1"/>
  <c r="F29" i="1" s="1"/>
  <c r="F30" i="1" s="1"/>
  <c r="F31" i="1" s="1"/>
</calcChain>
</file>

<file path=xl/sharedStrings.xml><?xml version="1.0" encoding="utf-8"?>
<sst xmlns="http://schemas.openxmlformats.org/spreadsheetml/2006/main" count="156" uniqueCount="91">
  <si>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</si>
  <si>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</si>
  <si>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</si>
  <si>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</si>
  <si>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</si>
  <si>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</si>
  <si>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</si>
  <si>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</si>
  <si>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</si>
  <si>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</si>
  <si>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</si>
  <si>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</si>
  <si>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</si>
  <si>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</si>
  <si>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</si>
  <si>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</si>
  <si>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</si>
  <si>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</si>
  <si>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</si>
  <si>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</si>
  <si>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</si>
  <si>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</si>
  <si>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</si>
  <si>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</si>
  <si>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</si>
  <si>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</si>
  <si>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</si>
  <si>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</si>
  <si>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</si>
  <si>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</si>
  <si>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</si>
  <si>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</si>
  <si>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</si>
  <si>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</si>
  <si>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</si>
  <si>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</si>
  <si>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</si>
  <si>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</si>
  <si>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</si>
  <si>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</si>
  <si>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</si>
  <si>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</si>
  <si>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</si>
  <si>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</si>
  <si>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</si>
  <si>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</si>
  <si>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</si>
  <si>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</si>
  <si>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</si>
  <si>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</si>
  <si>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</si>
  <si>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</si>
  <si>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</si>
  <si>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</si>
  <si>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</si>
  <si>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</si>
  <si>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</si>
  <si>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</si>
  <si>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 xml:space="preserve">Update - EC Action Item Summary
Ref: https://mentor.ieee.org/802-ec/dcn/19/ec-19-0085-xx-00EC-ec-action-items-ongoing.docx  
</t>
  </si>
  <si>
    <t>Tuesday 1900-2100 UTC, 04 Jun 2024</t>
  </si>
  <si>
    <t>IEEE 802.3</t>
  </si>
  <si>
    <t>ME*</t>
  </si>
  <si>
    <t>Law</t>
  </si>
  <si>
    <t>MI*</t>
  </si>
  <si>
    <t>Approval Minutes
07 May 2024 - https://mentor.ieee.org/802-ec/dcn/24/ec-24-0097-008-00EC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</si>
  <si>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</si>
  <si>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</si>
  <si>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</si>
  <si>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</si>
  <si>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</si>
  <si>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</si>
  <si>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</si>
  <si>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</si>
  <si>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</si>
  <si>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</si>
  <si>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</si>
  <si>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IEEE 802.15</t>
  </si>
  <si>
    <t>Approval to forward the drafts to ISO/IEC JTC1/SC6 for information.  
Motion: Approve liaison of the following drafts to ISO/IEC JTC1/SC6 for information under the PSDO agreement:
• P802.15.7a D7
• P802.15.4me D03
M: Powell     S: Au</t>
  </si>
  <si>
    <t>Powell</t>
  </si>
  <si>
    <t>Approval to forward standard to ISO/IEC JTC1/SC6 for information.  
Motion: Approve liaison of the following standard to ISO/IEC JTC1/SC6 for information under the PSDO agreement:  
• IEEE Std 802.15.13™
M: Powell     S: Au</t>
  </si>
  <si>
    <t>Approval to forward IEEE 802.15 standard to ISO/IEC JTC1/SC6 for adoption
Motion: Approve submission of the following project to ISO/IEC JTC1/SC6 for adoption under the PSDO agreement: 
• IEEE Std 802.15.3™-2021 - IEEE Standard for High Data Rate Wireless Multi-Media Networks
M: Powell     S: Au</t>
  </si>
  <si>
    <t>Public Visibility SC Activities</t>
  </si>
  <si>
    <t>Baykas</t>
  </si>
  <si>
    <t>Approval, IEEE 802.3 reply to China National Body comments on submission of IEEE 802.3-2022 to ISO/IEC JTC 1/SC 6
M: Approve the liaison letter from the IEEE 802.3 working group to ISO/IEC JTC1/SC 6 in respect to the China National Body comments on the Committee Internal Ballot (CIB) of the submission of IEEE 802.3-2022 to ISO/IEC JTC 1/SC 6 at &lt;https://mentor.ieee.org/802-ec/dcn/24/ec-24-0099-01-00EC-ieee-802-3-to-iso-iec-jtc1-sc-6-china-national-body-comments-on-ieee-std-802-3-2022-adoption.pdf&gt; granting the IEEE 802.3 Chair (or his delegate) editorial license.
M: Law     S: D'Ambrosia</t>
  </si>
  <si>
    <t>To SA Ballot, IEEE P802.3-2022/Cor 1 (IEEE 802.3dn) Automotive MDI Return Loss
M: Approve sending IEEE P802.3-2022/Cor 1 (IEEE 802.3dn) Multi-Gigabit Automotive MDI Return Loss to Standards Association ballot
M: Law     S: D'Ambrosia</t>
  </si>
  <si>
    <t>To SA Ballot (conditional), IEEE Std 802.3.1 (IEEE 802.3.1b) Ethernet SMIv2 MIB (revision) 
M: Conditionally approve sending IEEE P802.3.1 (IEEE 802.3.1b) Ethernet SMIv2 Data Model Definitions to Standards Association ballot\
M: Law     S: D'Ambrosia</t>
  </si>
  <si>
    <t>Approval, IEEE 802.3 delegation to ITU-T SG 5 Environment, climate change and circular economy June 2024 meeting
M: Confirm the appointment of Chad Jones, David Law, and David Tremblay as the members of the IEEE 802.3 Ethernet Working Group delegation June 2024 ITU-T SG 5 meeting series and any subsequent meetings required to complete the work of that meeting series
M: Law     S: D'Ambrosia</t>
  </si>
  <si>
    <t>CS-BOG survey on strategic cooperation with external organizations</t>
  </si>
  <si>
    <t>CS-SAB web page for IEEE 802  (assignment)</t>
  </si>
  <si>
    <t>IEEE 802 History preservation (see https://ethw.org/Wireless_LAN_802.11_Wi-Fi)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</si>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</sst>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27" xfId="0" applyNumberFormat="1" applyFont="1" applyBorder="1" applyAlignment="1">
      <alignment horizontal="left" vertical="top"/>
    </xf>
    <xf numFmtId="2" fontId="13" fillId="0" borderId="28" xfId="0" applyNumberFormat="1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left" vertical="center" wrapText="1"/>
    </xf>
    <xf numFmtId="167" fontId="13" fillId="3" borderId="1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left" vertical="top" wrapText="1"/>
    </xf>
    <xf numFmtId="165" fontId="11" fillId="3" borderId="11" xfId="0" applyNumberFormat="1" applyFont="1" applyFill="1" applyBorder="1" applyAlignment="1">
      <alignment horizontal="right" vertical="top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13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/>
    </xf>
    <xf numFmtId="1" fontId="9" fillId="3" borderId="1" xfId="0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/>
    <xf numFmtId="0" fontId="0" fillId="0" borderId="29" xfId="0" applyBorder="1"/>
    <xf numFmtId="0" fontId="1" fillId="0" borderId="29" xfId="0" applyFont="1" applyBorder="1" applyAlignment="1">
      <alignment wrapText="1"/>
    </xf>
    <xf numFmtId="0" fontId="2" fillId="0" borderId="29" xfId="0" applyFont="1" applyBorder="1"/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167" fontId="13" fillId="4" borderId="1" xfId="0" applyNumberFormat="1" applyFont="1" applyFill="1" applyBorder="1" applyAlignment="1">
      <alignment horizontal="left" vertical="top"/>
    </xf>
    <xf numFmtId="2" fontId="6" fillId="4" borderId="1" xfId="0" applyNumberFormat="1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 indent="2"/>
    </xf>
    <xf numFmtId="2" fontId="13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topLeftCell="A27" zoomScale="140" zoomScaleNormal="140" zoomScaleSheetLayoutView="110" workbookViewId="0">
      <selection activeCell="C56" sqref="C56"/>
    </sheetView>
  </sheetViews>
  <sheetFormatPr defaultColWidth="8.86328125" defaultRowHeight="12.75" x14ac:dyDescent="0.45"/>
  <cols>
    <col min="1" max="1" width="5.73046875" style="31" customWidth="1"/>
    <col min="2" max="2" width="5.59765625" style="74" customWidth="1"/>
    <col min="3" max="3" width="53" style="31" customWidth="1"/>
    <col min="4" max="4" width="13.59765625" style="31" customWidth="1"/>
    <col min="5" max="5" width="5.1328125" style="74" customWidth="1"/>
    <col min="6" max="6" width="10.73046875" style="31" customWidth="1"/>
    <col min="7" max="7" width="9.86328125" style="30" customWidth="1"/>
    <col min="8" max="8" width="13.1328125" style="31" customWidth="1"/>
    <col min="9" max="9" width="15.86328125" style="31" customWidth="1"/>
    <col min="10" max="16384" width="8.86328125" style="31"/>
  </cols>
  <sheetData>
    <row r="1" spans="1:9" ht="25.5" x14ac:dyDescent="0.45">
      <c r="A1" s="25" t="s">
        <v>90</v>
      </c>
      <c r="B1" s="26"/>
      <c r="C1" s="96" t="s">
        <v>55</v>
      </c>
      <c r="D1" s="27"/>
      <c r="E1" s="28"/>
      <c r="F1" s="29"/>
    </row>
    <row r="2" spans="1:9" x14ac:dyDescent="0.45">
      <c r="A2" s="32"/>
      <c r="B2" s="84"/>
      <c r="C2" s="93" t="s">
        <v>59</v>
      </c>
      <c r="D2" s="33"/>
      <c r="E2" s="34"/>
      <c r="F2" s="35"/>
    </row>
    <row r="3" spans="1:9" x14ac:dyDescent="0.45">
      <c r="A3" s="36"/>
      <c r="B3" s="37"/>
      <c r="C3" s="38"/>
      <c r="D3" s="33"/>
      <c r="E3" s="34"/>
      <c r="F3" s="35"/>
    </row>
    <row r="4" spans="1:9" ht="25.5" x14ac:dyDescent="0.4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45">
      <c r="A5" s="42"/>
      <c r="B5" s="43"/>
      <c r="C5" s="44" t="s">
        <v>3</v>
      </c>
      <c r="D5" s="45"/>
      <c r="E5" s="46"/>
      <c r="F5" s="47"/>
    </row>
    <row r="6" spans="1:9" x14ac:dyDescent="0.45">
      <c r="A6" s="48"/>
      <c r="B6" s="49"/>
      <c r="C6" s="50" t="s">
        <v>4</v>
      </c>
      <c r="D6" s="50"/>
      <c r="E6" s="51"/>
      <c r="F6" s="52"/>
    </row>
    <row r="7" spans="1:9" s="62" customFormat="1" x14ac:dyDescent="0.45">
      <c r="A7" s="79"/>
      <c r="B7" s="80"/>
      <c r="C7" s="81"/>
      <c r="D7" s="81"/>
      <c r="E7" s="58"/>
      <c r="F7" s="82"/>
      <c r="G7" s="83"/>
    </row>
    <row r="8" spans="1:9" x14ac:dyDescent="0.45">
      <c r="A8" s="85">
        <f>1</f>
        <v>1</v>
      </c>
      <c r="B8" s="76"/>
      <c r="C8" s="77" t="s">
        <v>5</v>
      </c>
      <c r="D8" s="55" t="s">
        <v>56</v>
      </c>
      <c r="E8" s="34">
        <v>5</v>
      </c>
      <c r="F8" s="78">
        <f>TIME(15,0,0)</f>
        <v>0.625</v>
      </c>
    </row>
    <row r="9" spans="1:9" x14ac:dyDescent="0.45">
      <c r="A9" s="85">
        <f>2</f>
        <v>2</v>
      </c>
      <c r="B9" s="54" t="s">
        <v>6</v>
      </c>
      <c r="C9" s="55" t="s">
        <v>29</v>
      </c>
      <c r="D9" s="55" t="s">
        <v>56</v>
      </c>
      <c r="E9" s="34">
        <v>5</v>
      </c>
      <c r="F9" s="78">
        <f t="shared" ref="F9:F38" si="0">F8+TIME(0,E8,0)</f>
        <v>0.62847222222222221</v>
      </c>
      <c r="G9" s="126"/>
      <c r="H9" s="126"/>
      <c r="I9" s="126"/>
    </row>
    <row r="10" spans="1:9" ht="25.5" x14ac:dyDescent="0.45">
      <c r="A10" s="94">
        <f t="shared" ref="A10:A11" si="1">A9+0.01</f>
        <v>2.0099999999999998</v>
      </c>
      <c r="B10" s="97" t="s">
        <v>7</v>
      </c>
      <c r="C10" s="98" t="s">
        <v>49</v>
      </c>
      <c r="D10" s="89" t="s">
        <v>56</v>
      </c>
      <c r="E10" s="92">
        <v>2</v>
      </c>
      <c r="F10" s="95">
        <f t="shared" si="0"/>
        <v>0.63194444444444442</v>
      </c>
      <c r="H10" s="30"/>
      <c r="I10" s="30"/>
    </row>
    <row r="11" spans="1:9" ht="38.25" x14ac:dyDescent="0.45">
      <c r="A11" s="107">
        <f t="shared" si="1"/>
        <v>2.0199999999999996</v>
      </c>
      <c r="B11" s="108" t="s">
        <v>63</v>
      </c>
      <c r="C11" s="109" t="s">
        <v>64</v>
      </c>
      <c r="D11" s="110" t="s">
        <v>44</v>
      </c>
      <c r="E11" s="111">
        <v>0</v>
      </c>
      <c r="F11" s="112">
        <f t="shared" si="0"/>
        <v>0.6333333333333333</v>
      </c>
      <c r="H11" s="30"/>
      <c r="I11" s="30"/>
    </row>
    <row r="12" spans="1:9" s="62" customFormat="1" x14ac:dyDescent="0.45">
      <c r="A12" s="86"/>
      <c r="B12" s="87"/>
      <c r="C12" s="88"/>
      <c r="D12" s="89"/>
      <c r="E12" s="92"/>
      <c r="F12" s="95">
        <f t="shared" si="0"/>
        <v>0.6333333333333333</v>
      </c>
      <c r="G12" s="83"/>
      <c r="H12" s="83"/>
      <c r="I12" s="83"/>
    </row>
    <row r="13" spans="1:9" x14ac:dyDescent="0.45">
      <c r="A13" s="85">
        <f>3</f>
        <v>3</v>
      </c>
      <c r="B13" s="54" t="s">
        <v>7</v>
      </c>
      <c r="C13" s="55" t="s">
        <v>8</v>
      </c>
      <c r="D13" s="55" t="s">
        <v>56</v>
      </c>
      <c r="E13" s="34">
        <v>5</v>
      </c>
      <c r="F13" s="95">
        <f t="shared" si="0"/>
        <v>0.6333333333333333</v>
      </c>
    </row>
    <row r="14" spans="1:9" x14ac:dyDescent="0.45">
      <c r="A14" s="90">
        <f t="shared" ref="A14:A18" si="2">A13+0.01</f>
        <v>3.01</v>
      </c>
      <c r="B14" s="54" t="s">
        <v>6</v>
      </c>
      <c r="C14" s="55" t="s">
        <v>51</v>
      </c>
      <c r="D14" s="55" t="s">
        <v>0</v>
      </c>
      <c r="E14" s="34">
        <v>10</v>
      </c>
      <c r="F14" s="78">
        <f t="shared" si="0"/>
        <v>0.63680555555555551</v>
      </c>
    </row>
    <row r="15" spans="1:9" x14ac:dyDescent="0.45">
      <c r="A15" s="90">
        <f t="shared" si="2"/>
        <v>3.0199999999999996</v>
      </c>
      <c r="B15" s="54" t="s">
        <v>7</v>
      </c>
      <c r="C15" s="55" t="s">
        <v>50</v>
      </c>
      <c r="D15" s="55" t="s">
        <v>65</v>
      </c>
      <c r="E15" s="34">
        <v>10</v>
      </c>
      <c r="F15" s="78">
        <f t="shared" si="0"/>
        <v>0.64374999999999993</v>
      </c>
    </row>
    <row r="16" spans="1:9" ht="25.5" x14ac:dyDescent="0.45">
      <c r="A16" s="90">
        <f t="shared" si="2"/>
        <v>3.0299999999999994</v>
      </c>
      <c r="B16" s="54" t="s">
        <v>46</v>
      </c>
      <c r="C16" s="55" t="s">
        <v>87</v>
      </c>
      <c r="D16" s="55" t="s">
        <v>56</v>
      </c>
      <c r="E16" s="34">
        <v>10</v>
      </c>
      <c r="F16" s="78">
        <f t="shared" si="0"/>
        <v>0.65069444444444435</v>
      </c>
    </row>
    <row r="17" spans="1:7" x14ac:dyDescent="0.45">
      <c r="A17" s="90">
        <f t="shared" si="2"/>
        <v>3.0399999999999991</v>
      </c>
      <c r="B17" s="54" t="s">
        <v>46</v>
      </c>
      <c r="C17" s="55" t="s">
        <v>88</v>
      </c>
      <c r="D17" s="55" t="s">
        <v>56</v>
      </c>
      <c r="E17" s="34">
        <v>5</v>
      </c>
      <c r="F17" s="78">
        <f t="shared" si="0"/>
        <v>0.65763888888888877</v>
      </c>
    </row>
    <row r="18" spans="1:7" ht="25.5" x14ac:dyDescent="0.45">
      <c r="A18" s="90">
        <f t="shared" si="2"/>
        <v>3.0499999999999989</v>
      </c>
      <c r="B18" s="54" t="s">
        <v>46</v>
      </c>
      <c r="C18" s="55" t="s">
        <v>89</v>
      </c>
      <c r="D18" s="55" t="s">
        <v>56</v>
      </c>
      <c r="E18" s="34">
        <v>10</v>
      </c>
      <c r="F18" s="78">
        <f t="shared" si="0"/>
        <v>0.66111111111111098</v>
      </c>
    </row>
    <row r="19" spans="1:7" x14ac:dyDescent="0.45">
      <c r="A19" s="90"/>
      <c r="B19" s="54"/>
      <c r="C19" s="55"/>
      <c r="D19" s="55"/>
      <c r="E19" s="34"/>
      <c r="F19" s="78">
        <f t="shared" si="0"/>
        <v>0.6680555555555554</v>
      </c>
    </row>
    <row r="20" spans="1:7" ht="42.75" customHeight="1" x14ac:dyDescent="0.45">
      <c r="A20" s="90">
        <f>3.09</f>
        <v>3.09</v>
      </c>
      <c r="B20" s="54" t="s">
        <v>46</v>
      </c>
      <c r="C20" s="55" t="s">
        <v>58</v>
      </c>
      <c r="D20" s="55" t="s">
        <v>44</v>
      </c>
      <c r="E20" s="34">
        <v>5</v>
      </c>
      <c r="F20" s="78">
        <f t="shared" si="0"/>
        <v>0.6680555555555554</v>
      </c>
    </row>
    <row r="21" spans="1:7" x14ac:dyDescent="0.45">
      <c r="A21" s="53"/>
      <c r="B21" s="54"/>
      <c r="C21" s="55"/>
      <c r="D21" s="55"/>
      <c r="E21" s="34"/>
      <c r="F21" s="78">
        <f t="shared" si="0"/>
        <v>0.67152777777777761</v>
      </c>
    </row>
    <row r="22" spans="1:7" x14ac:dyDescent="0.45">
      <c r="A22" s="99">
        <f>4</f>
        <v>4</v>
      </c>
      <c r="B22" s="54"/>
      <c r="C22" s="59" t="s">
        <v>47</v>
      </c>
      <c r="D22" s="55"/>
      <c r="E22" s="34"/>
      <c r="F22" s="78">
        <f t="shared" si="0"/>
        <v>0.67152777777777761</v>
      </c>
    </row>
    <row r="23" spans="1:7" x14ac:dyDescent="0.45">
      <c r="A23" s="90">
        <f t="shared" ref="A23" si="3">A22+0.01</f>
        <v>4.01</v>
      </c>
      <c r="B23" s="54"/>
      <c r="C23" s="101" t="s">
        <v>60</v>
      </c>
      <c r="D23" s="55"/>
      <c r="E23" s="34"/>
      <c r="F23" s="78">
        <f t="shared" si="0"/>
        <v>0.67152777777777761</v>
      </c>
    </row>
    <row r="24" spans="1:7" ht="140.25" x14ac:dyDescent="0.45">
      <c r="A24" s="102">
        <f>A23+0.001</f>
        <v>4.0110000000000001</v>
      </c>
      <c r="B24" s="103" t="s">
        <v>61</v>
      </c>
      <c r="C24" s="106" t="s">
        <v>83</v>
      </c>
      <c r="D24" s="104" t="s">
        <v>62</v>
      </c>
      <c r="E24" s="51">
        <v>0</v>
      </c>
      <c r="F24" s="105">
        <f t="shared" si="0"/>
        <v>0.67152777777777761</v>
      </c>
    </row>
    <row r="25" spans="1:7" ht="76.5" x14ac:dyDescent="0.45">
      <c r="A25" s="102">
        <f t="shared" ref="A25:A27" si="4">A24+0.001</f>
        <v>4.0120000000000005</v>
      </c>
      <c r="B25" s="103" t="s">
        <v>61</v>
      </c>
      <c r="C25" s="106" t="s">
        <v>84</v>
      </c>
      <c r="D25" s="104" t="s">
        <v>62</v>
      </c>
      <c r="E25" s="51">
        <v>0</v>
      </c>
      <c r="F25" s="105">
        <f t="shared" si="0"/>
        <v>0.67152777777777761</v>
      </c>
    </row>
    <row r="26" spans="1:7" ht="76.5" x14ac:dyDescent="0.45">
      <c r="A26" s="102">
        <f t="shared" si="4"/>
        <v>4.0130000000000008</v>
      </c>
      <c r="B26" s="103" t="s">
        <v>61</v>
      </c>
      <c r="C26" s="106" t="s">
        <v>85</v>
      </c>
      <c r="D26" s="104" t="s">
        <v>62</v>
      </c>
      <c r="E26" s="51">
        <v>0</v>
      </c>
      <c r="F26" s="105">
        <f t="shared" si="0"/>
        <v>0.67152777777777761</v>
      </c>
    </row>
    <row r="27" spans="1:7" ht="105.75" customHeight="1" x14ac:dyDescent="0.45">
      <c r="A27" s="102">
        <f t="shared" si="4"/>
        <v>4.0140000000000011</v>
      </c>
      <c r="B27" s="103" t="s">
        <v>61</v>
      </c>
      <c r="C27" s="104" t="s">
        <v>86</v>
      </c>
      <c r="D27" s="104" t="s">
        <v>62</v>
      </c>
      <c r="E27" s="51">
        <v>0</v>
      </c>
      <c r="F27" s="105">
        <f t="shared" si="0"/>
        <v>0.67152777777777761</v>
      </c>
    </row>
    <row r="28" spans="1:7" s="62" customFormat="1" x14ac:dyDescent="0.45">
      <c r="A28" s="122">
        <v>4.0199999999999996</v>
      </c>
      <c r="B28" s="123"/>
      <c r="C28" s="124" t="s">
        <v>76</v>
      </c>
      <c r="D28" s="125"/>
      <c r="E28" s="58"/>
      <c r="F28" s="78">
        <f t="shared" si="0"/>
        <v>0.67152777777777761</v>
      </c>
      <c r="G28" s="83"/>
    </row>
    <row r="29" spans="1:7" ht="89.25" x14ac:dyDescent="0.45">
      <c r="A29" s="102">
        <f>A28+0.001</f>
        <v>4.0209999999999999</v>
      </c>
      <c r="B29" s="103" t="s">
        <v>61</v>
      </c>
      <c r="C29" s="106" t="s">
        <v>77</v>
      </c>
      <c r="D29" s="104" t="s">
        <v>78</v>
      </c>
      <c r="E29" s="51">
        <v>0</v>
      </c>
      <c r="F29" s="105">
        <f t="shared" si="0"/>
        <v>0.67152777777777761</v>
      </c>
    </row>
    <row r="30" spans="1:7" ht="72.75" customHeight="1" x14ac:dyDescent="0.45">
      <c r="A30" s="102">
        <f t="shared" ref="A30:A31" si="5">A29+0.001</f>
        <v>4.0220000000000002</v>
      </c>
      <c r="B30" s="103" t="s">
        <v>61</v>
      </c>
      <c r="C30" s="106" t="s">
        <v>79</v>
      </c>
      <c r="D30" s="104" t="s">
        <v>78</v>
      </c>
      <c r="E30" s="51">
        <v>0</v>
      </c>
      <c r="F30" s="105">
        <f t="shared" si="0"/>
        <v>0.67152777777777761</v>
      </c>
    </row>
    <row r="31" spans="1:7" ht="89.25" x14ac:dyDescent="0.45">
      <c r="A31" s="102">
        <f t="shared" si="5"/>
        <v>4.0230000000000006</v>
      </c>
      <c r="B31" s="103" t="s">
        <v>61</v>
      </c>
      <c r="C31" s="106" t="s">
        <v>80</v>
      </c>
      <c r="D31" s="104" t="s">
        <v>78</v>
      </c>
      <c r="E31" s="51">
        <v>0</v>
      </c>
      <c r="F31" s="105">
        <f t="shared" si="0"/>
        <v>0.67152777777777761</v>
      </c>
    </row>
    <row r="32" spans="1:7" x14ac:dyDescent="0.45">
      <c r="A32" s="90"/>
      <c r="B32" s="54"/>
      <c r="C32" s="57"/>
      <c r="D32" s="55"/>
      <c r="E32" s="58"/>
      <c r="F32" s="78">
        <f>F27+TIME(0,E27,0)</f>
        <v>0.67152777777777761</v>
      </c>
    </row>
    <row r="33" spans="1:10" x14ac:dyDescent="0.45">
      <c r="A33" s="100">
        <f>5</f>
        <v>5</v>
      </c>
      <c r="B33" s="54"/>
      <c r="C33" s="56" t="s">
        <v>35</v>
      </c>
      <c r="D33" s="55"/>
      <c r="E33" s="34"/>
      <c r="F33" s="78">
        <f t="shared" si="0"/>
        <v>0.67152777777777761</v>
      </c>
      <c r="G33" s="61"/>
      <c r="H33" s="60"/>
      <c r="I33" s="61"/>
      <c r="J33" s="61"/>
    </row>
    <row r="34" spans="1:10" x14ac:dyDescent="0.45">
      <c r="A34" s="90">
        <f t="shared" ref="A34" si="6">A33+0.01</f>
        <v>5.01</v>
      </c>
      <c r="B34" s="54" t="s">
        <v>7</v>
      </c>
      <c r="C34" s="55" t="s">
        <v>81</v>
      </c>
      <c r="D34" s="55" t="s">
        <v>82</v>
      </c>
      <c r="E34" s="34">
        <v>10</v>
      </c>
      <c r="F34" s="78">
        <f t="shared" si="0"/>
        <v>0.67152777777777761</v>
      </c>
      <c r="G34" s="61"/>
      <c r="H34" s="61"/>
      <c r="I34" s="61"/>
      <c r="J34" s="61"/>
    </row>
    <row r="35" spans="1:10" x14ac:dyDescent="0.45">
      <c r="A35" s="127"/>
      <c r="B35" s="54"/>
      <c r="C35" s="55"/>
      <c r="D35" s="55"/>
      <c r="E35" s="34"/>
      <c r="F35" s="78"/>
      <c r="G35" s="61"/>
      <c r="H35" s="61"/>
      <c r="I35" s="61"/>
      <c r="J35" s="61"/>
    </row>
    <row r="36" spans="1:10" x14ac:dyDescent="0.45">
      <c r="A36" s="85">
        <f>6</f>
        <v>6</v>
      </c>
      <c r="B36" s="54"/>
      <c r="C36" s="56" t="s">
        <v>48</v>
      </c>
      <c r="D36" s="55"/>
      <c r="E36" s="34"/>
      <c r="F36" s="78">
        <f>F34+TIME(0,E34,0)</f>
        <v>0.67847222222222203</v>
      </c>
      <c r="G36" s="61"/>
      <c r="H36" s="61"/>
      <c r="I36" s="61"/>
      <c r="J36" s="61"/>
    </row>
    <row r="37" spans="1:10" x14ac:dyDescent="0.35">
      <c r="A37" s="53"/>
      <c r="B37" s="54"/>
      <c r="C37" s="63"/>
      <c r="D37" s="64"/>
      <c r="E37" s="65"/>
      <c r="F37" s="78">
        <f t="shared" si="0"/>
        <v>0.67847222222222203</v>
      </c>
      <c r="G37" s="61"/>
      <c r="H37" s="61"/>
      <c r="I37" s="61"/>
      <c r="J37" s="61"/>
    </row>
    <row r="38" spans="1:10" ht="25.5" x14ac:dyDescent="0.45">
      <c r="A38" s="85">
        <f>9</f>
        <v>9</v>
      </c>
      <c r="B38" s="54"/>
      <c r="C38" s="66" t="s">
        <v>28</v>
      </c>
      <c r="D38" s="55" t="s">
        <v>57</v>
      </c>
      <c r="E38" s="67">
        <v>5</v>
      </c>
      <c r="F38" s="78">
        <f t="shared" si="0"/>
        <v>0.67847222222222203</v>
      </c>
      <c r="G38" s="61"/>
      <c r="H38" s="61"/>
      <c r="I38" s="61"/>
      <c r="J38" s="61"/>
    </row>
    <row r="39" spans="1:10" ht="14.65" customHeight="1" thickBot="1" x14ac:dyDescent="0.5">
      <c r="A39" s="91">
        <f>10</f>
        <v>10</v>
      </c>
      <c r="B39" s="68" t="s">
        <v>6</v>
      </c>
      <c r="C39" s="69" t="s">
        <v>30</v>
      </c>
      <c r="D39" s="70" t="s">
        <v>56</v>
      </c>
      <c r="E39" s="71"/>
      <c r="F39" s="72">
        <v>0.70833333333333337</v>
      </c>
      <c r="G39" s="73"/>
      <c r="H39" s="61"/>
    </row>
    <row r="43" spans="1:10" x14ac:dyDescent="0.45">
      <c r="C43" s="75"/>
    </row>
    <row r="44" spans="1:10" x14ac:dyDescent="0.45">
      <c r="C44" s="7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0"/>
  <sheetViews>
    <sheetView zoomScale="110" zoomScaleNormal="110" workbookViewId="0">
      <selection activeCell="C38" sqref="C38"/>
    </sheetView>
  </sheetViews>
  <sheetFormatPr defaultRowHeight="14.25" x14ac:dyDescent="0.45"/>
  <cols>
    <col min="1" max="1" width="4" style="113" customWidth="1"/>
    <col min="2" max="2" width="25.86328125" customWidth="1"/>
    <col min="3" max="3" width="27.59765625" customWidth="1"/>
    <col min="4" max="5" width="11.59765625" customWidth="1"/>
    <col min="6" max="9" width="11.59765625" style="1" customWidth="1"/>
  </cols>
  <sheetData>
    <row r="1" spans="1:9" ht="14.65" thickBot="1" x14ac:dyDescent="0.5"/>
    <row r="2" spans="1:9" ht="45.75" customHeight="1" thickBot="1" x14ac:dyDescent="0.5">
      <c r="B2" s="114" t="s">
        <v>9</v>
      </c>
      <c r="C2" s="114" t="s">
        <v>10</v>
      </c>
      <c r="D2" s="115" t="s">
        <v>11</v>
      </c>
      <c r="E2" s="115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4.65" thickBot="1" x14ac:dyDescent="0.5">
      <c r="A3" s="113">
        <v>1</v>
      </c>
      <c r="B3" s="114" t="s">
        <v>12</v>
      </c>
      <c r="C3" s="116" t="s">
        <v>14</v>
      </c>
      <c r="D3" s="114">
        <v>1</v>
      </c>
      <c r="E3" s="114"/>
      <c r="F3" s="9"/>
      <c r="G3" s="13"/>
      <c r="H3" s="4"/>
      <c r="I3" s="14"/>
    </row>
    <row r="4" spans="1:9" ht="14.65" thickBot="1" x14ac:dyDescent="0.5">
      <c r="A4" s="113">
        <v>2</v>
      </c>
      <c r="B4" s="114" t="s">
        <v>13</v>
      </c>
      <c r="C4" s="117" t="s">
        <v>66</v>
      </c>
      <c r="D4" s="114">
        <v>1</v>
      </c>
      <c r="E4" s="114"/>
      <c r="F4" s="9"/>
      <c r="G4" s="13"/>
      <c r="H4" s="4"/>
      <c r="I4" s="14"/>
    </row>
    <row r="5" spans="1:9" ht="14.65" thickBot="1" x14ac:dyDescent="0.5">
      <c r="A5" s="113">
        <v>3</v>
      </c>
      <c r="B5" s="114" t="s">
        <v>13</v>
      </c>
      <c r="C5" s="116" t="s">
        <v>43</v>
      </c>
      <c r="D5" s="114">
        <v>1</v>
      </c>
      <c r="E5" s="114"/>
      <c r="F5" s="9"/>
      <c r="G5" s="15"/>
      <c r="H5" s="5"/>
      <c r="I5" s="16"/>
    </row>
    <row r="6" spans="1:9" ht="14.65" thickBot="1" x14ac:dyDescent="0.5">
      <c r="A6" s="113">
        <v>4</v>
      </c>
      <c r="B6" s="114" t="s">
        <v>15</v>
      </c>
      <c r="C6" s="116" t="s">
        <v>16</v>
      </c>
      <c r="D6" s="114">
        <v>1</v>
      </c>
      <c r="E6" s="114"/>
      <c r="F6" s="9"/>
      <c r="G6" s="15"/>
      <c r="H6" s="5"/>
      <c r="I6" s="16"/>
    </row>
    <row r="7" spans="1:9" ht="14.65" thickBot="1" x14ac:dyDescent="0.5">
      <c r="A7" s="113">
        <v>5</v>
      </c>
      <c r="B7" s="114" t="s">
        <v>17</v>
      </c>
      <c r="C7" s="116" t="s">
        <v>18</v>
      </c>
      <c r="D7" s="114">
        <v>1</v>
      </c>
      <c r="E7" s="114"/>
      <c r="F7" s="9"/>
      <c r="G7" s="15"/>
      <c r="H7" s="5"/>
      <c r="I7" s="16"/>
    </row>
    <row r="8" spans="1:9" ht="14.65" thickBot="1" x14ac:dyDescent="0.5">
      <c r="A8" s="113">
        <v>6</v>
      </c>
      <c r="B8" s="114" t="s">
        <v>27</v>
      </c>
      <c r="C8" s="116" t="s">
        <v>19</v>
      </c>
      <c r="D8" s="114">
        <v>1</v>
      </c>
      <c r="E8" s="114"/>
      <c r="F8" s="9"/>
      <c r="G8" s="15"/>
      <c r="H8" s="5"/>
      <c r="I8" s="16"/>
    </row>
    <row r="9" spans="1:9" ht="14.65" thickBot="1" x14ac:dyDescent="0.5">
      <c r="A9" s="113">
        <v>7</v>
      </c>
      <c r="B9" s="114">
        <v>1</v>
      </c>
      <c r="C9" s="116" t="s">
        <v>52</v>
      </c>
      <c r="D9" s="114">
        <v>1</v>
      </c>
      <c r="E9" s="114"/>
      <c r="F9" s="9"/>
      <c r="G9" s="15"/>
      <c r="H9" s="5"/>
      <c r="I9" s="16"/>
    </row>
    <row r="10" spans="1:9" ht="14.65" thickBot="1" x14ac:dyDescent="0.5">
      <c r="A10" s="113">
        <v>8</v>
      </c>
      <c r="B10" s="114">
        <v>3</v>
      </c>
      <c r="C10" s="116" t="s">
        <v>20</v>
      </c>
      <c r="D10" s="114">
        <v>1</v>
      </c>
      <c r="E10" s="114"/>
      <c r="F10" s="9"/>
      <c r="G10" s="15"/>
      <c r="H10" s="5"/>
      <c r="I10" s="16"/>
    </row>
    <row r="11" spans="1:9" ht="14.65" thickBot="1" x14ac:dyDescent="0.5">
      <c r="A11" s="113">
        <v>9</v>
      </c>
      <c r="B11" s="114">
        <v>11</v>
      </c>
      <c r="C11" s="118" t="s">
        <v>67</v>
      </c>
      <c r="D11" s="114">
        <v>1</v>
      </c>
      <c r="E11" s="114"/>
      <c r="F11" s="9"/>
      <c r="G11" s="15"/>
      <c r="H11" s="5"/>
      <c r="I11" s="16"/>
    </row>
    <row r="12" spans="1:9" ht="14.65" thickBot="1" x14ac:dyDescent="0.5">
      <c r="A12" s="113">
        <v>10</v>
      </c>
      <c r="B12" s="114">
        <v>15</v>
      </c>
      <c r="C12" s="116" t="s">
        <v>53</v>
      </c>
      <c r="D12" s="114">
        <v>1</v>
      </c>
      <c r="E12" s="114"/>
      <c r="F12" s="9"/>
      <c r="G12" s="15"/>
      <c r="H12" s="5"/>
      <c r="I12" s="16"/>
    </row>
    <row r="13" spans="1:9" ht="15" customHeight="1" thickBot="1" x14ac:dyDescent="0.5">
      <c r="A13" s="113">
        <v>11</v>
      </c>
      <c r="B13" s="114">
        <v>18</v>
      </c>
      <c r="C13" s="116" t="s">
        <v>54</v>
      </c>
      <c r="D13" s="114">
        <v>1</v>
      </c>
      <c r="E13" s="114"/>
      <c r="F13" s="9"/>
      <c r="G13" s="15"/>
      <c r="H13" s="5"/>
      <c r="I13" s="16"/>
    </row>
    <row r="14" spans="1:9" ht="14.65" thickBot="1" x14ac:dyDescent="0.5">
      <c r="A14" s="113">
        <v>12</v>
      </c>
      <c r="B14" s="114">
        <v>19</v>
      </c>
      <c r="C14" s="116" t="s">
        <v>68</v>
      </c>
      <c r="D14" s="114">
        <v>1</v>
      </c>
      <c r="E14" s="114"/>
      <c r="F14" s="9"/>
      <c r="G14" s="15"/>
      <c r="H14" s="5"/>
      <c r="I14" s="16"/>
    </row>
    <row r="15" spans="1:9" ht="14.65" thickBot="1" x14ac:dyDescent="0.5">
      <c r="A15" s="113">
        <v>15</v>
      </c>
      <c r="B15" s="114">
        <v>24</v>
      </c>
      <c r="C15" s="116" t="s">
        <v>39</v>
      </c>
      <c r="D15" s="114">
        <v>1</v>
      </c>
      <c r="E15" s="114"/>
      <c r="F15" s="9"/>
      <c r="G15" s="15"/>
      <c r="H15" s="5"/>
      <c r="I15" s="16"/>
    </row>
    <row r="16" spans="1:9" ht="18" customHeight="1" thickBot="1" x14ac:dyDescent="0.5">
      <c r="A16" s="113">
        <v>16</v>
      </c>
      <c r="B16" s="114" t="s">
        <v>22</v>
      </c>
      <c r="C16" s="116" t="s">
        <v>36</v>
      </c>
      <c r="D16" s="114" t="s">
        <v>21</v>
      </c>
      <c r="E16" s="114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5">
      <c r="A17" s="113">
        <v>17</v>
      </c>
      <c r="B17" s="114" t="s">
        <v>22</v>
      </c>
      <c r="C17" s="116" t="s">
        <v>69</v>
      </c>
      <c r="D17" s="114" t="s">
        <v>21</v>
      </c>
      <c r="E17" s="114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5">
      <c r="A18" s="113">
        <v>18</v>
      </c>
      <c r="B18" s="114" t="s">
        <v>22</v>
      </c>
      <c r="C18" s="116" t="s">
        <v>23</v>
      </c>
      <c r="D18" s="114" t="s">
        <v>21</v>
      </c>
      <c r="E18" s="114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5">
      <c r="A19" s="113">
        <v>19</v>
      </c>
      <c r="B19" s="114" t="s">
        <v>42</v>
      </c>
      <c r="C19" s="116" t="s">
        <v>70</v>
      </c>
      <c r="D19" s="114" t="s">
        <v>21</v>
      </c>
      <c r="E19" s="114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5">
      <c r="A20" s="113">
        <v>20</v>
      </c>
      <c r="B20" s="114" t="s">
        <v>71</v>
      </c>
      <c r="C20" s="116" t="s">
        <v>72</v>
      </c>
      <c r="D20" s="114" t="s">
        <v>21</v>
      </c>
      <c r="E20" s="114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5">
      <c r="A21" s="113">
        <v>21</v>
      </c>
      <c r="B21" s="114" t="s">
        <v>73</v>
      </c>
      <c r="C21" s="116" t="s">
        <v>52</v>
      </c>
      <c r="D21" s="114" t="s">
        <v>21</v>
      </c>
      <c r="E21" s="114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5">
      <c r="A22" s="113">
        <v>22</v>
      </c>
      <c r="B22" s="114" t="s">
        <v>74</v>
      </c>
      <c r="C22" s="116" t="s">
        <v>68</v>
      </c>
      <c r="D22" s="114" t="s">
        <v>21</v>
      </c>
      <c r="E22" s="114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5">
      <c r="A23" s="113">
        <v>23</v>
      </c>
      <c r="B23" s="114" t="s">
        <v>75</v>
      </c>
      <c r="C23" s="116" t="s">
        <v>72</v>
      </c>
      <c r="D23" s="114" t="s">
        <v>21</v>
      </c>
      <c r="E23" s="114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5">
      <c r="B24" s="119"/>
      <c r="C24" s="120" t="s">
        <v>24</v>
      </c>
      <c r="D24" s="121">
        <f>SUM(D3:D23)</f>
        <v>13</v>
      </c>
      <c r="E24" s="121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5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5.75" thickTop="1" thickBot="1" x14ac:dyDescent="0.5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45">
      <c r="B27" t="s">
        <v>25</v>
      </c>
    </row>
    <row r="28" spans="1:9" x14ac:dyDescent="0.45">
      <c r="B28" s="7"/>
    </row>
    <row r="29" spans="1:9" x14ac:dyDescent="0.45">
      <c r="B29" t="s">
        <v>37</v>
      </c>
    </row>
    <row r="30" spans="1:9" x14ac:dyDescent="0.4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04 JunAgenda</vt:lpstr>
      <vt:lpstr>EC Roster - Vote Calculator</vt:lpstr>
      <vt:lpstr>'EC Telecon Tues 04 JunAgenda'!Print_Area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2024-05-28T16:38:50Z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