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qualcomm-my.sharepoint.com/personal/jrosdahl_qti_qualcomm_com/Documents/Documents/IEEE files/2022/2022-12 Telecon and REVme AdHoc/"/>
    </mc:Choice>
  </mc:AlternateContent>
  <xr:revisionPtr revIDLastSave="9" documentId="8_{D9C312E2-1AA4-431E-85DF-0CD324A00A66}" xr6:coauthVersionLast="47" xr6:coauthVersionMax="47" xr10:uidLastSave="{DE0AFEA4-AA23-42CD-A29D-BF6D638BDD59}"/>
  <bookViews>
    <workbookView xWindow="4125" yWindow="630" windowWidth="18735" windowHeight="12435" xr2:uid="{00000000-000D-0000-FFFF-FFFF00000000}"/>
  </bookViews>
  <sheets>
    <sheet name="EC Telecon Tues 13 Dec Agenda" sheetId="1" r:id="rId1"/>
    <sheet name="EC Roster - Vote Calculator" sheetId="2" r:id="rId2"/>
  </sheets>
  <definedNames>
    <definedName name="_xlnm.Print_Area" localSheetId="0">'EC Telecon Tues 13 Dec Agenda'!$A$1:$G$32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0" i="1" l="1"/>
  <c r="F29" i="1"/>
  <c r="A19" i="1" l="1"/>
  <c r="F8" i="1"/>
  <c r="A30" i="1" l="1"/>
  <c r="A32" i="1"/>
  <c r="A27" i="1" l="1"/>
  <c r="A25" i="1"/>
  <c r="A21" i="1"/>
  <c r="A22" i="1" s="1"/>
  <c r="A23" i="1" s="1"/>
  <c r="A13" i="1"/>
  <c r="A17" i="1" s="1"/>
  <c r="A18" i="1" s="1"/>
  <c r="A14" i="1" s="1"/>
  <c r="A15" i="1" s="1"/>
  <c r="A16" i="1" s="1"/>
  <c r="A9" i="1"/>
  <c r="A10" i="1" s="1"/>
  <c r="A11" i="1" s="1"/>
  <c r="A8" i="1"/>
  <c r="E19" i="2" l="1"/>
  <c r="H21" i="2" l="1"/>
  <c r="H20" i="2"/>
  <c r="H19" i="2"/>
  <c r="I21" i="2" l="1"/>
  <c r="I20" i="2"/>
  <c r="I19" i="2"/>
  <c r="G21" i="2"/>
  <c r="G20" i="2"/>
  <c r="G19" i="2"/>
  <c r="D19" i="2" l="1"/>
  <c r="F9" i="1"/>
  <c r="F10" i="1" l="1"/>
  <c r="F11" i="1" s="1"/>
  <c r="F12" i="1" s="1"/>
  <c r="F13" i="1" s="1"/>
  <c r="F14" i="1" s="1"/>
  <c r="F15" i="1" s="1"/>
  <c r="F16" i="1" s="1"/>
  <c r="F17" i="1" s="1"/>
  <c r="F18" i="1" s="1"/>
  <c r="F19" i="1" s="1"/>
  <c r="F20" i="1" l="1"/>
  <c r="F21" i="1" s="1"/>
  <c r="F22" i="1" s="1"/>
  <c r="F23" i="1" s="1"/>
  <c r="F24" i="1" l="1"/>
  <c r="F25" i="1" s="1"/>
  <c r="F26" i="1" s="1"/>
  <c r="F27" i="1" s="1"/>
  <c r="F28" i="1" s="1"/>
  <c r="F31" i="1" s="1"/>
</calcChain>
</file>

<file path=xl/sharedStrings.xml><?xml version="1.0" encoding="utf-8"?>
<sst xmlns="http://schemas.openxmlformats.org/spreadsheetml/2006/main" count="110" uniqueCount="77">
  <si>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</si>
  <si>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</si>
  <si>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</si>
  <si>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</si>
  <si>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</si>
  <si>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</si>
  <si>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</si>
  <si>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</si>
  <si>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</si>
  <si>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</si>
  <si>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</si>
  <si>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</si>
  <si>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</si>
  <si>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</si>
  <si>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</si>
  <si>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</si>
  <si>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</si>
  <si>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</si>
  <si>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</si>
  <si>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</si>
  <si>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</si>
  <si>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</si>
  <si>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</si>
  <si>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</si>
  <si>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</si>
  <si>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</si>
  <si>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</si>
  <si>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</si>
  <si>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</si>
  <si>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</si>
  <si>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</si>
  <si>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</si>
  <si>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 xml:space="preserve">APPROVE OR MODIFY AGENDA - </t>
  </si>
  <si>
    <t xml:space="preserve"> Adjourn</t>
  </si>
  <si>
    <t>yes</t>
  </si>
  <si>
    <t xml:space="preserve">No </t>
  </si>
  <si>
    <t>abstain</t>
  </si>
  <si>
    <t>nv</t>
  </si>
  <si>
    <t>Reports from WG and SC Chairs</t>
  </si>
  <si>
    <t>Paul Nikolich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</si>
  <si>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</si>
  <si>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</si>
  <si>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</si>
  <si>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</si>
  <si>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</si>
  <si>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</si>
  <si>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 xml:space="preserve">Dorothy Stanley </t>
  </si>
  <si>
    <t>George Zimmerman</t>
  </si>
  <si>
    <t>D'Ambrosia</t>
  </si>
  <si>
    <t>Attendance</t>
  </si>
  <si>
    <t>DT</t>
  </si>
  <si>
    <t>Other Business</t>
  </si>
  <si>
    <t xml:space="preserve">IEEE-SA Participation / Copyright Policies 
Reference - https://ieee802.org/sapolicies.shtml </t>
  </si>
  <si>
    <t>Treasurer's Update</t>
  </si>
  <si>
    <t>Zimmerman</t>
  </si>
  <si>
    <t xml:space="preserve">Future Venue Update </t>
  </si>
  <si>
    <t>Glenn Parsons</t>
  </si>
  <si>
    <t>Clint Powell</t>
  </si>
  <si>
    <t>Edward Au</t>
  </si>
  <si>
    <t>Future Venues Subcommittee Scope Change</t>
  </si>
  <si>
    <t>D'Ambrosia / Myles</t>
  </si>
  <si>
    <t>Confirmation 802.15 VC - Ann Krieger</t>
  </si>
  <si>
    <t>Powell</t>
  </si>
  <si>
    <t>Remote access for currently contracted meetings</t>
  </si>
  <si>
    <t>Proposed Update to Scope of Future Meeting Ad hoc</t>
  </si>
  <si>
    <t>Agenda Items from WG / TAG Chairs</t>
  </si>
  <si>
    <t>ME</t>
  </si>
  <si>
    <t>Approval - Submission to Japan MIC's Consultation</t>
  </si>
  <si>
    <t>Au</t>
  </si>
  <si>
    <t>Approval 802 Nov 2022 Opening Meeting Minutes - 
https://mentor.ieee.org/802-ec/dcn/22/ec-22-0178-00-00EC-nov-2022-plenary-802-ec-opening-mtg-minutes.pdf</t>
  </si>
  <si>
    <t>IEEE Milestone report</t>
  </si>
  <si>
    <t>Thompson</t>
  </si>
  <si>
    <t>R5</t>
  </si>
  <si>
    <t>Approved AGENDA  -  IEEE 802 LMSC EXECUTIVE COMMITTEE INTERIM TELECON</t>
  </si>
  <si>
    <t>Tuesday 20:00-22:00 UTC, 13 Dec 2022</t>
  </si>
  <si>
    <t>Update - EC Action Item Summary</t>
  </si>
  <si>
    <t>Madatory Training for Standards Committee Members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</si>
</sst>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left" vertical="top" wrapText="1"/>
    </xf>
    <xf numFmtId="164" fontId="7" fillId="0" borderId="11" xfId="0" applyNumberFormat="1" applyFont="1" applyBorder="1" applyAlignment="1">
      <alignment horizontal="center" vertical="top" wrapText="1"/>
    </xf>
    <xf numFmtId="164" fontId="6" fillId="0" borderId="11" xfId="0" applyNumberFormat="1" applyFont="1" applyBorder="1" applyAlignment="1">
      <alignment horizontal="left" vertical="top" wrapText="1"/>
    </xf>
    <xf numFmtId="1" fontId="6" fillId="0" borderId="11" xfId="0" applyNumberFormat="1" applyFont="1" applyBorder="1" applyAlignment="1">
      <alignment horizontal="center" vertical="top" wrapText="1"/>
    </xf>
    <xf numFmtId="164" fontId="6" fillId="0" borderId="12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center" vertical="top" wrapText="1"/>
    </xf>
    <xf numFmtId="164" fontId="6" fillId="0" borderId="13" xfId="0" applyNumberFormat="1" applyFont="1" applyBorder="1" applyAlignment="1">
      <alignment horizontal="right" vertical="top" wrapText="1"/>
    </xf>
    <xf numFmtId="164" fontId="6" fillId="0" borderId="2" xfId="0" applyNumberFormat="1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vertical="top" wrapText="1"/>
    </xf>
    <xf numFmtId="165" fontId="6" fillId="0" borderId="13" xfId="0" applyNumberFormat="1" applyFont="1" applyBorder="1" applyAlignment="1">
      <alignment horizontal="right" vertical="top" wrapText="1"/>
    </xf>
    <xf numFmtId="164" fontId="6" fillId="2" borderId="2" xfId="0" applyNumberFormat="1" applyFont="1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1" fontId="6" fillId="2" borderId="1" xfId="0" applyNumberFormat="1" applyFont="1" applyFill="1" applyBorder="1" applyAlignment="1">
      <alignment horizontal="center" vertical="top" wrapText="1"/>
    </xf>
    <xf numFmtId="164" fontId="6" fillId="2" borderId="13" xfId="0" applyNumberFormat="1" applyFont="1" applyFill="1" applyBorder="1" applyAlignment="1">
      <alignment horizontal="right" vertical="top" wrapText="1"/>
    </xf>
    <xf numFmtId="164" fontId="6" fillId="3" borderId="2" xfId="0" applyNumberFormat="1" applyFont="1" applyFill="1" applyBorder="1" applyAlignment="1">
      <alignment vertical="top" wrapText="1"/>
    </xf>
    <xf numFmtId="164" fontId="7" fillId="3" borderId="1" xfId="0" applyNumberFormat="1" applyFont="1" applyFill="1" applyBorder="1" applyAlignment="1">
      <alignment horizontal="center" vertical="top" wrapText="1"/>
    </xf>
    <xf numFmtId="164" fontId="6" fillId="3" borderId="1" xfId="0" applyNumberFormat="1" applyFont="1" applyFill="1" applyBorder="1" applyAlignment="1">
      <alignment horizontal="left" vertical="top" wrapText="1"/>
    </xf>
    <xf numFmtId="1" fontId="6" fillId="3" borderId="1" xfId="0" applyNumberFormat="1" applyFont="1" applyFill="1" applyBorder="1" applyAlignment="1">
      <alignment horizontal="center" vertical="top" wrapText="1"/>
    </xf>
    <xf numFmtId="165" fontId="6" fillId="3" borderId="13" xfId="0" applyNumberFormat="1" applyFont="1" applyFill="1" applyBorder="1" applyAlignment="1">
      <alignment horizontal="right" vertical="top" wrapText="1"/>
    </xf>
    <xf numFmtId="2" fontId="6" fillId="0" borderId="2" xfId="0" applyNumberFormat="1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left" vertical="top" wrapText="1"/>
    </xf>
    <xf numFmtId="2" fontId="6" fillId="0" borderId="2" xfId="0" applyNumberFormat="1" applyFont="1" applyBorder="1" applyAlignment="1">
      <alignment horizontal="right" vertical="top" wrapText="1"/>
    </xf>
    <xf numFmtId="2" fontId="9" fillId="0" borderId="1" xfId="0" applyNumberFormat="1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left" vertical="center" wrapText="1" indent="2"/>
    </xf>
    <xf numFmtId="1" fontId="6" fillId="4" borderId="1" xfId="0" applyNumberFormat="1" applyFont="1" applyFill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2" fontId="6" fillId="0" borderId="0" xfId="0" applyNumberFormat="1" applyFont="1" applyAlignment="1">
      <alignment horizontal="left" vertical="top" wrapText="1"/>
    </xf>
    <xf numFmtId="0" fontId="8" fillId="4" borderId="0" xfId="0" applyFont="1" applyFill="1" applyAlignment="1">
      <alignment vertical="top" wrapText="1"/>
    </xf>
    <xf numFmtId="2" fontId="10" fillId="0" borderId="1" xfId="0" applyNumberFormat="1" applyFont="1" applyBorder="1" applyAlignment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>
      <alignment horizontal="center" vertical="center" wrapText="1"/>
    </xf>
    <xf numFmtId="2" fontId="11" fillId="2" borderId="4" xfId="0" applyNumberFormat="1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>
      <alignment horizontal="left" vertical="top" wrapText="1"/>
    </xf>
    <xf numFmtId="1" fontId="11" fillId="2" borderId="4" xfId="0" applyNumberFormat="1" applyFont="1" applyFill="1" applyBorder="1" applyAlignment="1">
      <alignment horizontal="center" vertical="top" wrapText="1"/>
    </xf>
    <xf numFmtId="165" fontId="11" fillId="2" borderId="14" xfId="0" applyNumberFormat="1" applyFont="1" applyFill="1" applyBorder="1" applyAlignment="1">
      <alignment horizontal="right" vertical="top" wrapText="1"/>
    </xf>
    <xf numFmtId="2" fontId="6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left" vertical="top" wrapText="1"/>
    </xf>
    <xf numFmtId="165" fontId="12" fillId="0" borderId="13" xfId="0" applyNumberFormat="1" applyFont="1" applyBorder="1" applyAlignment="1">
      <alignment horizontal="right" vertical="top" wrapText="1"/>
    </xf>
    <xf numFmtId="164" fontId="6" fillId="4" borderId="2" xfId="0" applyNumberFormat="1" applyFont="1" applyFill="1" applyBorder="1" applyAlignment="1">
      <alignment vertical="top" wrapText="1"/>
    </xf>
    <xf numFmtId="164" fontId="7" fillId="4" borderId="1" xfId="0" applyNumberFormat="1" applyFont="1" applyFill="1" applyBorder="1" applyAlignment="1">
      <alignment horizontal="center" vertical="top" wrapText="1"/>
    </xf>
    <xf numFmtId="164" fontId="6" fillId="4" borderId="1" xfId="0" applyNumberFormat="1" applyFont="1" applyFill="1" applyBorder="1" applyAlignment="1">
      <alignment horizontal="left" vertical="top" wrapText="1"/>
    </xf>
    <xf numFmtId="165" fontId="6" fillId="4" borderId="13" xfId="0" applyNumberFormat="1" applyFont="1" applyFill="1" applyBorder="1" applyAlignment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>
      <alignment horizontal="center" vertical="top" wrapText="1"/>
    </xf>
    <xf numFmtId="2" fontId="14" fillId="0" borderId="38" xfId="0" applyNumberFormat="1" applyFont="1" applyBorder="1" applyAlignment="1">
      <alignment horizontal="left" vertical="top"/>
    </xf>
    <xf numFmtId="2" fontId="14" fillId="4" borderId="0" xfId="0" applyNumberFormat="1" applyFont="1" applyFill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8" xfId="0" applyNumberFormat="1" applyFont="1" applyFill="1" applyBorder="1" applyAlignment="1">
      <alignment horizontal="left" vertical="top"/>
    </xf>
    <xf numFmtId="1" fontId="10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left" vertical="top"/>
    </xf>
    <xf numFmtId="165" fontId="14" fillId="4" borderId="1" xfId="0" applyNumberFormat="1" applyFont="1" applyFill="1" applyBorder="1" applyAlignment="1">
      <alignment vertical="top"/>
    </xf>
    <xf numFmtId="164" fontId="6" fillId="0" borderId="11" xfId="0" applyNumberFormat="1" applyFont="1" applyBorder="1" applyAlignment="1">
      <alignment horizontal="center" vertical="top" wrapText="1"/>
    </xf>
    <xf numFmtId="2" fontId="10" fillId="4" borderId="1" xfId="0" applyNumberFormat="1" applyFont="1" applyFill="1" applyBorder="1" applyAlignment="1">
      <alignment horizontal="center" vertical="top"/>
    </xf>
    <xf numFmtId="2" fontId="10" fillId="4" borderId="1" xfId="0" applyNumberFormat="1" applyFont="1" applyFill="1" applyBorder="1" applyAlignment="1">
      <alignment vertical="top" wrapText="1"/>
    </xf>
    <xf numFmtId="2" fontId="7" fillId="0" borderId="39" xfId="0" applyNumberFormat="1" applyFont="1" applyBorder="1" applyAlignment="1">
      <alignment horizontal="center" vertical="top" wrapText="1"/>
    </xf>
    <xf numFmtId="0" fontId="8" fillId="4" borderId="39" xfId="0" applyFont="1" applyFill="1" applyBorder="1" applyAlignment="1">
      <alignment horizontal="left" vertical="top" wrapText="1"/>
    </xf>
    <xf numFmtId="2" fontId="6" fillId="0" borderId="39" xfId="0" applyNumberFormat="1" applyFont="1" applyBorder="1" applyAlignment="1">
      <alignment horizontal="left" vertical="top" wrapText="1"/>
    </xf>
    <xf numFmtId="1" fontId="6" fillId="4" borderId="39" xfId="0" applyNumberFormat="1" applyFont="1" applyFill="1" applyBorder="1" applyAlignment="1">
      <alignment horizontal="center" vertical="center" wrapText="1"/>
    </xf>
    <xf numFmtId="2" fontId="14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left" vertical="top" wrapText="1" indent="2"/>
    </xf>
    <xf numFmtId="2" fontId="6" fillId="0" borderId="0" xfId="0" applyNumberFormat="1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topLeftCell="A14" zoomScale="170" zoomScaleNormal="170" zoomScaleSheetLayoutView="110" workbookViewId="0">
      <selection activeCell="F30" sqref="F30"/>
    </sheetView>
  </sheetViews>
  <sheetFormatPr defaultColWidth="8.85546875" defaultRowHeight="12.75" x14ac:dyDescent="0.25"/>
  <cols>
    <col min="1" max="1" width="7" style="53" customWidth="1"/>
    <col min="2" max="2" width="7.7109375" style="97" customWidth="1"/>
    <col min="3" max="3" width="53" style="53" customWidth="1"/>
    <col min="4" max="4" width="13.5703125" style="53" customWidth="1"/>
    <col min="5" max="5" width="5.28515625" style="97" customWidth="1"/>
    <col min="6" max="6" width="10.7109375" style="53" customWidth="1"/>
    <col min="7" max="7" width="9.85546875" style="52" customWidth="1"/>
    <col min="8" max="8" width="13.28515625" style="53" customWidth="1"/>
    <col min="9" max="9" width="15.85546875" style="53" customWidth="1"/>
    <col min="10" max="16384" width="8.85546875" style="53"/>
  </cols>
  <sheetData>
    <row r="1" spans="1:9" ht="25.5" x14ac:dyDescent="0.25">
      <c r="A1" s="47" t="s">
        <v>72</v>
      </c>
      <c r="B1" s="48"/>
      <c r="C1" s="119" t="s">
        <v>73</v>
      </c>
      <c r="D1" s="49"/>
      <c r="E1" s="50"/>
      <c r="F1" s="51"/>
    </row>
    <row r="2" spans="1:9" x14ac:dyDescent="0.25">
      <c r="A2" s="54"/>
      <c r="B2" s="107"/>
      <c r="C2" s="116" t="s">
        <v>74</v>
      </c>
      <c r="D2" s="55"/>
      <c r="E2" s="56"/>
      <c r="F2" s="57"/>
    </row>
    <row r="3" spans="1:9" x14ac:dyDescent="0.25">
      <c r="A3" s="58"/>
      <c r="B3" s="59"/>
      <c r="C3" s="60"/>
      <c r="D3" s="55"/>
      <c r="E3" s="56"/>
      <c r="F3" s="57"/>
    </row>
    <row r="4" spans="1:9" ht="25.5" x14ac:dyDescent="0.25">
      <c r="A4" s="61" t="s">
        <v>2</v>
      </c>
      <c r="B4" s="59" t="s">
        <v>3</v>
      </c>
      <c r="C4" s="62" t="s">
        <v>28</v>
      </c>
      <c r="D4" s="55"/>
      <c r="E4" s="56" t="s">
        <v>3</v>
      </c>
      <c r="F4" s="63" t="s">
        <v>3</v>
      </c>
    </row>
    <row r="5" spans="1:9" x14ac:dyDescent="0.25">
      <c r="A5" s="64"/>
      <c r="B5" s="65"/>
      <c r="C5" s="66" t="s">
        <v>4</v>
      </c>
      <c r="D5" s="67"/>
      <c r="E5" s="68"/>
      <c r="F5" s="69"/>
    </row>
    <row r="6" spans="1:9" x14ac:dyDescent="0.25">
      <c r="A6" s="70"/>
      <c r="B6" s="71"/>
      <c r="C6" s="72" t="s">
        <v>5</v>
      </c>
      <c r="D6" s="72"/>
      <c r="E6" s="73"/>
      <c r="F6" s="74"/>
    </row>
    <row r="7" spans="1:9" s="85" customFormat="1" x14ac:dyDescent="0.25">
      <c r="A7" s="102"/>
      <c r="B7" s="103"/>
      <c r="C7" s="104"/>
      <c r="D7" s="104"/>
      <c r="E7" s="81"/>
      <c r="F7" s="105"/>
      <c r="G7" s="106"/>
    </row>
    <row r="8" spans="1:9" x14ac:dyDescent="0.25">
      <c r="A8" s="108">
        <f>1</f>
        <v>1</v>
      </c>
      <c r="B8" s="99"/>
      <c r="C8" s="100" t="s">
        <v>6</v>
      </c>
      <c r="D8" s="77" t="s">
        <v>1</v>
      </c>
      <c r="E8" s="56">
        <v>5</v>
      </c>
      <c r="F8" s="101">
        <f>TIME(15,0,0)</f>
        <v>0.625</v>
      </c>
    </row>
    <row r="9" spans="1:9" x14ac:dyDescent="0.25">
      <c r="A9" s="108">
        <f>2</f>
        <v>2</v>
      </c>
      <c r="B9" s="76" t="s">
        <v>7</v>
      </c>
      <c r="C9" s="77" t="s">
        <v>32</v>
      </c>
      <c r="D9" s="77" t="s">
        <v>1</v>
      </c>
      <c r="E9" s="56">
        <v>5</v>
      </c>
      <c r="F9" s="101">
        <f t="shared" ref="F9:F31" si="0">F8+TIME(0,E8,0)</f>
        <v>0.62847222222222221</v>
      </c>
      <c r="G9" s="127"/>
      <c r="H9" s="127"/>
      <c r="I9" s="127"/>
    </row>
    <row r="10" spans="1:9" ht="25.5" x14ac:dyDescent="0.25">
      <c r="A10" s="117">
        <f t="shared" ref="A10:A11" si="1">A9+0.01</f>
        <v>2.0099999999999998</v>
      </c>
      <c r="B10" s="120" t="s">
        <v>8</v>
      </c>
      <c r="C10" s="121" t="s">
        <v>52</v>
      </c>
      <c r="D10" s="112" t="s">
        <v>1</v>
      </c>
      <c r="E10" s="115">
        <v>2</v>
      </c>
      <c r="F10" s="118">
        <f t="shared" si="0"/>
        <v>0.63194444444444442</v>
      </c>
      <c r="H10" s="52"/>
      <c r="I10" s="52"/>
    </row>
    <row r="11" spans="1:9" ht="38.25" x14ac:dyDescent="0.25">
      <c r="A11" s="117">
        <f t="shared" si="1"/>
        <v>2.0199999999999996</v>
      </c>
      <c r="B11" s="120" t="s">
        <v>7</v>
      </c>
      <c r="C11" s="121" t="s">
        <v>69</v>
      </c>
      <c r="D11" s="112" t="s">
        <v>48</v>
      </c>
      <c r="E11" s="115">
        <v>3</v>
      </c>
      <c r="F11" s="118">
        <f t="shared" si="0"/>
        <v>0.6333333333333333</v>
      </c>
      <c r="H11" s="52"/>
      <c r="I11" s="52"/>
    </row>
    <row r="12" spans="1:9" s="85" customFormat="1" x14ac:dyDescent="0.25">
      <c r="A12" s="109"/>
      <c r="B12" s="110"/>
      <c r="C12" s="111"/>
      <c r="D12" s="112"/>
      <c r="E12" s="115"/>
      <c r="F12" s="118">
        <f t="shared" si="0"/>
        <v>0.63541666666666663</v>
      </c>
      <c r="G12" s="106"/>
      <c r="H12" s="106"/>
      <c r="I12" s="106"/>
    </row>
    <row r="13" spans="1:9" x14ac:dyDescent="0.25">
      <c r="A13" s="108">
        <f>3</f>
        <v>3</v>
      </c>
      <c r="B13" s="76" t="s">
        <v>8</v>
      </c>
      <c r="C13" s="77" t="s">
        <v>9</v>
      </c>
      <c r="D13" s="77" t="s">
        <v>1</v>
      </c>
      <c r="E13" s="56">
        <v>5</v>
      </c>
      <c r="F13" s="118">
        <f t="shared" si="0"/>
        <v>0.63541666666666663</v>
      </c>
    </row>
    <row r="14" spans="1:9" ht="25.5" x14ac:dyDescent="0.25">
      <c r="A14" s="113">
        <f>A18+0.01</f>
        <v>3.0299999999999994</v>
      </c>
      <c r="B14" s="76" t="s">
        <v>50</v>
      </c>
      <c r="C14" s="77" t="s">
        <v>59</v>
      </c>
      <c r="D14" s="77" t="s">
        <v>60</v>
      </c>
      <c r="E14" s="56">
        <v>5</v>
      </c>
      <c r="F14" s="118">
        <f t="shared" si="0"/>
        <v>0.63888888888888884</v>
      </c>
    </row>
    <row r="15" spans="1:9" x14ac:dyDescent="0.25">
      <c r="A15" s="113">
        <f>A14+0.01</f>
        <v>3.0399999999999991</v>
      </c>
      <c r="B15" s="76" t="s">
        <v>7</v>
      </c>
      <c r="C15" s="77" t="s">
        <v>63</v>
      </c>
      <c r="D15" s="77" t="s">
        <v>48</v>
      </c>
      <c r="E15" s="56">
        <v>20</v>
      </c>
      <c r="F15" s="118">
        <f t="shared" si="0"/>
        <v>0.64236111111111105</v>
      </c>
    </row>
    <row r="16" spans="1:9" x14ac:dyDescent="0.25">
      <c r="A16" s="113">
        <f>A15+0.01</f>
        <v>3.0499999999999989</v>
      </c>
      <c r="B16" s="76" t="s">
        <v>7</v>
      </c>
      <c r="C16" s="77" t="s">
        <v>64</v>
      </c>
      <c r="D16" s="77" t="s">
        <v>48</v>
      </c>
      <c r="E16" s="56">
        <v>20</v>
      </c>
      <c r="F16" s="118">
        <f t="shared" si="0"/>
        <v>0.65624999999999989</v>
      </c>
    </row>
    <row r="17" spans="1:10" x14ac:dyDescent="0.25">
      <c r="A17" s="113">
        <f>A13+0.01</f>
        <v>3.01</v>
      </c>
      <c r="B17" s="76" t="s">
        <v>7</v>
      </c>
      <c r="C17" s="77" t="s">
        <v>55</v>
      </c>
      <c r="D17" s="77" t="s">
        <v>0</v>
      </c>
      <c r="E17" s="56">
        <v>20</v>
      </c>
      <c r="F17" s="118">
        <f t="shared" si="0"/>
        <v>0.67013888888888873</v>
      </c>
    </row>
    <row r="18" spans="1:10" x14ac:dyDescent="0.25">
      <c r="A18" s="113">
        <f t="shared" ref="A18" si="2">A17+0.01</f>
        <v>3.0199999999999996</v>
      </c>
      <c r="B18" s="76" t="s">
        <v>8</v>
      </c>
      <c r="C18" s="77" t="s">
        <v>53</v>
      </c>
      <c r="D18" s="77" t="s">
        <v>54</v>
      </c>
      <c r="E18" s="56">
        <v>5</v>
      </c>
      <c r="F18" s="118">
        <f t="shared" si="0"/>
        <v>0.68402777777777757</v>
      </c>
    </row>
    <row r="19" spans="1:10" x14ac:dyDescent="0.25">
      <c r="A19" s="113">
        <f>3.09</f>
        <v>3.09</v>
      </c>
      <c r="B19" s="76" t="s">
        <v>50</v>
      </c>
      <c r="C19" s="77" t="s">
        <v>75</v>
      </c>
      <c r="D19" s="77" t="s">
        <v>48</v>
      </c>
      <c r="E19" s="56">
        <v>5</v>
      </c>
      <c r="F19" s="118">
        <f t="shared" si="0"/>
        <v>0.68749999999999978</v>
      </c>
    </row>
    <row r="20" spans="1:10" x14ac:dyDescent="0.25">
      <c r="A20" s="75"/>
      <c r="B20" s="76"/>
      <c r="C20" s="77"/>
      <c r="D20" s="77"/>
      <c r="E20" s="56"/>
      <c r="F20" s="101">
        <f t="shared" si="0"/>
        <v>0.69097222222222199</v>
      </c>
    </row>
    <row r="21" spans="1:10" x14ac:dyDescent="0.25">
      <c r="A21" s="108">
        <f>4</f>
        <v>4</v>
      </c>
      <c r="B21" s="76"/>
      <c r="C21" s="82" t="s">
        <v>65</v>
      </c>
      <c r="D21" s="77"/>
      <c r="E21" s="56"/>
      <c r="F21" s="101">
        <f t="shared" si="0"/>
        <v>0.69097222222222199</v>
      </c>
    </row>
    <row r="22" spans="1:10" x14ac:dyDescent="0.25">
      <c r="A22" s="113">
        <f t="shared" ref="A22:A23" si="3">A21+0.01</f>
        <v>4.01</v>
      </c>
      <c r="B22" s="76" t="s">
        <v>7</v>
      </c>
      <c r="C22" s="77" t="s">
        <v>61</v>
      </c>
      <c r="D22" s="77" t="s">
        <v>62</v>
      </c>
      <c r="E22" s="56">
        <v>5</v>
      </c>
      <c r="F22" s="101">
        <f t="shared" si="0"/>
        <v>0.69097222222222199</v>
      </c>
    </row>
    <row r="23" spans="1:10" x14ac:dyDescent="0.25">
      <c r="A23" s="113">
        <f t="shared" si="3"/>
        <v>4.0199999999999996</v>
      </c>
      <c r="B23" s="76" t="s">
        <v>66</v>
      </c>
      <c r="C23" s="77" t="s">
        <v>67</v>
      </c>
      <c r="D23" s="77" t="s">
        <v>68</v>
      </c>
      <c r="E23" s="81">
        <v>5</v>
      </c>
      <c r="F23" s="101">
        <f t="shared" si="0"/>
        <v>0.6944444444444442</v>
      </c>
    </row>
    <row r="24" spans="1:10" x14ac:dyDescent="0.25">
      <c r="A24" s="126"/>
      <c r="B24" s="76"/>
      <c r="C24" s="80"/>
      <c r="D24" s="77"/>
      <c r="E24" s="81"/>
      <c r="F24" s="101">
        <f t="shared" si="0"/>
        <v>0.69791666666666641</v>
      </c>
    </row>
    <row r="25" spans="1:10" x14ac:dyDescent="0.25">
      <c r="A25" s="108">
        <f>5</f>
        <v>5</v>
      </c>
      <c r="B25" s="76"/>
      <c r="C25" s="79" t="s">
        <v>38</v>
      </c>
      <c r="D25" s="77"/>
      <c r="E25" s="56"/>
      <c r="F25" s="101">
        <f t="shared" si="0"/>
        <v>0.69791666666666641</v>
      </c>
      <c r="G25" s="84"/>
      <c r="H25" s="83"/>
      <c r="I25" s="84"/>
      <c r="J25" s="84"/>
    </row>
    <row r="26" spans="1:10" x14ac:dyDescent="0.25">
      <c r="A26" s="78"/>
      <c r="B26" s="76"/>
      <c r="C26" s="77"/>
      <c r="D26" s="77"/>
      <c r="E26" s="56"/>
      <c r="F26" s="101">
        <f t="shared" si="0"/>
        <v>0.69791666666666641</v>
      </c>
      <c r="G26" s="84"/>
      <c r="H26" s="84"/>
      <c r="I26" s="84"/>
      <c r="J26" s="84"/>
    </row>
    <row r="27" spans="1:10" x14ac:dyDescent="0.25">
      <c r="A27" s="108">
        <f>6</f>
        <v>6</v>
      </c>
      <c r="B27" s="76"/>
      <c r="C27" s="79" t="s">
        <v>51</v>
      </c>
      <c r="D27" s="77"/>
      <c r="E27" s="56"/>
      <c r="F27" s="101">
        <f t="shared" si="0"/>
        <v>0.69791666666666641</v>
      </c>
      <c r="G27" s="84"/>
      <c r="H27" s="84"/>
      <c r="I27" s="84"/>
      <c r="J27" s="84"/>
    </row>
    <row r="28" spans="1:10" x14ac:dyDescent="0.2">
      <c r="A28" s="75">
        <v>6.01</v>
      </c>
      <c r="B28" s="76" t="s">
        <v>8</v>
      </c>
      <c r="C28" s="86" t="s">
        <v>70</v>
      </c>
      <c r="D28" s="87" t="s">
        <v>71</v>
      </c>
      <c r="E28" s="88">
        <v>5</v>
      </c>
      <c r="F28" s="101">
        <f t="shared" si="0"/>
        <v>0.69791666666666641</v>
      </c>
      <c r="G28" s="84"/>
      <c r="H28" s="84"/>
      <c r="I28" s="84"/>
      <c r="J28" s="84"/>
    </row>
    <row r="29" spans="1:10" x14ac:dyDescent="0.2">
      <c r="A29" s="128">
        <v>6.02</v>
      </c>
      <c r="B29" s="76" t="s">
        <v>8</v>
      </c>
      <c r="C29" s="86" t="s">
        <v>76</v>
      </c>
      <c r="D29" s="87" t="s">
        <v>1</v>
      </c>
      <c r="E29" s="88">
        <v>5</v>
      </c>
      <c r="F29" s="101">
        <f t="shared" si="0"/>
        <v>0.70138888888888862</v>
      </c>
      <c r="G29" s="84"/>
      <c r="H29" s="84"/>
      <c r="I29" s="84"/>
      <c r="J29" s="84"/>
    </row>
    <row r="30" spans="1:10" ht="25.5" x14ac:dyDescent="0.25">
      <c r="A30" s="108">
        <f>9</f>
        <v>9</v>
      </c>
      <c r="B30" s="76"/>
      <c r="C30" s="89" t="s">
        <v>30</v>
      </c>
      <c r="D30" s="77" t="s">
        <v>31</v>
      </c>
      <c r="E30" s="90">
        <v>5</v>
      </c>
      <c r="F30" s="101">
        <f t="shared" si="0"/>
        <v>0.70486111111111083</v>
      </c>
      <c r="G30" s="84"/>
      <c r="H30" s="84"/>
      <c r="I30" s="84"/>
      <c r="J30" s="84"/>
    </row>
    <row r="31" spans="1:10" x14ac:dyDescent="0.25">
      <c r="A31" s="108"/>
      <c r="B31" s="122"/>
      <c r="C31" s="123"/>
      <c r="D31" s="124"/>
      <c r="E31" s="125"/>
      <c r="F31" s="101">
        <f t="shared" si="0"/>
        <v>0.70833333333333304</v>
      </c>
      <c r="G31" s="84"/>
      <c r="H31" s="84"/>
      <c r="I31" s="84"/>
      <c r="J31" s="84"/>
    </row>
    <row r="32" spans="1:10" ht="13.5" thickBot="1" x14ac:dyDescent="0.3">
      <c r="A32" s="114">
        <f>10</f>
        <v>10</v>
      </c>
      <c r="B32" s="91" t="s">
        <v>7</v>
      </c>
      <c r="C32" s="92" t="s">
        <v>33</v>
      </c>
      <c r="D32" s="93" t="s">
        <v>1</v>
      </c>
      <c r="E32" s="94"/>
      <c r="F32" s="95">
        <v>0.70833333333333337</v>
      </c>
      <c r="G32" s="96"/>
      <c r="H32" s="84"/>
    </row>
    <row r="36" spans="3:3" x14ac:dyDescent="0.25">
      <c r="C36" s="98"/>
    </row>
    <row r="37" spans="3:3" x14ac:dyDescent="0.25">
      <c r="C37" s="98"/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C25" sqref="C24:C25"/>
    </sheetView>
  </sheetViews>
  <sheetFormatPr defaultRowHeight="15" x14ac:dyDescent="0.25"/>
  <cols>
    <col min="2" max="2" width="16.28515625" customWidth="1"/>
    <col min="3" max="3" width="27.5703125" customWidth="1"/>
    <col min="4" max="5" width="11.5703125" customWidth="1"/>
    <col min="6" max="9" width="11.5703125" style="5" customWidth="1"/>
  </cols>
  <sheetData>
    <row r="1" spans="1:9" ht="15.75" thickBot="1" x14ac:dyDescent="0.3"/>
    <row r="2" spans="1:9" ht="45.75" customHeight="1" thickBot="1" x14ac:dyDescent="0.3">
      <c r="B2" s="36" t="s">
        <v>10</v>
      </c>
      <c r="C2" s="37" t="s">
        <v>11</v>
      </c>
      <c r="D2" s="38" t="s">
        <v>12</v>
      </c>
      <c r="E2" s="41" t="s">
        <v>49</v>
      </c>
      <c r="F2" s="17"/>
      <c r="G2" s="19" t="s">
        <v>42</v>
      </c>
      <c r="H2" s="20" t="s">
        <v>40</v>
      </c>
      <c r="I2" s="21" t="s">
        <v>43</v>
      </c>
    </row>
    <row r="3" spans="1:9" x14ac:dyDescent="0.25">
      <c r="A3">
        <v>1</v>
      </c>
      <c r="B3" s="15" t="s">
        <v>13</v>
      </c>
      <c r="C3" s="16" t="s">
        <v>39</v>
      </c>
      <c r="D3" s="42">
        <v>1</v>
      </c>
      <c r="E3" s="44"/>
      <c r="F3" s="18"/>
      <c r="G3" s="22"/>
      <c r="H3" s="9"/>
      <c r="I3" s="23"/>
    </row>
    <row r="4" spans="1:9" x14ac:dyDescent="0.25">
      <c r="A4">
        <v>2</v>
      </c>
      <c r="B4" s="1" t="s">
        <v>14</v>
      </c>
      <c r="C4" s="2" t="s">
        <v>15</v>
      </c>
      <c r="D4" s="33">
        <v>1</v>
      </c>
      <c r="E4" s="45"/>
      <c r="F4" s="18"/>
      <c r="G4" s="22"/>
      <c r="H4" s="9"/>
      <c r="I4" s="23"/>
    </row>
    <row r="5" spans="1:9" x14ac:dyDescent="0.25">
      <c r="A5">
        <v>3</v>
      </c>
      <c r="B5" s="1" t="s">
        <v>14</v>
      </c>
      <c r="C5" s="2" t="s">
        <v>22</v>
      </c>
      <c r="D5" s="33">
        <v>1</v>
      </c>
      <c r="E5" s="45"/>
      <c r="F5" s="18"/>
      <c r="G5" s="24"/>
      <c r="H5" s="10"/>
      <c r="I5" s="25"/>
    </row>
    <row r="6" spans="1:9" x14ac:dyDescent="0.25">
      <c r="A6">
        <v>4</v>
      </c>
      <c r="B6" s="1" t="s">
        <v>16</v>
      </c>
      <c r="C6" s="2" t="s">
        <v>17</v>
      </c>
      <c r="D6" s="33">
        <v>1</v>
      </c>
      <c r="E6" s="45"/>
      <c r="F6" s="18"/>
      <c r="G6" s="24"/>
      <c r="H6" s="10"/>
      <c r="I6" s="25"/>
    </row>
    <row r="7" spans="1:9" x14ac:dyDescent="0.25">
      <c r="A7">
        <v>5</v>
      </c>
      <c r="B7" s="1" t="s">
        <v>18</v>
      </c>
      <c r="C7" s="2" t="s">
        <v>19</v>
      </c>
      <c r="D7" s="33">
        <v>1</v>
      </c>
      <c r="E7" s="45"/>
      <c r="F7" s="18"/>
      <c r="G7" s="24"/>
      <c r="H7" s="10"/>
      <c r="I7" s="25"/>
    </row>
    <row r="8" spans="1:9" x14ac:dyDescent="0.25">
      <c r="A8">
        <v>6</v>
      </c>
      <c r="B8" s="1" t="s">
        <v>29</v>
      </c>
      <c r="C8" s="2" t="s">
        <v>47</v>
      </c>
      <c r="D8" s="33">
        <v>1</v>
      </c>
      <c r="E8" s="45"/>
      <c r="F8" s="18"/>
      <c r="G8" s="24"/>
      <c r="H8" s="10"/>
      <c r="I8" s="25"/>
    </row>
    <row r="9" spans="1:9" x14ac:dyDescent="0.25">
      <c r="A9">
        <v>7</v>
      </c>
      <c r="B9" s="1">
        <v>1</v>
      </c>
      <c r="C9" s="2" t="s">
        <v>56</v>
      </c>
      <c r="D9" s="33">
        <v>1</v>
      </c>
      <c r="E9" s="45"/>
      <c r="F9" s="18"/>
      <c r="G9" s="24"/>
      <c r="H9" s="10"/>
      <c r="I9" s="25"/>
    </row>
    <row r="10" spans="1:9" x14ac:dyDescent="0.25">
      <c r="A10">
        <v>8</v>
      </c>
      <c r="B10" s="1">
        <v>3</v>
      </c>
      <c r="C10" s="2" t="s">
        <v>21</v>
      </c>
      <c r="D10" s="33">
        <v>1</v>
      </c>
      <c r="E10" s="45"/>
      <c r="F10" s="18"/>
      <c r="G10" s="24"/>
      <c r="H10" s="10"/>
      <c r="I10" s="25"/>
    </row>
    <row r="11" spans="1:9" x14ac:dyDescent="0.25">
      <c r="A11">
        <v>9</v>
      </c>
      <c r="B11" s="1">
        <v>11</v>
      </c>
      <c r="C11" s="13" t="s">
        <v>46</v>
      </c>
      <c r="D11" s="33">
        <v>1</v>
      </c>
      <c r="E11" s="45"/>
      <c r="F11" s="18"/>
      <c r="G11" s="24"/>
      <c r="H11" s="10"/>
      <c r="I11" s="25"/>
    </row>
    <row r="12" spans="1:9" x14ac:dyDescent="0.25">
      <c r="A12">
        <v>10</v>
      </c>
      <c r="B12" s="1">
        <v>15</v>
      </c>
      <c r="C12" s="2" t="s">
        <v>57</v>
      </c>
      <c r="D12" s="33">
        <v>1</v>
      </c>
      <c r="E12" s="45"/>
      <c r="F12" s="18"/>
      <c r="G12" s="24"/>
      <c r="H12" s="10"/>
      <c r="I12" s="25"/>
    </row>
    <row r="13" spans="1:9" ht="15" customHeight="1" x14ac:dyDescent="0.25">
      <c r="A13">
        <v>11</v>
      </c>
      <c r="B13" s="1">
        <v>18</v>
      </c>
      <c r="C13" s="2" t="s">
        <v>58</v>
      </c>
      <c r="D13" s="33">
        <v>1</v>
      </c>
      <c r="E13" s="45"/>
      <c r="F13" s="18"/>
      <c r="G13" s="24"/>
      <c r="H13" s="10"/>
      <c r="I13" s="25"/>
    </row>
    <row r="14" spans="1:9" x14ac:dyDescent="0.25">
      <c r="A14">
        <v>12</v>
      </c>
      <c r="B14" s="1">
        <v>19</v>
      </c>
      <c r="C14" s="2" t="s">
        <v>24</v>
      </c>
      <c r="D14" s="33">
        <v>1</v>
      </c>
      <c r="E14" s="45"/>
      <c r="F14" s="18"/>
      <c r="G14" s="24"/>
      <c r="H14" s="10"/>
      <c r="I14" s="25"/>
    </row>
    <row r="15" spans="1:9" x14ac:dyDescent="0.25">
      <c r="A15">
        <v>15</v>
      </c>
      <c r="B15" s="1">
        <v>24</v>
      </c>
      <c r="C15" s="2" t="s">
        <v>41</v>
      </c>
      <c r="D15" s="33">
        <v>1</v>
      </c>
      <c r="E15" s="45"/>
      <c r="F15" s="18"/>
      <c r="G15" s="24"/>
      <c r="H15" s="10"/>
      <c r="I15" s="25"/>
    </row>
    <row r="16" spans="1:9" ht="18" customHeight="1" x14ac:dyDescent="0.25">
      <c r="A16">
        <v>16</v>
      </c>
      <c r="B16" s="1" t="s">
        <v>25</v>
      </c>
      <c r="C16" s="2" t="s">
        <v>26</v>
      </c>
      <c r="D16" s="33" t="s">
        <v>23</v>
      </c>
      <c r="E16" s="45"/>
      <c r="F16" s="35"/>
      <c r="G16" s="26" t="s">
        <v>37</v>
      </c>
      <c r="H16" s="11" t="s">
        <v>37</v>
      </c>
      <c r="I16" s="27" t="s">
        <v>37</v>
      </c>
    </row>
    <row r="17" spans="1:9" ht="18" customHeight="1" x14ac:dyDescent="0.25">
      <c r="A17">
        <v>17</v>
      </c>
      <c r="B17" s="1" t="s">
        <v>25</v>
      </c>
      <c r="C17" s="2" t="s">
        <v>20</v>
      </c>
      <c r="D17" s="33" t="s">
        <v>23</v>
      </c>
      <c r="E17" s="45"/>
      <c r="F17" s="35"/>
      <c r="G17" s="26" t="s">
        <v>37</v>
      </c>
      <c r="H17" s="26" t="s">
        <v>37</v>
      </c>
      <c r="I17" s="26" t="s">
        <v>37</v>
      </c>
    </row>
    <row r="18" spans="1:9" ht="18" customHeight="1" thickBot="1" x14ac:dyDescent="0.3">
      <c r="A18">
        <v>18</v>
      </c>
      <c r="B18" s="3" t="s">
        <v>45</v>
      </c>
      <c r="C18" s="4" t="s">
        <v>44</v>
      </c>
      <c r="D18" s="34" t="s">
        <v>23</v>
      </c>
      <c r="E18" s="46"/>
      <c r="F18" s="35"/>
      <c r="G18" s="26" t="s">
        <v>37</v>
      </c>
      <c r="H18" s="11" t="s">
        <v>37</v>
      </c>
      <c r="I18" s="27" t="s">
        <v>37</v>
      </c>
    </row>
    <row r="19" spans="1:9" ht="38.25" customHeight="1" thickTop="1" thickBot="1" x14ac:dyDescent="0.3">
      <c r="B19" s="39"/>
      <c r="C19" s="14" t="s">
        <v>27</v>
      </c>
      <c r="D19" s="43">
        <f>SUM(D3:D18)</f>
        <v>13</v>
      </c>
      <c r="E19" s="40">
        <f>SUM(E3:E18)</f>
        <v>0</v>
      </c>
      <c r="F19" s="8" t="s">
        <v>34</v>
      </c>
      <c r="G19" s="28">
        <f>COUNTIF(G3:G15,"y")</f>
        <v>0</v>
      </c>
      <c r="H19" s="7">
        <f>COUNTIF(H3:H15,"y")</f>
        <v>0</v>
      </c>
      <c r="I19" s="29">
        <f>COUNTIF(I3:I15,"y")</f>
        <v>0</v>
      </c>
    </row>
    <row r="20" spans="1:9" ht="17.25" thickTop="1" thickBot="1" x14ac:dyDescent="0.3">
      <c r="F20" s="8" t="s">
        <v>35</v>
      </c>
      <c r="G20" s="28">
        <f>COUNTIF(G3:G15,"n")</f>
        <v>0</v>
      </c>
      <c r="H20" s="7">
        <f>COUNTIF(H3:H15,"n")</f>
        <v>0</v>
      </c>
      <c r="I20" s="29">
        <f>COUNTIF(I3:I15,"n")</f>
        <v>0</v>
      </c>
    </row>
    <row r="21" spans="1:9" ht="17.25" thickTop="1" thickBot="1" x14ac:dyDescent="0.3">
      <c r="F21" s="8" t="s">
        <v>36</v>
      </c>
      <c r="G21" s="30">
        <f>COUNTIF(G3:G15,"a")</f>
        <v>0</v>
      </c>
      <c r="H21" s="31">
        <f>COUNTIF(H3:H15,"a")</f>
        <v>0</v>
      </c>
      <c r="I21" s="32">
        <f>COUNTIF(I3:I15,"a")</f>
        <v>0</v>
      </c>
    </row>
    <row r="23" spans="1:9" x14ac:dyDescent="0.25">
      <c r="B23" s="12"/>
    </row>
    <row r="24" spans="1:9" x14ac:dyDescent="0.25">
      <c r="B24" s="12"/>
    </row>
    <row r="25" spans="1:9" x14ac:dyDescent="0.25">
      <c r="A25" s="6"/>
      <c r="B25" s="12"/>
    </row>
    <row r="26" spans="1:9" x14ac:dyDescent="0.25">
      <c r="B26" s="12"/>
    </row>
    <row r="27" spans="1:9" x14ac:dyDescent="0.25">
      <c r="B27" s="12"/>
    </row>
    <row r="28" spans="1:9" x14ac:dyDescent="0.25">
      <c r="B28" s="12"/>
    </row>
    <row r="31" spans="1:9" x14ac:dyDescent="0.2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13 Dec Agenda</vt:lpstr>
      <vt:lpstr>EC Roster - Vote Calculator</vt:lpstr>
      <vt:lpstr>'EC Telecon Tues 13 Dec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Jon Rosdahl</cp:lastModifiedBy>
  <cp:lastPrinted>2014-10-07T16:46:30Z</cp:lastPrinted>
  <dcterms:created xsi:type="dcterms:W3CDTF">2014-06-02T22:59:39Z</dcterms:created>
  <dcterms:modified xsi:type="dcterms:W3CDTF">2022-12-13T21:39:07Z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