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1_0601/"/>
    </mc:Choice>
  </mc:AlternateContent>
  <xr:revisionPtr revIDLastSave="9" documentId="8_{A0F903EC-5B18-443F-965E-827D16EC7B78}" xr6:coauthVersionLast="46" xr6:coauthVersionMax="46" xr10:uidLastSave="{31DC3757-0918-45FD-95D9-391371C478E5}"/>
  <bookViews>
    <workbookView xWindow="-43890" yWindow="11010" windowWidth="16545" windowHeight="19365" xr2:uid="{00000000-000D-0000-FFFF-FFFF00000000}"/>
  </bookViews>
  <sheets>
    <sheet name="EC Telecon Tues 5 Jan Agenda" sheetId="1" r:id="rId1"/>
    <sheet name="EC Roster - Vote Calculator" sheetId="2" r:id="rId2"/>
  </sheets>
  <definedNames>
    <definedName name="_xlnm.Print_Area" localSheetId="0">'EC Telecon Tues 5 Jan Agenda'!$A$1:$G$25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24" i="1" l="1"/>
  <c r="A25" i="1"/>
  <c r="A22" i="1" l="1"/>
  <c r="A20" i="1"/>
  <c r="A18" i="1"/>
  <c r="A13" i="1"/>
  <c r="A14" i="1" s="1"/>
  <c r="A15" i="1" s="1"/>
  <c r="A16" i="1" s="1"/>
  <c r="A9" i="1"/>
  <c r="A10" i="1" s="1"/>
  <c r="A11" i="1" s="1"/>
  <c r="A8" i="1"/>
  <c r="E19" i="2" l="1"/>
  <c r="H21" i="2" l="1"/>
  <c r="H20" i="2"/>
  <c r="H19" i="2"/>
  <c r="I21" i="2" l="1"/>
  <c r="I20" i="2"/>
  <c r="I19" i="2"/>
  <c r="G21" i="2"/>
  <c r="G20" i="2"/>
  <c r="G19" i="2"/>
  <c r="D19" i="2" l="1"/>
  <c r="F9" i="1"/>
  <c r="F13" i="1" l="1"/>
  <c r="F14" i="1" s="1"/>
  <c r="F15" i="1" s="1"/>
  <c r="F16" i="1" s="1"/>
  <c r="F17" i="1" s="1"/>
  <c r="F10" i="1"/>
  <c r="F11" i="1" s="1"/>
  <c r="F18" i="1" l="1"/>
  <c r="F19" i="1" s="1"/>
  <c r="F20" i="1" s="1"/>
  <c r="F21" i="1" s="1"/>
  <c r="F22" i="1" s="1"/>
  <c r="F23" i="1" s="1"/>
  <c r="F24" i="1" s="1"/>
</calcChain>
</file>

<file path=xl/sharedStrings.xml><?xml version="1.0" encoding="utf-8"?>
<sst xmlns="http://schemas.openxmlformats.org/spreadsheetml/2006/main" count="94" uniqueCount="74">
  <si>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</si>
  <si>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</si>
  <si>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</si>
  <si>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</si>
  <si>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</si>
  <si>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</si>
  <si>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</si>
  <si>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</si>
  <si>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</si>
  <si>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</si>
  <si>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</si>
  <si>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</si>
  <si>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</si>
  <si>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</si>
  <si>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</si>
  <si>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</si>
  <si>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</si>
  <si>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</si>
  <si>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</si>
  <si>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</si>
  <si>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</si>
  <si>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</si>
  <si>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</si>
  <si>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</si>
  <si>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</si>
  <si>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</si>
  <si>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</si>
  <si>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</si>
  <si>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</si>
  <si>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</si>
  <si>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</si>
  <si>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</si>
  <si>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</si>
  <si>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</si>
  <si>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>Bob Heile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</si>
  <si>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</si>
  <si>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</si>
  <si>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</si>
  <si>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</si>
  <si>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</si>
  <si>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</si>
  <si>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</si>
  <si>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</si>
  <si>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</si>
  <si>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</si>
  <si>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</si>
  <si>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DRAFT AGENDA  -  IEEE 802 LMSC EXECUTIVE COMMITTEE INTERIM TELECON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</si>
  <si>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</si>
  <si>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</si>
  <si>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</si>
  <si>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</si>
  <si>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</si>
  <si>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</si>
  <si>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</si>
  <si>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</si>
  <si>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</si>
  <si>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>Jay Holcomb</t>
  </si>
  <si>
    <t xml:space="preserve">Dorothy Stanley </t>
  </si>
  <si>
    <t>George Zimmerman</t>
  </si>
  <si>
    <t>Glenn Parsons /John Messenger</t>
  </si>
  <si>
    <t>D'Ambrosia</t>
  </si>
  <si>
    <t>Attendance</t>
  </si>
  <si>
    <t>R0</t>
  </si>
  <si>
    <t>DT</t>
  </si>
  <si>
    <t>Future Venue Update</t>
  </si>
  <si>
    <t>Agenda Items from WG Chairs</t>
  </si>
  <si>
    <t>Other Business</t>
  </si>
  <si>
    <t xml:space="preserve">IEEE-SA Participation / Copyright Policies 
Reference - https://ieee802.org/sapolicies.shtml </t>
  </si>
  <si>
    <t>MI*</t>
  </si>
  <si>
    <t>Update - EC Action Item Summary
See https://mentor.ieee.org/802-ec/dcn/19/ec-19-0085-xx-00EC-ec-action-items-ongoing.pdf</t>
  </si>
  <si>
    <t>Treasurer's Update</t>
  </si>
  <si>
    <t>Zimmerman</t>
  </si>
  <si>
    <t>Tuesday 1900-2100 UTC, 1 Jun 2021</t>
  </si>
  <si>
    <t>Approve the following minutes
 04 May 2021 802 EC Monthly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</si>
</sst>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0" fillId="0" borderId="0" xfId="0" applyBorder="1" applyAlignment="1">
      <alignment horizontal="center"/>
    </xf>
    <xf numFmtId="0" fontId="0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Fill="1" applyBorder="1" applyAlignment="1" applyProtection="1">
      <alignment horizontal="left" vertical="top" wrapText="1"/>
    </xf>
    <xf numFmtId="164" fontId="7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1" xfId="0" applyNumberFormat="1" applyFont="1" applyFill="1" applyBorder="1" applyAlignment="1" applyProtection="1">
      <alignment horizontal="left" vertical="top" wrapText="1"/>
    </xf>
    <xf numFmtId="1" fontId="6" fillId="0" borderId="11" xfId="0" applyNumberFormat="1" applyFont="1" applyFill="1" applyBorder="1" applyAlignment="1" applyProtection="1">
      <alignment horizontal="center" vertical="top" wrapText="1"/>
    </xf>
    <xf numFmtId="164" fontId="6" fillId="0" borderId="12" xfId="0" applyNumberFormat="1" applyFont="1" applyFill="1" applyBorder="1" applyAlignment="1" applyProtection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Fill="1" applyBorder="1" applyAlignment="1" applyProtection="1">
      <alignment horizontal="right" vertical="center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" fontId="6" fillId="0" borderId="1" xfId="0" applyNumberFormat="1" applyFont="1" applyFill="1" applyBorder="1" applyAlignment="1" applyProtection="1">
      <alignment horizontal="center" vertical="top" wrapText="1"/>
    </xf>
    <xf numFmtId="164" fontId="6" fillId="0" borderId="13" xfId="0" applyNumberFormat="1" applyFont="1" applyFill="1" applyBorder="1" applyAlignment="1" applyProtection="1">
      <alignment horizontal="right" vertical="top" wrapText="1"/>
    </xf>
    <xf numFmtId="164" fontId="6" fillId="0" borderId="2" xfId="0" applyNumberFormat="1" applyFont="1" applyFill="1" applyBorder="1" applyAlignment="1" applyProtection="1">
      <alignment vertical="top" wrapText="1"/>
    </xf>
    <xf numFmtId="164" fontId="7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49" fontId="6" fillId="0" borderId="2" xfId="0" applyNumberFormat="1" applyFont="1" applyFill="1" applyBorder="1" applyAlignment="1" applyProtection="1">
      <alignment horizontal="left" vertical="top" wrapText="1"/>
    </xf>
    <xf numFmtId="164" fontId="6" fillId="0" borderId="1" xfId="0" applyNumberFormat="1" applyFont="1" applyFill="1" applyBorder="1" applyAlignment="1" applyProtection="1">
      <alignment vertical="top" wrapText="1"/>
    </xf>
    <xf numFmtId="165" fontId="6" fillId="0" borderId="13" xfId="0" applyNumberFormat="1" applyFont="1" applyFill="1" applyBorder="1" applyAlignment="1" applyProtection="1">
      <alignment horizontal="right" vertical="top" wrapText="1"/>
    </xf>
    <xf numFmtId="164" fontId="6" fillId="2" borderId="2" xfId="0" applyNumberFormat="1" applyFont="1" applyFill="1" applyBorder="1" applyAlignment="1" applyProtection="1">
      <alignment horizontal="left" vertical="top" wrapText="1"/>
    </xf>
    <xf numFmtId="164" fontId="7" fillId="2" borderId="1" xfId="0" applyNumberFormat="1" applyFont="1" applyFill="1" applyBorder="1" applyAlignment="1" applyProtection="1">
      <alignment horizontal="center" vertical="top" wrapText="1"/>
    </xf>
    <xf numFmtId="164" fontId="6" fillId="2" borderId="1" xfId="0" applyNumberFormat="1" applyFont="1" applyFill="1" applyBorder="1" applyAlignment="1" applyProtection="1">
      <alignment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" fontId="6" fillId="2" borderId="1" xfId="0" applyNumberFormat="1" applyFont="1" applyFill="1" applyBorder="1" applyAlignment="1" applyProtection="1">
      <alignment horizontal="center" vertical="top" wrapText="1"/>
    </xf>
    <xf numFmtId="164" fontId="6" fillId="2" borderId="13" xfId="0" applyNumberFormat="1" applyFont="1" applyFill="1" applyBorder="1" applyAlignment="1" applyProtection="1">
      <alignment horizontal="right" vertical="top" wrapText="1"/>
    </xf>
    <xf numFmtId="164" fontId="6" fillId="3" borderId="2" xfId="0" applyNumberFormat="1" applyFont="1" applyFill="1" applyBorder="1" applyAlignment="1" applyProtection="1">
      <alignment vertical="top" wrapText="1"/>
    </xf>
    <xf numFmtId="164" fontId="7" fillId="3" borderId="1" xfId="0" applyNumberFormat="1" applyFont="1" applyFill="1" applyBorder="1" applyAlignment="1" applyProtection="1">
      <alignment horizontal="center" vertical="top" wrapText="1"/>
    </xf>
    <xf numFmtId="164" fontId="6" fillId="3" borderId="1" xfId="0" applyNumberFormat="1" applyFont="1" applyFill="1" applyBorder="1" applyAlignment="1" applyProtection="1">
      <alignment horizontal="left" vertical="top" wrapText="1"/>
    </xf>
    <xf numFmtId="1" fontId="6" fillId="3" borderId="1" xfId="0" applyNumberFormat="1" applyFont="1" applyFill="1" applyBorder="1" applyAlignment="1" applyProtection="1">
      <alignment horizontal="center" vertical="top" wrapText="1"/>
    </xf>
    <xf numFmtId="165" fontId="6" fillId="3" borderId="13" xfId="0" applyNumberFormat="1" applyFont="1" applyFill="1" applyBorder="1" applyAlignment="1" applyProtection="1">
      <alignment horizontal="right" vertical="top" wrapText="1"/>
    </xf>
    <xf numFmtId="2" fontId="6" fillId="0" borderId="2" xfId="0" applyNumberFormat="1" applyFont="1" applyFill="1" applyBorder="1" applyAlignment="1" applyProtection="1">
      <alignment horizontal="left" vertical="top" wrapText="1"/>
    </xf>
    <xf numFmtId="2" fontId="7" fillId="0" borderId="1" xfId="0" applyNumberFormat="1" applyFont="1" applyFill="1" applyBorder="1" applyAlignment="1" applyProtection="1">
      <alignment horizontal="center" vertical="top" wrapText="1"/>
    </xf>
    <xf numFmtId="2" fontId="6" fillId="0" borderId="1" xfId="0" applyNumberFormat="1" applyFont="1" applyFill="1" applyBorder="1" applyAlignment="1" applyProtection="1">
      <alignment horizontal="left" vertical="top" wrapText="1"/>
    </xf>
    <xf numFmtId="2" fontId="6" fillId="0" borderId="2" xfId="0" applyNumberFormat="1" applyFont="1" applyFill="1" applyBorder="1" applyAlignment="1" applyProtection="1">
      <alignment horizontal="right" vertical="top" wrapText="1"/>
    </xf>
    <xf numFmtId="2" fontId="9" fillId="0" borderId="1" xfId="0" applyNumberFormat="1" applyFont="1" applyFill="1" applyBorder="1" applyAlignment="1" applyProtection="1">
      <alignment horizontal="left" vertical="top" wrapText="1"/>
    </xf>
    <xf numFmtId="2" fontId="6" fillId="0" borderId="1" xfId="0" applyNumberFormat="1" applyFont="1" applyFill="1" applyBorder="1" applyAlignment="1" applyProtection="1">
      <alignment horizontal="left" vertical="center" wrapText="1" indent="2"/>
    </xf>
    <xf numFmtId="1" fontId="6" fillId="4" borderId="1" xfId="0" applyNumberFormat="1" applyFont="1" applyFill="1" applyBorder="1" applyAlignment="1" applyProtection="1">
      <alignment horizontal="center" vertical="top" wrapText="1"/>
    </xf>
    <xf numFmtId="2" fontId="9" fillId="0" borderId="1" xfId="0" applyNumberFormat="1" applyFont="1" applyFill="1" applyBorder="1" applyAlignment="1" applyProtection="1">
      <alignment horizontal="left" vertical="center" wrapText="1"/>
    </xf>
    <xf numFmtId="0" fontId="8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top" wrapText="1" indent="2"/>
    </xf>
    <xf numFmtId="2" fontId="6" fillId="0" borderId="0" xfId="0" applyNumberFormat="1" applyFont="1" applyFill="1" applyBorder="1" applyAlignment="1" applyProtection="1">
      <alignment horizontal="left" vertical="top" wrapText="1"/>
    </xf>
    <xf numFmtId="0" fontId="8" fillId="4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2" fontId="10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 applyProtection="1">
      <alignment horizontal="center" vertical="center" wrapText="1"/>
    </xf>
    <xf numFmtId="2" fontId="11" fillId="2" borderId="4" xfId="0" applyNumberFormat="1" applyFont="1" applyFill="1" applyBorder="1" applyAlignment="1" applyProtection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 applyProtection="1">
      <alignment horizontal="left" vertical="top" wrapText="1"/>
    </xf>
    <xf numFmtId="1" fontId="11" fillId="2" borderId="4" xfId="0" applyNumberFormat="1" applyFont="1" applyFill="1" applyBorder="1" applyAlignment="1" applyProtection="1">
      <alignment horizontal="center" vertical="top" wrapText="1"/>
    </xf>
    <xf numFmtId="165" fontId="11" fillId="2" borderId="14" xfId="0" applyNumberFormat="1" applyFont="1" applyFill="1" applyBorder="1" applyAlignment="1" applyProtection="1">
      <alignment horizontal="right" vertical="top" wrapText="1"/>
    </xf>
    <xf numFmtId="2" fontId="6" fillId="0" borderId="0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Fill="1" applyBorder="1" applyAlignment="1" applyProtection="1">
      <alignment horizontal="center" vertical="top" wrapText="1"/>
    </xf>
    <xf numFmtId="2" fontId="12" fillId="0" borderId="1" xfId="0" applyNumberFormat="1" applyFont="1" applyFill="1" applyBorder="1" applyAlignment="1" applyProtection="1">
      <alignment horizontal="left" vertical="top" wrapText="1"/>
    </xf>
    <xf numFmtId="165" fontId="12" fillId="0" borderId="13" xfId="0" applyNumberFormat="1" applyFont="1" applyFill="1" applyBorder="1" applyAlignment="1" applyProtection="1">
      <alignment horizontal="right" vertical="top" wrapText="1"/>
    </xf>
    <xf numFmtId="164" fontId="6" fillId="4" borderId="2" xfId="0" applyNumberFormat="1" applyFont="1" applyFill="1" applyBorder="1" applyAlignment="1" applyProtection="1">
      <alignment vertical="top" wrapText="1"/>
    </xf>
    <xf numFmtId="164" fontId="7" fillId="4" borderId="1" xfId="0" applyNumberFormat="1" applyFont="1" applyFill="1" applyBorder="1" applyAlignment="1" applyProtection="1">
      <alignment horizontal="center" vertical="top" wrapText="1"/>
    </xf>
    <xf numFmtId="164" fontId="6" fillId="4" borderId="1" xfId="0" applyNumberFormat="1" applyFont="1" applyFill="1" applyBorder="1" applyAlignment="1" applyProtection="1">
      <alignment horizontal="left" vertical="top" wrapText="1"/>
    </xf>
    <xf numFmtId="165" fontId="6" fillId="4" borderId="13" xfId="0" applyNumberFormat="1" applyFont="1" applyFill="1" applyBorder="1" applyAlignment="1" applyProtection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 applyProtection="1">
      <alignment horizontal="center" vertical="top" wrapText="1"/>
    </xf>
    <xf numFmtId="0" fontId="8" fillId="4" borderId="0" xfId="0" applyFont="1" applyFill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2" fontId="14" fillId="0" borderId="38" xfId="0" applyNumberFormat="1" applyFont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left" vertical="top"/>
    </xf>
    <xf numFmtId="2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vertical="top" wrapText="1"/>
    </xf>
    <xf numFmtId="2" fontId="10" fillId="3" borderId="1" xfId="0" applyNumberFormat="1" applyFont="1" applyFill="1" applyBorder="1" applyAlignment="1">
      <alignment vertical="top"/>
    </xf>
    <xf numFmtId="165" fontId="14" fillId="3" borderId="1" xfId="0" applyNumberFormat="1" applyFont="1" applyFill="1" applyBorder="1" applyAlignment="1">
      <alignment vertical="top"/>
    </xf>
    <xf numFmtId="2" fontId="14" fillId="4" borderId="0" xfId="0" applyNumberFormat="1" applyFont="1" applyFill="1" applyBorder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165" fontId="14" fillId="4" borderId="28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3" borderId="1" xfId="0" applyNumberFormat="1" applyFont="1" applyFill="1" applyBorder="1" applyAlignment="1">
      <alignment horizontal="center" vertical="top"/>
    </xf>
    <xf numFmtId="1" fontId="10" fillId="4" borderId="1" xfId="0" applyNumberFormat="1" applyFont="1" applyFill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 indent="2"/>
    </xf>
    <xf numFmtId="0" fontId="8" fillId="0" borderId="0" xfId="0" applyFont="1" applyAlignment="1">
      <alignment horizontal="left" vertical="top" wrapText="1" indent="2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"/>
  <sheetViews>
    <sheetView tabSelected="1" zoomScale="140" zoomScaleNormal="140" zoomScaleSheetLayoutView="110" workbookViewId="0">
      <selection activeCell="F25" sqref="F25"/>
    </sheetView>
  </sheetViews>
  <sheetFormatPr defaultColWidth="8.86328125" defaultRowHeight="12.75" x14ac:dyDescent="0.45"/>
  <cols>
    <col min="1" max="1" width="4.59765625" style="56" customWidth="1"/>
    <col min="2" max="2" width="7.73046875" style="102" customWidth="1"/>
    <col min="3" max="3" width="53" style="56" customWidth="1"/>
    <col min="4" max="4" width="13.59765625" style="56" customWidth="1"/>
    <col min="5" max="5" width="5.265625" style="102" customWidth="1"/>
    <col min="6" max="6" width="10.73046875" style="56" customWidth="1"/>
    <col min="7" max="7" width="9.86328125" style="55" customWidth="1"/>
    <col min="8" max="8" width="13.265625" style="56" customWidth="1"/>
    <col min="9" max="9" width="15.86328125" style="56" customWidth="1"/>
    <col min="10" max="16384" width="8.86328125" style="56"/>
  </cols>
  <sheetData>
    <row r="1" spans="1:9" ht="25.5" x14ac:dyDescent="0.45">
      <c r="A1" s="49" t="s">
        <v>62</v>
      </c>
      <c r="B1" s="50"/>
      <c r="C1" s="51" t="s">
        <v>46</v>
      </c>
      <c r="D1" s="52"/>
      <c r="E1" s="53"/>
      <c r="F1" s="54"/>
    </row>
    <row r="2" spans="1:9" x14ac:dyDescent="0.45">
      <c r="A2" s="57"/>
      <c r="B2" s="112"/>
      <c r="C2" s="132" t="s">
        <v>72</v>
      </c>
      <c r="D2" s="58"/>
      <c r="E2" s="59"/>
      <c r="F2" s="60"/>
    </row>
    <row r="3" spans="1:9" x14ac:dyDescent="0.45">
      <c r="A3" s="61"/>
      <c r="B3" s="62"/>
      <c r="C3" s="63"/>
      <c r="D3" s="58"/>
      <c r="E3" s="59"/>
      <c r="F3" s="60"/>
    </row>
    <row r="4" spans="1:9" ht="25.5" x14ac:dyDescent="0.45">
      <c r="A4" s="64" t="s">
        <v>2</v>
      </c>
      <c r="B4" s="62" t="s">
        <v>3</v>
      </c>
      <c r="C4" s="65" t="s">
        <v>29</v>
      </c>
      <c r="D4" s="58"/>
      <c r="E4" s="59" t="s">
        <v>3</v>
      </c>
      <c r="F4" s="66" t="s">
        <v>3</v>
      </c>
    </row>
    <row r="5" spans="1:9" x14ac:dyDescent="0.45">
      <c r="A5" s="67"/>
      <c r="B5" s="68"/>
      <c r="C5" s="69" t="s">
        <v>4</v>
      </c>
      <c r="D5" s="70"/>
      <c r="E5" s="71"/>
      <c r="F5" s="72"/>
    </row>
    <row r="6" spans="1:9" x14ac:dyDescent="0.45">
      <c r="A6" s="73"/>
      <c r="B6" s="74"/>
      <c r="C6" s="75" t="s">
        <v>5</v>
      </c>
      <c r="D6" s="75"/>
      <c r="E6" s="76"/>
      <c r="F6" s="77"/>
    </row>
    <row r="7" spans="1:9" s="89" customFormat="1" x14ac:dyDescent="0.45">
      <c r="A7" s="107"/>
      <c r="B7" s="108"/>
      <c r="C7" s="109"/>
      <c r="D7" s="109"/>
      <c r="E7" s="84"/>
      <c r="F7" s="110"/>
      <c r="G7" s="111"/>
    </row>
    <row r="8" spans="1:9" x14ac:dyDescent="0.45">
      <c r="A8" s="115">
        <f>1</f>
        <v>1</v>
      </c>
      <c r="B8" s="104"/>
      <c r="C8" s="105" t="s">
        <v>6</v>
      </c>
      <c r="D8" s="80" t="s">
        <v>1</v>
      </c>
      <c r="E8" s="59">
        <v>5</v>
      </c>
      <c r="F8" s="106">
        <f>TIME(15,0,0)</f>
        <v>0.625</v>
      </c>
    </row>
    <row r="9" spans="1:9" x14ac:dyDescent="0.45">
      <c r="A9" s="115">
        <f>2</f>
        <v>2</v>
      </c>
      <c r="B9" s="104" t="s">
        <v>7</v>
      </c>
      <c r="C9" s="105" t="s">
        <v>35</v>
      </c>
      <c r="D9" s="80" t="s">
        <v>1</v>
      </c>
      <c r="E9" s="59">
        <v>5</v>
      </c>
      <c r="F9" s="106">
        <f t="shared" ref="F9:F24" si="0">F8+TIME(0,E8,0)</f>
        <v>0.62847222222222221</v>
      </c>
      <c r="G9" s="130"/>
      <c r="H9" s="131"/>
      <c r="I9" s="131"/>
    </row>
    <row r="10" spans="1:9" ht="25.5" x14ac:dyDescent="0.45">
      <c r="A10" s="133">
        <f t="shared" ref="A10:A11" si="1">A9+0.01</f>
        <v>2.0099999999999998</v>
      </c>
      <c r="B10" s="122" t="s">
        <v>8</v>
      </c>
      <c r="C10" s="123" t="s">
        <v>67</v>
      </c>
      <c r="D10" s="124" t="s">
        <v>1</v>
      </c>
      <c r="E10" s="129">
        <v>2</v>
      </c>
      <c r="F10" s="134">
        <f t="shared" si="0"/>
        <v>0.63194444444444442</v>
      </c>
      <c r="G10" s="87"/>
      <c r="H10" s="55"/>
      <c r="I10" s="55"/>
    </row>
    <row r="11" spans="1:9" s="89" customFormat="1" ht="26.25" customHeight="1" x14ac:dyDescent="0.45">
      <c r="A11" s="116">
        <f t="shared" si="1"/>
        <v>2.0199999999999996</v>
      </c>
      <c r="B11" s="117" t="s">
        <v>68</v>
      </c>
      <c r="C11" s="118" t="s">
        <v>73</v>
      </c>
      <c r="D11" s="119" t="s">
        <v>60</v>
      </c>
      <c r="E11" s="128">
        <v>0</v>
      </c>
      <c r="F11" s="120">
        <f t="shared" si="0"/>
        <v>0.6333333333333333</v>
      </c>
      <c r="G11" s="113"/>
      <c r="H11" s="111"/>
      <c r="I11" s="111"/>
    </row>
    <row r="12" spans="1:9" s="89" customFormat="1" x14ac:dyDescent="0.45">
      <c r="A12" s="121"/>
      <c r="B12" s="122"/>
      <c r="C12" s="123"/>
      <c r="D12" s="124"/>
      <c r="E12" s="129"/>
      <c r="F12" s="125"/>
      <c r="G12" s="113"/>
      <c r="H12" s="111"/>
      <c r="I12" s="111"/>
    </row>
    <row r="13" spans="1:9" x14ac:dyDescent="0.45">
      <c r="A13" s="115">
        <f>3</f>
        <v>3</v>
      </c>
      <c r="B13" s="79" t="s">
        <v>8</v>
      </c>
      <c r="C13" s="80" t="s">
        <v>9</v>
      </c>
      <c r="D13" s="80" t="s">
        <v>1</v>
      </c>
      <c r="E13" s="59">
        <v>5</v>
      </c>
      <c r="F13" s="106">
        <f>F9+TIME(0,E9,0)</f>
        <v>0.63194444444444442</v>
      </c>
    </row>
    <row r="14" spans="1:9" x14ac:dyDescent="0.45">
      <c r="A14" s="126">
        <f t="shared" ref="A14:A16" si="2">A13+0.01</f>
        <v>3.01</v>
      </c>
      <c r="B14" s="79" t="s">
        <v>8</v>
      </c>
      <c r="C14" s="80" t="s">
        <v>64</v>
      </c>
      <c r="D14" s="80" t="s">
        <v>0</v>
      </c>
      <c r="E14" s="59">
        <v>5</v>
      </c>
      <c r="F14" s="106">
        <f t="shared" si="0"/>
        <v>0.63541666666666663</v>
      </c>
      <c r="G14" s="114"/>
    </row>
    <row r="15" spans="1:9" x14ac:dyDescent="0.45">
      <c r="A15" s="126">
        <f t="shared" si="2"/>
        <v>3.0199999999999996</v>
      </c>
      <c r="B15" s="79" t="s">
        <v>8</v>
      </c>
      <c r="C15" s="80" t="s">
        <v>70</v>
      </c>
      <c r="D15" s="80" t="s">
        <v>71</v>
      </c>
      <c r="E15" s="59">
        <v>10</v>
      </c>
      <c r="F15" s="106">
        <f t="shared" si="0"/>
        <v>0.63888888888888884</v>
      </c>
      <c r="G15" s="114"/>
    </row>
    <row r="16" spans="1:9" ht="38.25" x14ac:dyDescent="0.45">
      <c r="A16" s="126">
        <f t="shared" si="2"/>
        <v>3.0299999999999994</v>
      </c>
      <c r="B16" s="79" t="s">
        <v>63</v>
      </c>
      <c r="C16" s="80" t="s">
        <v>69</v>
      </c>
      <c r="D16" s="80" t="s">
        <v>60</v>
      </c>
      <c r="E16" s="59">
        <v>10</v>
      </c>
      <c r="F16" s="106">
        <f t="shared" si="0"/>
        <v>0.64583333333333326</v>
      </c>
    </row>
    <row r="17" spans="1:10" x14ac:dyDescent="0.45">
      <c r="A17" s="78"/>
      <c r="B17" s="79"/>
      <c r="C17" s="80"/>
      <c r="D17" s="80"/>
      <c r="E17" s="59"/>
      <c r="F17" s="106">
        <f t="shared" si="0"/>
        <v>0.65277777777777768</v>
      </c>
    </row>
    <row r="18" spans="1:10" x14ac:dyDescent="0.45">
      <c r="A18" s="115">
        <f>4</f>
        <v>4</v>
      </c>
      <c r="B18" s="79"/>
      <c r="C18" s="85" t="s">
        <v>65</v>
      </c>
      <c r="D18" s="80"/>
      <c r="E18" s="59"/>
      <c r="F18" s="106">
        <f t="shared" si="0"/>
        <v>0.65277777777777768</v>
      </c>
    </row>
    <row r="19" spans="1:10" x14ac:dyDescent="0.45">
      <c r="A19" s="81"/>
      <c r="B19" s="79"/>
      <c r="C19" s="83"/>
      <c r="D19" s="80"/>
      <c r="E19" s="84"/>
      <c r="F19" s="106">
        <f t="shared" si="0"/>
        <v>0.65277777777777768</v>
      </c>
    </row>
    <row r="20" spans="1:10" s="90" customFormat="1" x14ac:dyDescent="0.45">
      <c r="A20" s="115">
        <f>5</f>
        <v>5</v>
      </c>
      <c r="B20" s="79"/>
      <c r="C20" s="82" t="s">
        <v>47</v>
      </c>
      <c r="D20" s="80"/>
      <c r="E20" s="59"/>
      <c r="F20" s="106">
        <f t="shared" si="0"/>
        <v>0.65277777777777768</v>
      </c>
      <c r="G20" s="88"/>
      <c r="H20" s="86"/>
      <c r="I20" s="88"/>
      <c r="J20" s="88"/>
    </row>
    <row r="21" spans="1:10" x14ac:dyDescent="0.45">
      <c r="A21" s="81"/>
      <c r="B21" s="79"/>
      <c r="C21" s="80"/>
      <c r="D21" s="80"/>
      <c r="E21" s="59"/>
      <c r="F21" s="106">
        <f t="shared" si="0"/>
        <v>0.65277777777777768</v>
      </c>
      <c r="G21" s="88"/>
      <c r="H21" s="88"/>
      <c r="I21" s="88"/>
      <c r="J21" s="88"/>
    </row>
    <row r="22" spans="1:10" x14ac:dyDescent="0.45">
      <c r="A22" s="115">
        <f>6</f>
        <v>6</v>
      </c>
      <c r="B22" s="79"/>
      <c r="C22" s="82" t="s">
        <v>66</v>
      </c>
      <c r="D22" s="80"/>
      <c r="E22" s="59"/>
      <c r="F22" s="106">
        <f t="shared" si="0"/>
        <v>0.65277777777777768</v>
      </c>
      <c r="G22" s="88"/>
      <c r="H22" s="88"/>
      <c r="I22" s="88"/>
      <c r="J22" s="88"/>
    </row>
    <row r="23" spans="1:10" x14ac:dyDescent="0.35">
      <c r="A23" s="78"/>
      <c r="B23" s="79"/>
      <c r="C23" s="91"/>
      <c r="D23" s="92"/>
      <c r="E23" s="93"/>
      <c r="F23" s="106">
        <f t="shared" si="0"/>
        <v>0.65277777777777768</v>
      </c>
      <c r="G23" s="88"/>
      <c r="H23" s="88"/>
      <c r="I23" s="88"/>
      <c r="J23" s="88"/>
    </row>
    <row r="24" spans="1:10" ht="25.5" x14ac:dyDescent="0.45">
      <c r="A24" s="115">
        <f>9</f>
        <v>9</v>
      </c>
      <c r="B24" s="79"/>
      <c r="C24" s="94" t="s">
        <v>31</v>
      </c>
      <c r="D24" s="80" t="s">
        <v>32</v>
      </c>
      <c r="E24" s="95">
        <v>5</v>
      </c>
      <c r="F24" s="106">
        <f t="shared" si="0"/>
        <v>0.65277777777777768</v>
      </c>
      <c r="G24" s="88"/>
      <c r="H24" s="88"/>
      <c r="I24" s="88"/>
      <c r="J24" s="88"/>
    </row>
    <row r="25" spans="1:10" ht="14.45" customHeight="1" thickBot="1" x14ac:dyDescent="0.5">
      <c r="A25" s="127">
        <f>10</f>
        <v>10</v>
      </c>
      <c r="B25" s="96" t="s">
        <v>7</v>
      </c>
      <c r="C25" s="97" t="s">
        <v>36</v>
      </c>
      <c r="D25" s="98" t="s">
        <v>1</v>
      </c>
      <c r="E25" s="99"/>
      <c r="F25" s="100">
        <v>0.70833333333333337</v>
      </c>
      <c r="G25" s="101"/>
      <c r="H25" s="88"/>
    </row>
    <row r="29" spans="1:10" x14ac:dyDescent="0.45">
      <c r="C29" s="103"/>
    </row>
    <row r="30" spans="1:10" x14ac:dyDescent="0.45">
      <c r="C30" s="103"/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E6" sqref="E6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>
      <c r="F1" s="13"/>
    </row>
    <row r="2" spans="1:9" ht="45.75" customHeight="1" thickBot="1" x14ac:dyDescent="0.5">
      <c r="B2" s="38" t="s">
        <v>10</v>
      </c>
      <c r="C2" s="39" t="s">
        <v>11</v>
      </c>
      <c r="D2" s="40" t="s">
        <v>12</v>
      </c>
      <c r="E2" s="43" t="s">
        <v>61</v>
      </c>
      <c r="F2" s="19"/>
      <c r="G2" s="21" t="s">
        <v>52</v>
      </c>
      <c r="H2" s="22" t="s">
        <v>50</v>
      </c>
      <c r="I2" s="23" t="s">
        <v>53</v>
      </c>
    </row>
    <row r="3" spans="1:9" x14ac:dyDescent="0.45">
      <c r="A3">
        <v>1</v>
      </c>
      <c r="B3" s="17" t="s">
        <v>13</v>
      </c>
      <c r="C3" s="18" t="s">
        <v>48</v>
      </c>
      <c r="D3" s="44">
        <v>1</v>
      </c>
      <c r="E3" s="46"/>
      <c r="F3" s="20"/>
      <c r="G3" s="24"/>
      <c r="H3" s="9"/>
      <c r="I3" s="25"/>
    </row>
    <row r="4" spans="1:9" x14ac:dyDescent="0.45">
      <c r="A4">
        <v>2</v>
      </c>
      <c r="B4" s="1" t="s">
        <v>14</v>
      </c>
      <c r="C4" s="2" t="s">
        <v>15</v>
      </c>
      <c r="D4" s="35">
        <v>1</v>
      </c>
      <c r="E4" s="47"/>
      <c r="F4" s="20"/>
      <c r="G4" s="24"/>
      <c r="H4" s="9"/>
      <c r="I4" s="25"/>
    </row>
    <row r="5" spans="1:9" x14ac:dyDescent="0.45">
      <c r="A5">
        <v>3</v>
      </c>
      <c r="B5" s="1" t="s">
        <v>14</v>
      </c>
      <c r="C5" s="2" t="s">
        <v>22</v>
      </c>
      <c r="D5" s="35">
        <v>1</v>
      </c>
      <c r="E5" s="47"/>
      <c r="F5" s="20"/>
      <c r="G5" s="26"/>
      <c r="H5" s="10"/>
      <c r="I5" s="27"/>
    </row>
    <row r="6" spans="1:9" x14ac:dyDescent="0.45">
      <c r="A6">
        <v>4</v>
      </c>
      <c r="B6" s="1" t="s">
        <v>16</v>
      </c>
      <c r="C6" s="2" t="s">
        <v>17</v>
      </c>
      <c r="D6" s="35">
        <v>1</v>
      </c>
      <c r="E6" s="47"/>
      <c r="F6" s="20"/>
      <c r="G6" s="26"/>
      <c r="H6" s="10"/>
      <c r="I6" s="27"/>
    </row>
    <row r="7" spans="1:9" x14ac:dyDescent="0.45">
      <c r="A7">
        <v>5</v>
      </c>
      <c r="B7" s="1" t="s">
        <v>18</v>
      </c>
      <c r="C7" s="2" t="s">
        <v>19</v>
      </c>
      <c r="D7" s="35">
        <v>1</v>
      </c>
      <c r="E7" s="47"/>
      <c r="F7" s="20"/>
      <c r="G7" s="26"/>
      <c r="H7" s="10"/>
      <c r="I7" s="27"/>
    </row>
    <row r="8" spans="1:9" x14ac:dyDescent="0.45">
      <c r="A8">
        <v>6</v>
      </c>
      <c r="B8" s="1" t="s">
        <v>30</v>
      </c>
      <c r="C8" s="2" t="s">
        <v>58</v>
      </c>
      <c r="D8" s="35">
        <v>1</v>
      </c>
      <c r="E8" s="47"/>
      <c r="F8" s="20"/>
      <c r="G8" s="26"/>
      <c r="H8" s="10"/>
      <c r="I8" s="27"/>
    </row>
    <row r="9" spans="1:9" x14ac:dyDescent="0.45">
      <c r="A9">
        <v>7</v>
      </c>
      <c r="B9" s="1">
        <v>1</v>
      </c>
      <c r="C9" s="2" t="s">
        <v>59</v>
      </c>
      <c r="D9" s="35">
        <v>1</v>
      </c>
      <c r="E9" s="47"/>
      <c r="F9" s="20"/>
      <c r="G9" s="26"/>
      <c r="H9" s="10"/>
      <c r="I9" s="27"/>
    </row>
    <row r="10" spans="1:9" x14ac:dyDescent="0.45">
      <c r="A10">
        <v>8</v>
      </c>
      <c r="B10" s="1">
        <v>3</v>
      </c>
      <c r="C10" s="2" t="s">
        <v>21</v>
      </c>
      <c r="D10" s="35">
        <v>1</v>
      </c>
      <c r="E10" s="47"/>
      <c r="F10" s="20"/>
      <c r="G10" s="26"/>
      <c r="H10" s="10"/>
      <c r="I10" s="27"/>
    </row>
    <row r="11" spans="1:9" x14ac:dyDescent="0.45">
      <c r="A11">
        <v>9</v>
      </c>
      <c r="B11" s="1">
        <v>11</v>
      </c>
      <c r="C11" s="15" t="s">
        <v>57</v>
      </c>
      <c r="D11" s="35">
        <v>1</v>
      </c>
      <c r="E11" s="47"/>
      <c r="F11" s="20"/>
      <c r="G11" s="26"/>
      <c r="H11" s="10"/>
      <c r="I11" s="27"/>
    </row>
    <row r="12" spans="1:9" x14ac:dyDescent="0.45">
      <c r="A12">
        <v>10</v>
      </c>
      <c r="B12" s="1">
        <v>15</v>
      </c>
      <c r="C12" s="2" t="s">
        <v>34</v>
      </c>
      <c r="D12" s="35">
        <v>1</v>
      </c>
      <c r="E12" s="47"/>
      <c r="F12" s="20"/>
      <c r="G12" s="26"/>
      <c r="H12" s="10"/>
      <c r="I12" s="27"/>
    </row>
    <row r="13" spans="1:9" ht="15" customHeight="1" x14ac:dyDescent="0.45">
      <c r="A13">
        <v>11</v>
      </c>
      <c r="B13" s="1">
        <v>18</v>
      </c>
      <c r="C13" s="2" t="s">
        <v>56</v>
      </c>
      <c r="D13" s="35">
        <v>1</v>
      </c>
      <c r="E13" s="47"/>
      <c r="F13" s="20"/>
      <c r="G13" s="26"/>
      <c r="H13" s="10"/>
      <c r="I13" s="27"/>
    </row>
    <row r="14" spans="1:9" x14ac:dyDescent="0.45">
      <c r="A14">
        <v>12</v>
      </c>
      <c r="B14" s="1">
        <v>19</v>
      </c>
      <c r="C14" s="2" t="s">
        <v>24</v>
      </c>
      <c r="D14" s="35">
        <v>1</v>
      </c>
      <c r="E14" s="47"/>
      <c r="F14" s="20"/>
      <c r="G14" s="26"/>
      <c r="H14" s="10"/>
      <c r="I14" s="27"/>
    </row>
    <row r="15" spans="1:9" x14ac:dyDescent="0.45">
      <c r="A15">
        <v>15</v>
      </c>
      <c r="B15" s="1">
        <v>24</v>
      </c>
      <c r="C15" s="2" t="s">
        <v>51</v>
      </c>
      <c r="D15" s="35">
        <v>1</v>
      </c>
      <c r="E15" s="47"/>
      <c r="F15" s="20"/>
      <c r="G15" s="26"/>
      <c r="H15" s="10"/>
      <c r="I15" s="27"/>
    </row>
    <row r="16" spans="1:9" ht="18" customHeight="1" x14ac:dyDescent="0.45">
      <c r="A16">
        <v>16</v>
      </c>
      <c r="B16" s="1" t="s">
        <v>25</v>
      </c>
      <c r="C16" s="2" t="s">
        <v>26</v>
      </c>
      <c r="D16" s="35" t="s">
        <v>23</v>
      </c>
      <c r="E16" s="47"/>
      <c r="F16" s="37"/>
      <c r="G16" s="28" t="s">
        <v>45</v>
      </c>
      <c r="H16" s="11" t="s">
        <v>45</v>
      </c>
      <c r="I16" s="29" t="s">
        <v>45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5" t="s">
        <v>23</v>
      </c>
      <c r="E17" s="47"/>
      <c r="F17" s="37"/>
      <c r="G17" s="28"/>
      <c r="H17" s="11"/>
      <c r="I17" s="29"/>
    </row>
    <row r="18" spans="1:9" ht="18" customHeight="1" thickBot="1" x14ac:dyDescent="0.5">
      <c r="A18">
        <v>18</v>
      </c>
      <c r="B18" s="3" t="s">
        <v>55</v>
      </c>
      <c r="C18" s="4" t="s">
        <v>54</v>
      </c>
      <c r="D18" s="36" t="s">
        <v>23</v>
      </c>
      <c r="E18" s="48"/>
      <c r="F18" s="37"/>
      <c r="G18" s="28" t="s">
        <v>45</v>
      </c>
      <c r="H18" s="11" t="s">
        <v>45</v>
      </c>
      <c r="I18" s="29" t="s">
        <v>45</v>
      </c>
    </row>
    <row r="19" spans="1:9" ht="38.25" customHeight="1" thickTop="1" thickBot="1" x14ac:dyDescent="0.5">
      <c r="B19" s="41"/>
      <c r="C19" s="16" t="s">
        <v>27</v>
      </c>
      <c r="D19" s="45">
        <f>SUM(D3:D18)</f>
        <v>13</v>
      </c>
      <c r="E19" s="42">
        <f>SUM(E3:E18)</f>
        <v>0</v>
      </c>
      <c r="F19" s="8" t="s">
        <v>42</v>
      </c>
      <c r="G19" s="30">
        <f>COUNTIF(G3:G15,"y")</f>
        <v>0</v>
      </c>
      <c r="H19" s="7">
        <f>COUNTIF(H3:H15,"y")</f>
        <v>0</v>
      </c>
      <c r="I19" s="31">
        <f>COUNTIF(I3:I15,"y")</f>
        <v>0</v>
      </c>
    </row>
    <row r="20" spans="1:9" ht="15.75" thickTop="1" thickBot="1" x14ac:dyDescent="0.5">
      <c r="F20" s="8" t="s">
        <v>43</v>
      </c>
      <c r="G20" s="30">
        <f>COUNTIF(G3:G15,"n")</f>
        <v>0</v>
      </c>
      <c r="H20" s="7">
        <f>COUNTIF(H3:H15,"n")</f>
        <v>0</v>
      </c>
      <c r="I20" s="31">
        <f>COUNTIF(I3:I15,"n")</f>
        <v>0</v>
      </c>
    </row>
    <row r="21" spans="1:9" ht="15.75" thickTop="1" thickBot="1" x14ac:dyDescent="0.5">
      <c r="F21" s="8" t="s">
        <v>44</v>
      </c>
      <c r="G21" s="32">
        <f>COUNTIF(G3:G15,"a")</f>
        <v>0</v>
      </c>
      <c r="H21" s="33">
        <f>COUNTIF(H3:H15,"a")</f>
        <v>0</v>
      </c>
      <c r="I21" s="34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39</v>
      </c>
    </row>
    <row r="24" spans="1:9" x14ac:dyDescent="0.45">
      <c r="B24" s="12" t="s">
        <v>40</v>
      </c>
    </row>
    <row r="25" spans="1:9" x14ac:dyDescent="0.45">
      <c r="A25" s="6"/>
      <c r="B25" s="12" t="s">
        <v>37</v>
      </c>
    </row>
    <row r="26" spans="1:9" x14ac:dyDescent="0.45">
      <c r="B26" s="12" t="s">
        <v>33</v>
      </c>
    </row>
    <row r="27" spans="1:9" x14ac:dyDescent="0.45">
      <c r="B27" s="12" t="s">
        <v>38</v>
      </c>
    </row>
    <row r="28" spans="1:9" x14ac:dyDescent="0.45">
      <c r="B28" s="12" t="s">
        <v>41</v>
      </c>
    </row>
    <row r="30" spans="1:9" x14ac:dyDescent="0.45">
      <c r="B30" s="14" t="s">
        <v>49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9F6C5A-65CD-45E4-BD29-9C2B404F0E5B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cc9c437c-ae0c-4066-8d90-a0f7de786127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5 Jan Agenda</vt:lpstr>
      <vt:lpstr>EC Roster - Vote Calculator</vt:lpstr>
      <vt:lpstr>'EC Telecon Tues 5 Jan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2021-03-18T15:40:17Z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