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a76b78698ac40a99/IEEE/802/EC Phone Conferences/21_0504/"/>
    </mc:Choice>
  </mc:AlternateContent>
  <xr:revisionPtr revIDLastSave="3" documentId="8_{10E51C30-0DBC-4BC7-8036-934136D35E2E}" xr6:coauthVersionLast="46" xr6:coauthVersionMax="46" xr10:uidLastSave="{285F4280-910E-4B92-8745-539140F4E15C}"/>
  <bookViews>
    <workbookView xWindow="7732" yWindow="503" windowWidth="14806" windowHeight="15600" xr2:uid="{00000000-000D-0000-FFFF-FFFF00000000}"/>
  </bookViews>
  <sheets>
    <sheet name="EC Telecon Tues 5 Jan Agenda" sheetId="1" r:id="rId1"/>
    <sheet name="EC Roster - Vote Calculator" sheetId="2" r:id="rId2"/>
  </sheets>
  <definedNames>
    <definedName name="_xlnm.Print_Area" localSheetId="0">'EC Telecon Tues 5 Jan Agenda'!$A$1:$G$32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25" i="1" l="1"/>
  <c r="F8" i="1"/>
  <c r="A30" i="1" l="1"/>
  <c r="A32" i="1"/>
  <c r="A27" i="1" l="1"/>
  <c r="A28" i="1" s="1"/>
  <c r="A23" i="1"/>
  <c r="A24" i="1" s="1"/>
  <c r="A21" i="1"/>
  <c r="A13" i="1"/>
  <c r="A14" i="1" s="1"/>
  <c r="A15" i="1" s="1"/>
  <c r="A16" i="1" s="1"/>
  <c r="A9" i="1"/>
  <c r="A10" i="1" s="1"/>
  <c r="A11" i="1" s="1"/>
  <c r="A8" i="1"/>
  <c r="A17" i="1" l="1"/>
  <c r="A18" i="1" s="1"/>
  <c r="A19" i="1" s="1"/>
  <c r="E20" i="2"/>
  <c r="H22" i="2" l="1"/>
  <c r="H21" i="2"/>
  <c r="H20" i="2"/>
  <c r="I22" i="2" l="1"/>
  <c r="I21" i="2"/>
  <c r="I20" i="2"/>
  <c r="G22" i="2"/>
  <c r="G21" i="2"/>
  <c r="G20" i="2"/>
  <c r="D20" i="2" l="1"/>
  <c r="F9" i="1"/>
  <c r="F13" i="1" l="1"/>
  <c r="F14" i="1" s="1"/>
  <c r="F15" i="1" s="1"/>
  <c r="F10" i="1"/>
  <c r="F11" i="1" s="1"/>
  <c r="F16" i="1" l="1"/>
  <c r="F17" i="1" s="1"/>
  <c r="F18" i="1" s="1"/>
  <c r="F19" i="1" l="1"/>
  <c r="F20" i="1" s="1"/>
  <c r="F21" i="1" s="1"/>
  <c r="F22" i="1" s="1"/>
  <c r="F23" i="1" s="1"/>
  <c r="F24" i="1" l="1"/>
  <c r="F25" i="1" s="1"/>
  <c r="F26" i="1" s="1"/>
  <c r="F27" i="1" s="1"/>
  <c r="F28" i="1" l="1"/>
  <c r="F29" i="1" s="1"/>
  <c r="F30" i="1" s="1"/>
  <c r="F31" i="1" s="1"/>
</calcChain>
</file>

<file path=xl/sharedStrings.xml><?xml version="1.0" encoding="utf-8"?>
<sst xmlns="http://schemas.openxmlformats.org/spreadsheetml/2006/main" count="111" uniqueCount="87">
  <si>
    <t>Rosdahl</t>
  </si>
  <si>
    <t>Nikolich</t>
  </si>
  <si>
    <t>Key:</t>
  </si>
  <si>
    <t xml:space="preserve"> </t>
  </si>
  <si>
    <t>Special Orders</t>
  </si>
  <si>
    <t>Category  (* = consent agenda)</t>
  </si>
  <si>
    <t>MEETING CALLED TO ORDER</t>
  </si>
  <si>
    <t>MI</t>
  </si>
  <si>
    <t>II</t>
  </si>
  <si>
    <t>Announcements from the Chair</t>
  </si>
  <si>
    <t>EC Position</t>
  </si>
  <si>
    <t>Name</t>
  </si>
  <si>
    <t>Voting 
Status</t>
  </si>
  <si>
    <t>Chair</t>
  </si>
  <si>
    <t>Vice Chair</t>
  </si>
  <si>
    <t>James Gilb</t>
  </si>
  <si>
    <t>Exec Sec</t>
  </si>
  <si>
    <t>Jon Rosdahl</t>
  </si>
  <si>
    <t>Record Sec</t>
  </si>
  <si>
    <t>John D'Ambrosia</t>
  </si>
  <si>
    <t>Clint Chaplin</t>
  </si>
  <si>
    <t>David Law</t>
  </si>
  <si>
    <t>Roger Marks</t>
  </si>
  <si>
    <t>non-voting</t>
  </si>
  <si>
    <t xml:space="preserve">Steve Shellhammer </t>
  </si>
  <si>
    <t>Memb Emer</t>
  </si>
  <si>
    <t>Geoff Thompson</t>
  </si>
  <si>
    <t> Total Eligible 
EC Voters</t>
  </si>
  <si>
    <t>Other attendeess :</t>
  </si>
  <si>
    <t>ME - Motion, External, MI - Motion, Internal, 
DT- Discussion Topic, II - Information Item</t>
  </si>
  <si>
    <t>Treasurer</t>
  </si>
  <si>
    <t>EC Action Item Status review</t>
  </si>
  <si>
    <t>Nikolich / D'Ambrosia</t>
  </si>
  <si>
    <t>Dawn Slykhouse (Face-to-Face)</t>
  </si>
  <si>
    <t xml:space="preserve">APPROVE OR MODIFY AGENDA - </t>
  </si>
  <si>
    <t xml:space="preserve"> Adjourn</t>
  </si>
  <si>
    <t>Nic Orlando - IEEE-SA</t>
  </si>
  <si>
    <t>Patrick Slatts - IEEE-SA</t>
  </si>
  <si>
    <t>Jonathan Goldberg - IEEE-SA</t>
  </si>
  <si>
    <t>Jodi Haasz - IEEE-SA</t>
  </si>
  <si>
    <t>Rick Alvin (Linespeed)</t>
  </si>
  <si>
    <t>yes</t>
  </si>
  <si>
    <t xml:space="preserve">No </t>
  </si>
  <si>
    <t>abstain</t>
  </si>
  <si>
    <t>nv</t>
  </si>
  <si>
    <t>DRAFT AGENDA  -  IEEE 802 LMSC EXECUTIVE COMMITTEE INTERIM TELECON</t>
  </si>
  <si>
    <t>Reports from WG and SC Chairs</t>
  </si>
  <si>
    <t>Paul Nikolich</t>
  </si>
  <si>
    <t>Regrets:</t>
  </si>
  <si>
    <t xml:space="preserve">
Motion #2</t>
  </si>
  <si>
    <t>Tim Godfrey</t>
  </si>
  <si>
    <t xml:space="preserve">
Motion #3</t>
  </si>
  <si>
    <t>Andrew Myles</t>
  </si>
  <si>
    <t>JTC1 - SC Chair</t>
  </si>
  <si>
    <t>Jay Holcomb</t>
  </si>
  <si>
    <t xml:space="preserve">Dorothy Stanley </t>
  </si>
  <si>
    <t>George Zimmerman</t>
  </si>
  <si>
    <t>D'Ambrosia</t>
  </si>
  <si>
    <t>Attendance</t>
  </si>
  <si>
    <t>DT</t>
  </si>
  <si>
    <t>Future Venue Update</t>
  </si>
  <si>
    <t>Agenda Items from WG Chairs</t>
  </si>
  <si>
    <t>Other Business</t>
  </si>
  <si>
    <t xml:space="preserve">IEEE-SA Participation / Copyright Policies 
Reference - https://ieee802.org/sapolicies.shtml </t>
  </si>
  <si>
    <t>MI*</t>
  </si>
  <si>
    <t>Treasurer's Update</t>
  </si>
  <si>
    <t>Zimmerman</t>
  </si>
  <si>
    <t>Tuesday 1900-2100 UTC, 4 May 2021</t>
  </si>
  <si>
    <t>ME</t>
  </si>
  <si>
    <t>Approve update to WG P&amp;P</t>
  </si>
  <si>
    <t>Gilb</t>
  </si>
  <si>
    <t>Update - EC Action Item Summary
See https://mentor.ieee.org/802-ec/dcn/19/ec-19-0085-44-00EC-ec-action-items-ongoing.pdf</t>
  </si>
  <si>
    <t>Recording of Tutorials</t>
  </si>
  <si>
    <t>D'Ambrosia / Rosdahl</t>
  </si>
  <si>
    <t>To Revcom, IEEE P802.15.9rev1</t>
  </si>
  <si>
    <t>Kinney</t>
  </si>
  <si>
    <t>802 Scope language for Chair's Guidelines</t>
  </si>
  <si>
    <t>Law</t>
  </si>
  <si>
    <t>IEEE SA President Election - Suggested 802 Community "Town Hall"</t>
  </si>
  <si>
    <t>Pat Kinney</t>
  </si>
  <si>
    <t>Glenn Parsons</t>
  </si>
  <si>
    <t>Stanley</t>
  </si>
  <si>
    <t>Press release/blog -  P802.11bh and P802.11bi project approval and Task Group formation</t>
  </si>
  <si>
    <t>Approve the following minutes
6 Apr 2021 IEEE 802 EC Monthly Teleconference
https://mentor.ieee.org/802-ec/dcn/21/ec-21-0087-01-00EC-apr-6-2021-ec-teleconference-minutes.pdf
M: D'Ambrosia     S: Rosdahl</t>
  </si>
  <si>
    <t xml:space="preserve">
Straw poll #1</t>
  </si>
  <si>
    <t xml:space="preserve">Subir Das </t>
  </si>
  <si>
    <t>R4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</si>
</sst>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 &quot;General"/>
    <numFmt numFmtId="165" formatCode="hh&quot;:&quot;mm&quot; &quot;AM/PM&quot; &quot;"/>
    <numFmt numFmtId="166" formatCode="[$-409]d\-mmm;@"/>
  </numFmts>
  <fonts count="19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1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sz val="10"/>
      <color indexed="8"/>
      <name val="Cambria"/>
      <family val="1"/>
    </font>
    <font>
      <sz val="10"/>
      <name val="Cambria"/>
      <family val="1"/>
    </font>
    <font>
      <sz val="10"/>
      <color theme="1"/>
      <name val="Cambria"/>
      <family val="1"/>
    </font>
    <font>
      <sz val="10"/>
      <color rgb="FF000000"/>
      <name val="Cambria"/>
      <family val="1"/>
    </font>
    <font>
      <sz val="10"/>
      <color theme="0"/>
      <name val="Cambria"/>
      <family val="1"/>
    </font>
    <font>
      <b/>
      <sz val="10"/>
      <color indexed="8"/>
      <name val="Cambria"/>
      <family val="1"/>
    </font>
    <font>
      <b/>
      <sz val="10"/>
      <name val="Cambria"/>
      <family val="1"/>
    </font>
    <font>
      <b/>
      <sz val="10"/>
      <color rgb="FF000000"/>
      <name val="Cambria"/>
      <family val="1"/>
    </font>
    <font>
      <b/>
      <sz val="10"/>
      <color theme="0"/>
      <name val="Cambria"/>
      <family val="1"/>
    </font>
    <font>
      <b/>
      <strike/>
      <sz val="10"/>
      <color rgb="FF000000"/>
      <name val="Cambria"/>
      <family val="1"/>
    </font>
    <font>
      <strike/>
      <sz val="10"/>
      <name val="Cambria"/>
      <family val="1"/>
    </font>
    <font>
      <strike/>
      <sz val="10"/>
      <color indexed="8"/>
      <name val="Cambria"/>
      <family val="1"/>
    </font>
    <font>
      <b/>
      <strike/>
      <sz val="10"/>
      <color indexed="8"/>
      <name val="Cambria"/>
      <family val="1"/>
    </font>
  </fonts>
  <fills count="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4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51">
    <xf numFmtId="0" fontId="0" fillId="0" borderId="0" xfId="0"/>
    <xf numFmtId="0" fontId="1" fillId="0" borderId="2" xfId="0" applyFont="1" applyBorder="1" applyAlignment="1">
      <alignment horizontal="center" vertical="center"/>
    </xf>
    <xf numFmtId="0" fontId="1" fillId="0" borderId="1" xfId="0" applyFont="1" applyBorder="1"/>
    <xf numFmtId="0" fontId="1" fillId="0" borderId="3" xfId="0" applyFont="1" applyBorder="1" applyAlignment="1">
      <alignment horizontal="center" vertical="center"/>
    </xf>
    <xf numFmtId="0" fontId="1" fillId="0" borderId="4" xfId="0" applyFont="1" applyBorder="1"/>
    <xf numFmtId="0" fontId="0" fillId="0" borderId="0" xfId="0" applyAlignment="1">
      <alignment horizontal="center"/>
    </xf>
    <xf numFmtId="0" fontId="4" fillId="0" borderId="0" xfId="0" applyFont="1"/>
    <xf numFmtId="0" fontId="3" fillId="0" borderId="7" xfId="0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1" fillId="0" borderId="6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5" fillId="0" borderId="0" xfId="0" applyFont="1"/>
    <xf numFmtId="0" fontId="0" fillId="0" borderId="0" xfId="0" applyBorder="1" applyAlignment="1">
      <alignment horizontal="center"/>
    </xf>
    <xf numFmtId="0" fontId="0" fillId="0" borderId="0" xfId="0" applyFont="1"/>
    <xf numFmtId="0" fontId="1" fillId="0" borderId="1" xfId="0" applyFont="1" applyBorder="1" applyAlignment="1">
      <alignment wrapText="1"/>
    </xf>
    <xf numFmtId="0" fontId="3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16" fontId="1" fillId="0" borderId="15" xfId="0" applyNumberFormat="1" applyFont="1" applyBorder="1" applyAlignment="1">
      <alignment horizontal="center" vertical="center" wrapText="1"/>
    </xf>
    <xf numFmtId="16" fontId="1" fillId="0" borderId="16" xfId="0" applyNumberFormat="1" applyFont="1" applyBorder="1" applyAlignment="1">
      <alignment horizontal="center" vertical="center" wrapText="1"/>
    </xf>
    <xf numFmtId="16" fontId="1" fillId="0" borderId="17" xfId="0" applyNumberFormat="1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 wrapText="1"/>
    </xf>
    <xf numFmtId="0" fontId="2" fillId="0" borderId="30" xfId="0" applyFont="1" applyBorder="1"/>
    <xf numFmtId="0" fontId="3" fillId="0" borderId="31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164" fontId="6" fillId="0" borderId="10" xfId="0" applyNumberFormat="1" applyFont="1" applyFill="1" applyBorder="1" applyAlignment="1" applyProtection="1">
      <alignment horizontal="left" vertical="top" wrapText="1"/>
    </xf>
    <xf numFmtId="164" fontId="7" fillId="0" borderId="11" xfId="0" applyNumberFormat="1" applyFont="1" applyFill="1" applyBorder="1" applyAlignment="1" applyProtection="1">
      <alignment horizontal="center" vertical="top" wrapText="1"/>
    </xf>
    <xf numFmtId="164" fontId="6" fillId="0" borderId="11" xfId="0" applyNumberFormat="1" applyFont="1" applyFill="1" applyBorder="1" applyAlignment="1" applyProtection="1">
      <alignment horizontal="center" vertical="top" wrapText="1"/>
    </xf>
    <xf numFmtId="164" fontId="6" fillId="0" borderId="11" xfId="0" applyNumberFormat="1" applyFont="1" applyFill="1" applyBorder="1" applyAlignment="1" applyProtection="1">
      <alignment horizontal="left" vertical="top" wrapText="1"/>
    </xf>
    <xf numFmtId="1" fontId="6" fillId="0" borderId="11" xfId="0" applyNumberFormat="1" applyFont="1" applyFill="1" applyBorder="1" applyAlignment="1" applyProtection="1">
      <alignment horizontal="center" vertical="top" wrapText="1"/>
    </xf>
    <xf numFmtId="164" fontId="6" fillId="0" borderId="12" xfId="0" applyNumberFormat="1" applyFont="1" applyFill="1" applyBorder="1" applyAlignment="1" applyProtection="1">
      <alignment horizontal="right" vertical="top" wrapText="1"/>
    </xf>
    <xf numFmtId="0" fontId="8" fillId="0" borderId="0" xfId="0" applyFont="1" applyAlignment="1">
      <alignment vertical="top" wrapText="1"/>
    </xf>
    <xf numFmtId="164" fontId="6" fillId="0" borderId="2" xfId="0" applyNumberFormat="1" applyFont="1" applyFill="1" applyBorder="1" applyAlignment="1" applyProtection="1">
      <alignment horizontal="right" vertical="center" wrapText="1"/>
    </xf>
    <xf numFmtId="164" fontId="6" fillId="0" borderId="1" xfId="0" applyNumberFormat="1" applyFont="1" applyFill="1" applyBorder="1" applyAlignment="1" applyProtection="1">
      <alignment horizontal="center" vertical="center" wrapText="1"/>
    </xf>
    <xf numFmtId="164" fontId="6" fillId="0" borderId="1" xfId="0" applyNumberFormat="1" applyFont="1" applyFill="1" applyBorder="1" applyAlignment="1" applyProtection="1">
      <alignment horizontal="left" vertical="top" wrapText="1"/>
    </xf>
    <xf numFmtId="1" fontId="6" fillId="0" borderId="1" xfId="0" applyNumberFormat="1" applyFont="1" applyFill="1" applyBorder="1" applyAlignment="1" applyProtection="1">
      <alignment horizontal="center" vertical="top" wrapText="1"/>
    </xf>
    <xf numFmtId="164" fontId="6" fillId="0" borderId="13" xfId="0" applyNumberFormat="1" applyFont="1" applyFill="1" applyBorder="1" applyAlignment="1" applyProtection="1">
      <alignment horizontal="right" vertical="top" wrapText="1"/>
    </xf>
    <xf numFmtId="164" fontId="6" fillId="0" borderId="2" xfId="0" applyNumberFormat="1" applyFont="1" applyFill="1" applyBorder="1" applyAlignment="1" applyProtection="1">
      <alignment vertical="top" wrapText="1"/>
    </xf>
    <xf numFmtId="164" fontId="7" fillId="0" borderId="1" xfId="0" applyNumberFormat="1" applyFont="1" applyFill="1" applyBorder="1" applyAlignment="1" applyProtection="1">
      <alignment horizontal="center" vertical="top" wrapText="1"/>
    </xf>
    <xf numFmtId="164" fontId="6" fillId="0" borderId="1" xfId="0" applyNumberFormat="1" applyFont="1" applyFill="1" applyBorder="1" applyAlignment="1" applyProtection="1">
      <alignment horizontal="center" vertical="top" wrapText="1"/>
    </xf>
    <xf numFmtId="49" fontId="6" fillId="0" borderId="2" xfId="0" applyNumberFormat="1" applyFont="1" applyFill="1" applyBorder="1" applyAlignment="1" applyProtection="1">
      <alignment horizontal="left" vertical="top" wrapText="1"/>
    </xf>
    <xf numFmtId="164" fontId="6" fillId="0" borderId="1" xfId="0" applyNumberFormat="1" applyFont="1" applyFill="1" applyBorder="1" applyAlignment="1" applyProtection="1">
      <alignment vertical="top" wrapText="1"/>
    </xf>
    <xf numFmtId="165" fontId="6" fillId="0" borderId="13" xfId="0" applyNumberFormat="1" applyFont="1" applyFill="1" applyBorder="1" applyAlignment="1" applyProtection="1">
      <alignment horizontal="right" vertical="top" wrapText="1"/>
    </xf>
    <xf numFmtId="164" fontId="6" fillId="2" borderId="2" xfId="0" applyNumberFormat="1" applyFont="1" applyFill="1" applyBorder="1" applyAlignment="1" applyProtection="1">
      <alignment horizontal="left" vertical="top" wrapText="1"/>
    </xf>
    <xf numFmtId="164" fontId="7" fillId="2" borderId="1" xfId="0" applyNumberFormat="1" applyFont="1" applyFill="1" applyBorder="1" applyAlignment="1" applyProtection="1">
      <alignment horizontal="center" vertical="top" wrapText="1"/>
    </xf>
    <xf numFmtId="164" fontId="6" fillId="2" borderId="1" xfId="0" applyNumberFormat="1" applyFont="1" applyFill="1" applyBorder="1" applyAlignment="1" applyProtection="1">
      <alignment vertical="top" wrapText="1"/>
    </xf>
    <xf numFmtId="164" fontId="6" fillId="2" borderId="1" xfId="0" applyNumberFormat="1" applyFont="1" applyFill="1" applyBorder="1" applyAlignment="1" applyProtection="1">
      <alignment horizontal="left" vertical="top" wrapText="1"/>
    </xf>
    <xf numFmtId="1" fontId="6" fillId="2" borderId="1" xfId="0" applyNumberFormat="1" applyFont="1" applyFill="1" applyBorder="1" applyAlignment="1" applyProtection="1">
      <alignment horizontal="center" vertical="top" wrapText="1"/>
    </xf>
    <xf numFmtId="164" fontId="6" fillId="2" borderId="13" xfId="0" applyNumberFormat="1" applyFont="1" applyFill="1" applyBorder="1" applyAlignment="1" applyProtection="1">
      <alignment horizontal="right" vertical="top" wrapText="1"/>
    </xf>
    <xf numFmtId="164" fontId="6" fillId="3" borderId="2" xfId="0" applyNumberFormat="1" applyFont="1" applyFill="1" applyBorder="1" applyAlignment="1" applyProtection="1">
      <alignment vertical="top" wrapText="1"/>
    </xf>
    <xf numFmtId="164" fontId="7" fillId="3" borderId="1" xfId="0" applyNumberFormat="1" applyFont="1" applyFill="1" applyBorder="1" applyAlignment="1" applyProtection="1">
      <alignment horizontal="center" vertical="top" wrapText="1"/>
    </xf>
    <xf numFmtId="164" fontId="6" fillId="3" borderId="1" xfId="0" applyNumberFormat="1" applyFont="1" applyFill="1" applyBorder="1" applyAlignment="1" applyProtection="1">
      <alignment horizontal="left" vertical="top" wrapText="1"/>
    </xf>
    <xf numFmtId="1" fontId="6" fillId="3" borderId="1" xfId="0" applyNumberFormat="1" applyFont="1" applyFill="1" applyBorder="1" applyAlignment="1" applyProtection="1">
      <alignment horizontal="center" vertical="top" wrapText="1"/>
    </xf>
    <xf numFmtId="165" fontId="6" fillId="3" borderId="13" xfId="0" applyNumberFormat="1" applyFont="1" applyFill="1" applyBorder="1" applyAlignment="1" applyProtection="1">
      <alignment horizontal="right" vertical="top" wrapText="1"/>
    </xf>
    <xf numFmtId="2" fontId="6" fillId="0" borderId="2" xfId="0" applyNumberFormat="1" applyFont="1" applyFill="1" applyBorder="1" applyAlignment="1" applyProtection="1">
      <alignment horizontal="left" vertical="top" wrapText="1"/>
    </xf>
    <xf numFmtId="2" fontId="7" fillId="0" borderId="1" xfId="0" applyNumberFormat="1" applyFont="1" applyFill="1" applyBorder="1" applyAlignment="1" applyProtection="1">
      <alignment horizontal="center" vertical="top" wrapText="1"/>
    </xf>
    <xf numFmtId="2" fontId="6" fillId="0" borderId="1" xfId="0" applyNumberFormat="1" applyFont="1" applyFill="1" applyBorder="1" applyAlignment="1" applyProtection="1">
      <alignment horizontal="left" vertical="top" wrapText="1"/>
    </xf>
    <xf numFmtId="2" fontId="6" fillId="0" borderId="2" xfId="0" applyNumberFormat="1" applyFont="1" applyFill="1" applyBorder="1" applyAlignment="1" applyProtection="1">
      <alignment horizontal="right" vertical="top" wrapText="1"/>
    </xf>
    <xf numFmtId="2" fontId="6" fillId="0" borderId="1" xfId="0" applyNumberFormat="1" applyFont="1" applyFill="1" applyBorder="1" applyAlignment="1" applyProtection="1">
      <alignment horizontal="left" vertical="center" wrapText="1" indent="2"/>
    </xf>
    <xf numFmtId="1" fontId="6" fillId="4" borderId="1" xfId="0" applyNumberFormat="1" applyFont="1" applyFill="1" applyBorder="1" applyAlignment="1" applyProtection="1">
      <alignment horizontal="center" vertical="top" wrapText="1"/>
    </xf>
    <xf numFmtId="0" fontId="8" fillId="0" borderId="0" xfId="0" applyFont="1" applyAlignment="1">
      <alignment horizontal="left" vertical="top"/>
    </xf>
    <xf numFmtId="2" fontId="6" fillId="0" borderId="0" xfId="0" applyNumberFormat="1" applyFont="1" applyFill="1" applyBorder="1" applyAlignment="1" applyProtection="1">
      <alignment horizontal="left" vertical="top" wrapText="1"/>
    </xf>
    <xf numFmtId="0" fontId="8" fillId="4" borderId="0" xfId="0" applyFont="1" applyFill="1" applyAlignment="1">
      <alignment vertical="top" wrapText="1"/>
    </xf>
    <xf numFmtId="0" fontId="8" fillId="0" borderId="0" xfId="0" applyFont="1" applyFill="1" applyAlignment="1">
      <alignment vertical="top" wrapText="1"/>
    </xf>
    <xf numFmtId="2" fontId="9" fillId="0" borderId="1" xfId="0" applyNumberFormat="1" applyFont="1" applyFill="1" applyBorder="1" applyAlignment="1" applyProtection="1">
      <alignment horizontal="left" vertical="top" wrapText="1"/>
    </xf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0" fontId="8" fillId="4" borderId="1" xfId="0" applyFont="1" applyFill="1" applyBorder="1" applyAlignment="1">
      <alignment horizontal="left" vertical="top" wrapText="1"/>
    </xf>
    <xf numFmtId="1" fontId="6" fillId="4" borderId="1" xfId="0" applyNumberFormat="1" applyFont="1" applyFill="1" applyBorder="1" applyAlignment="1" applyProtection="1">
      <alignment horizontal="center" vertical="center" wrapText="1"/>
    </xf>
    <xf numFmtId="2" fontId="10" fillId="2" borderId="4" xfId="0" applyNumberFormat="1" applyFont="1" applyFill="1" applyBorder="1" applyAlignment="1" applyProtection="1">
      <alignment horizontal="center" vertical="top" wrapText="1"/>
    </xf>
    <xf numFmtId="0" fontId="10" fillId="2" borderId="4" xfId="0" applyFont="1" applyFill="1" applyBorder="1" applyAlignment="1">
      <alignment vertical="top" wrapText="1"/>
    </xf>
    <xf numFmtId="2" fontId="10" fillId="2" borderId="4" xfId="0" applyNumberFormat="1" applyFont="1" applyFill="1" applyBorder="1" applyAlignment="1" applyProtection="1">
      <alignment horizontal="left" vertical="top" wrapText="1"/>
    </xf>
    <xf numFmtId="1" fontId="10" fillId="2" borderId="4" xfId="0" applyNumberFormat="1" applyFont="1" applyFill="1" applyBorder="1" applyAlignment="1" applyProtection="1">
      <alignment horizontal="center" vertical="top" wrapText="1"/>
    </xf>
    <xf numFmtId="165" fontId="10" fillId="2" borderId="14" xfId="0" applyNumberFormat="1" applyFont="1" applyFill="1" applyBorder="1" applyAlignment="1" applyProtection="1">
      <alignment horizontal="right" vertical="top" wrapText="1"/>
    </xf>
    <xf numFmtId="2" fontId="6" fillId="0" borderId="0" xfId="0" applyNumberFormat="1" applyFont="1" applyFill="1" applyBorder="1" applyAlignment="1" applyProtection="1">
      <alignment horizontal="right" vertical="center" wrapText="1"/>
    </xf>
    <xf numFmtId="0" fontId="8" fillId="0" borderId="0" xfId="0" applyFont="1" applyAlignment="1">
      <alignment horizontal="center" vertical="top" wrapText="1"/>
    </xf>
    <xf numFmtId="0" fontId="8" fillId="0" borderId="0" xfId="0" applyFont="1" applyAlignment="1">
      <alignment horizontal="left" vertical="top" wrapText="1"/>
    </xf>
    <xf numFmtId="2" fontId="12" fillId="0" borderId="1" xfId="0" applyNumberFormat="1" applyFont="1" applyFill="1" applyBorder="1" applyAlignment="1" applyProtection="1">
      <alignment horizontal="center" vertical="top" wrapText="1"/>
    </xf>
    <xf numFmtId="2" fontId="11" fillId="0" borderId="1" xfId="0" applyNumberFormat="1" applyFont="1" applyFill="1" applyBorder="1" applyAlignment="1" applyProtection="1">
      <alignment horizontal="left" vertical="top" wrapText="1"/>
    </xf>
    <xf numFmtId="165" fontId="11" fillId="0" borderId="13" xfId="0" applyNumberFormat="1" applyFont="1" applyFill="1" applyBorder="1" applyAlignment="1" applyProtection="1">
      <alignment horizontal="right" vertical="top" wrapText="1"/>
    </xf>
    <xf numFmtId="164" fontId="6" fillId="4" borderId="2" xfId="0" applyNumberFormat="1" applyFont="1" applyFill="1" applyBorder="1" applyAlignment="1" applyProtection="1">
      <alignment vertical="top" wrapText="1"/>
    </xf>
    <xf numFmtId="164" fontId="7" fillId="4" borderId="1" xfId="0" applyNumberFormat="1" applyFont="1" applyFill="1" applyBorder="1" applyAlignment="1" applyProtection="1">
      <alignment horizontal="center" vertical="top" wrapText="1"/>
    </xf>
    <xf numFmtId="164" fontId="6" fillId="4" borderId="1" xfId="0" applyNumberFormat="1" applyFont="1" applyFill="1" applyBorder="1" applyAlignment="1" applyProtection="1">
      <alignment horizontal="left" vertical="top" wrapText="1"/>
    </xf>
    <xf numFmtId="165" fontId="6" fillId="4" borderId="13" xfId="0" applyNumberFormat="1" applyFont="1" applyFill="1" applyBorder="1" applyAlignment="1" applyProtection="1">
      <alignment horizontal="right" vertical="top" wrapText="1"/>
    </xf>
    <xf numFmtId="0" fontId="8" fillId="4" borderId="0" xfId="0" applyFont="1" applyFill="1" applyAlignment="1">
      <alignment horizontal="left" vertical="top" wrapText="1" indent="2"/>
    </xf>
    <xf numFmtId="166" fontId="7" fillId="5" borderId="1" xfId="0" applyNumberFormat="1" applyFont="1" applyFill="1" applyBorder="1" applyAlignment="1" applyProtection="1">
      <alignment horizontal="center" vertical="top" wrapText="1"/>
    </xf>
    <xf numFmtId="0" fontId="8" fillId="4" borderId="0" xfId="0" applyFont="1" applyFill="1" applyBorder="1" applyAlignment="1">
      <alignment horizontal="left" vertical="top" wrapText="1" indent="2"/>
    </xf>
    <xf numFmtId="2" fontId="13" fillId="0" borderId="38" xfId="0" applyNumberFormat="1" applyFont="1" applyBorder="1" applyAlignment="1">
      <alignment horizontal="left" vertical="top"/>
    </xf>
    <xf numFmtId="2" fontId="13" fillId="3" borderId="1" xfId="0" applyNumberFormat="1" applyFont="1" applyFill="1" applyBorder="1" applyAlignment="1">
      <alignment horizontal="left" vertical="top"/>
    </xf>
    <xf numFmtId="2" fontId="13" fillId="3" borderId="1" xfId="0" applyNumberFormat="1" applyFont="1" applyFill="1" applyBorder="1" applyAlignment="1">
      <alignment horizontal="center" vertical="top"/>
    </xf>
    <xf numFmtId="2" fontId="9" fillId="3" borderId="1" xfId="0" applyNumberFormat="1" applyFont="1" applyFill="1" applyBorder="1" applyAlignment="1">
      <alignment vertical="top"/>
    </xf>
    <xf numFmtId="165" fontId="13" fillId="3" borderId="1" xfId="0" applyNumberFormat="1" applyFont="1" applyFill="1" applyBorder="1" applyAlignment="1">
      <alignment vertical="top"/>
    </xf>
    <xf numFmtId="2" fontId="13" fillId="4" borderId="0" xfId="0" applyNumberFormat="1" applyFont="1" applyFill="1" applyBorder="1" applyAlignment="1">
      <alignment horizontal="left" vertical="top"/>
    </xf>
    <xf numFmtId="2" fontId="13" fillId="4" borderId="1" xfId="0" applyNumberFormat="1" applyFont="1" applyFill="1" applyBorder="1" applyAlignment="1">
      <alignment horizontal="center" vertical="top"/>
    </xf>
    <xf numFmtId="2" fontId="13" fillId="4" borderId="1" xfId="0" applyNumberFormat="1" applyFont="1" applyFill="1" applyBorder="1" applyAlignment="1">
      <alignment vertical="top" wrapText="1"/>
    </xf>
    <xf numFmtId="2" fontId="9" fillId="4" borderId="1" xfId="0" applyNumberFormat="1" applyFont="1" applyFill="1" applyBorder="1" applyAlignment="1">
      <alignment vertical="top"/>
    </xf>
    <xf numFmtId="165" fontId="13" fillId="4" borderId="28" xfId="0" applyNumberFormat="1" applyFont="1" applyFill="1" applyBorder="1" applyAlignment="1">
      <alignment vertical="top"/>
    </xf>
    <xf numFmtId="2" fontId="13" fillId="0" borderId="1" xfId="0" applyNumberFormat="1" applyFont="1" applyBorder="1" applyAlignment="1">
      <alignment horizontal="left" vertical="top"/>
    </xf>
    <xf numFmtId="2" fontId="14" fillId="2" borderId="38" xfId="0" applyNumberFormat="1" applyFont="1" applyFill="1" applyBorder="1" applyAlignment="1">
      <alignment horizontal="left" vertical="top"/>
    </xf>
    <xf numFmtId="1" fontId="9" fillId="3" borderId="1" xfId="0" applyNumberFormat="1" applyFont="1" applyFill="1" applyBorder="1" applyAlignment="1">
      <alignment horizontal="center" vertical="top"/>
    </xf>
    <xf numFmtId="1" fontId="9" fillId="4" borderId="1" xfId="0" applyNumberFormat="1" applyFont="1" applyFill="1" applyBorder="1" applyAlignment="1">
      <alignment horizontal="center" vertical="top"/>
    </xf>
    <xf numFmtId="2" fontId="13" fillId="4" borderId="1" xfId="0" applyNumberFormat="1" applyFont="1" applyFill="1" applyBorder="1" applyAlignment="1">
      <alignment horizontal="left" vertical="top"/>
    </xf>
    <xf numFmtId="2" fontId="6" fillId="4" borderId="1" xfId="0" applyNumberFormat="1" applyFont="1" applyFill="1" applyBorder="1" applyAlignment="1" applyProtection="1">
      <alignment horizontal="left" vertical="top" wrapText="1"/>
    </xf>
    <xf numFmtId="165" fontId="13" fillId="4" borderId="1" xfId="0" applyNumberFormat="1" applyFont="1" applyFill="1" applyBorder="1" applyAlignment="1">
      <alignment vertical="top"/>
    </xf>
    <xf numFmtId="0" fontId="8" fillId="0" borderId="0" xfId="0" applyFont="1" applyBorder="1" applyAlignment="1">
      <alignment horizontal="left" vertical="top" wrapText="1" indent="2"/>
    </xf>
    <xf numFmtId="0" fontId="8" fillId="0" borderId="0" xfId="0" applyFont="1" applyAlignment="1">
      <alignment horizontal="left" vertical="top" wrapText="1" indent="2"/>
    </xf>
    <xf numFmtId="2" fontId="9" fillId="4" borderId="1" xfId="0" applyNumberFormat="1" applyFont="1" applyFill="1" applyBorder="1" applyAlignment="1">
      <alignment vertical="top" wrapText="1"/>
    </xf>
    <xf numFmtId="2" fontId="9" fillId="3" borderId="1" xfId="0" applyNumberFormat="1" applyFont="1" applyFill="1" applyBorder="1" applyAlignment="1">
      <alignment vertical="top" wrapText="1"/>
    </xf>
    <xf numFmtId="2" fontId="6" fillId="0" borderId="1" xfId="0" applyNumberFormat="1" applyFont="1" applyFill="1" applyBorder="1" applyAlignment="1" applyProtection="1">
      <alignment horizontal="left" vertical="top" wrapText="1" indent="1"/>
    </xf>
    <xf numFmtId="2" fontId="11" fillId="0" borderId="1" xfId="0" applyNumberFormat="1" applyFont="1" applyFill="1" applyBorder="1" applyAlignment="1" applyProtection="1">
      <alignment horizontal="left" vertical="center" wrapText="1"/>
    </xf>
    <xf numFmtId="2" fontId="7" fillId="0" borderId="39" xfId="0" applyNumberFormat="1" applyFont="1" applyFill="1" applyBorder="1" applyAlignment="1" applyProtection="1">
      <alignment horizontal="center" vertical="top" wrapText="1"/>
    </xf>
    <xf numFmtId="0" fontId="8" fillId="4" borderId="39" xfId="0" applyFont="1" applyFill="1" applyBorder="1" applyAlignment="1">
      <alignment horizontal="left" vertical="top" wrapText="1"/>
    </xf>
    <xf numFmtId="2" fontId="6" fillId="0" borderId="39" xfId="0" applyNumberFormat="1" applyFont="1" applyFill="1" applyBorder="1" applyAlignment="1" applyProtection="1">
      <alignment horizontal="left" vertical="top" wrapText="1"/>
    </xf>
    <xf numFmtId="1" fontId="6" fillId="4" borderId="39" xfId="0" applyNumberFormat="1" applyFont="1" applyFill="1" applyBorder="1" applyAlignment="1" applyProtection="1">
      <alignment horizontal="center" vertical="center" wrapText="1"/>
    </xf>
    <xf numFmtId="0" fontId="8" fillId="0" borderId="0" xfId="0" applyFont="1" applyBorder="1" applyAlignment="1">
      <alignment horizontal="left" vertical="top" wrapText="1" indent="2"/>
    </xf>
    <xf numFmtId="0" fontId="8" fillId="0" borderId="0" xfId="0" applyFont="1" applyAlignment="1">
      <alignment horizontal="left" vertical="top" wrapText="1" indent="2"/>
    </xf>
    <xf numFmtId="0" fontId="1" fillId="0" borderId="30" xfId="0" applyFont="1" applyBorder="1" applyAlignment="1">
      <alignment horizontal="center" vertical="center"/>
    </xf>
    <xf numFmtId="0" fontId="1" fillId="0" borderId="40" xfId="0" applyFont="1" applyBorder="1"/>
    <xf numFmtId="0" fontId="1" fillId="0" borderId="34" xfId="0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/>
    </xf>
    <xf numFmtId="0" fontId="2" fillId="0" borderId="43" xfId="0" applyFont="1" applyBorder="1" applyAlignment="1">
      <alignment horizontal="center"/>
    </xf>
    <xf numFmtId="2" fontId="15" fillId="0" borderId="1" xfId="0" applyNumberFormat="1" applyFont="1" applyBorder="1" applyAlignment="1">
      <alignment horizontal="left" vertical="top"/>
    </xf>
    <xf numFmtId="2" fontId="16" fillId="0" borderId="1" xfId="0" applyNumberFormat="1" applyFont="1" applyFill="1" applyBorder="1" applyAlignment="1" applyProtection="1">
      <alignment horizontal="center" vertical="top" wrapText="1"/>
    </xf>
    <xf numFmtId="2" fontId="17" fillId="0" borderId="1" xfId="0" applyNumberFormat="1" applyFont="1" applyFill="1" applyBorder="1" applyAlignment="1" applyProtection="1">
      <alignment horizontal="left" vertical="top" wrapText="1"/>
    </xf>
    <xf numFmtId="1" fontId="17" fillId="0" borderId="1" xfId="0" applyNumberFormat="1" applyFont="1" applyFill="1" applyBorder="1" applyAlignment="1" applyProtection="1">
      <alignment horizontal="center" vertical="top" wrapText="1"/>
    </xf>
    <xf numFmtId="165" fontId="18" fillId="0" borderId="13" xfId="0" applyNumberFormat="1" applyFont="1" applyFill="1" applyBorder="1" applyAlignment="1" applyProtection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7"/>
  <sheetViews>
    <sheetView tabSelected="1" view="pageBreakPreview" zoomScale="120" zoomScaleNormal="140" zoomScaleSheetLayoutView="120" workbookViewId="0">
      <selection activeCell="E17" sqref="E17"/>
    </sheetView>
  </sheetViews>
  <sheetFormatPr defaultColWidth="8.86328125" defaultRowHeight="12.75" x14ac:dyDescent="0.45"/>
  <cols>
    <col min="1" max="1" width="6.33203125" style="55" customWidth="1"/>
    <col min="2" max="2" width="7.73046875" style="99" customWidth="1"/>
    <col min="3" max="3" width="53" style="55" customWidth="1"/>
    <col min="4" max="4" width="13.59765625" style="55" customWidth="1"/>
    <col min="5" max="5" width="5.265625" style="99" customWidth="1"/>
    <col min="6" max="6" width="10.73046875" style="55" customWidth="1"/>
    <col min="7" max="7" width="9.86328125" style="129" customWidth="1"/>
    <col min="8" max="8" width="13.265625" style="55" customWidth="1"/>
    <col min="9" max="9" width="15.86328125" style="55" customWidth="1"/>
    <col min="10" max="16384" width="8.86328125" style="55"/>
  </cols>
  <sheetData>
    <row r="1" spans="1:9" ht="25.5" x14ac:dyDescent="0.45">
      <c r="A1" s="49" t="s">
        <v>86</v>
      </c>
      <c r="B1" s="50"/>
      <c r="C1" s="51" t="s">
        <v>45</v>
      </c>
      <c r="D1" s="52"/>
      <c r="E1" s="53"/>
      <c r="F1" s="54"/>
    </row>
    <row r="2" spans="1:9" ht="27" customHeight="1" x14ac:dyDescent="0.45">
      <c r="A2" s="56"/>
      <c r="B2" s="109"/>
      <c r="C2" s="57" t="s">
        <v>67</v>
      </c>
      <c r="D2" s="58"/>
      <c r="E2" s="59"/>
      <c r="F2" s="60"/>
    </row>
    <row r="3" spans="1:9" x14ac:dyDescent="0.45">
      <c r="A3" s="61"/>
      <c r="B3" s="62"/>
      <c r="C3" s="63"/>
      <c r="D3" s="58"/>
      <c r="E3" s="59"/>
      <c r="F3" s="60"/>
    </row>
    <row r="4" spans="1:9" ht="25.5" x14ac:dyDescent="0.45">
      <c r="A4" s="64" t="s">
        <v>2</v>
      </c>
      <c r="B4" s="62" t="s">
        <v>3</v>
      </c>
      <c r="C4" s="65" t="s">
        <v>29</v>
      </c>
      <c r="D4" s="58"/>
      <c r="E4" s="59" t="s">
        <v>3</v>
      </c>
      <c r="F4" s="66" t="s">
        <v>3</v>
      </c>
    </row>
    <row r="5" spans="1:9" x14ac:dyDescent="0.45">
      <c r="A5" s="67"/>
      <c r="B5" s="68"/>
      <c r="C5" s="69" t="s">
        <v>4</v>
      </c>
      <c r="D5" s="70"/>
      <c r="E5" s="71"/>
      <c r="F5" s="72"/>
    </row>
    <row r="6" spans="1:9" x14ac:dyDescent="0.45">
      <c r="A6" s="73"/>
      <c r="B6" s="74"/>
      <c r="C6" s="75" t="s">
        <v>5</v>
      </c>
      <c r="D6" s="75"/>
      <c r="E6" s="76"/>
      <c r="F6" s="77"/>
    </row>
    <row r="7" spans="1:9" s="86" customFormat="1" x14ac:dyDescent="0.45">
      <c r="A7" s="104"/>
      <c r="B7" s="105"/>
      <c r="C7" s="106"/>
      <c r="D7" s="106"/>
      <c r="E7" s="83"/>
      <c r="F7" s="107"/>
      <c r="G7" s="108"/>
    </row>
    <row r="8" spans="1:9" x14ac:dyDescent="0.45">
      <c r="A8" s="111">
        <f>1</f>
        <v>1</v>
      </c>
      <c r="B8" s="101"/>
      <c r="C8" s="80" t="s">
        <v>6</v>
      </c>
      <c r="D8" s="80" t="s">
        <v>1</v>
      </c>
      <c r="E8" s="59">
        <v>5</v>
      </c>
      <c r="F8" s="103">
        <f>TIME(15,0,0)</f>
        <v>0.625</v>
      </c>
    </row>
    <row r="9" spans="1:9" x14ac:dyDescent="0.45">
      <c r="A9" s="111">
        <f>2</f>
        <v>2</v>
      </c>
      <c r="B9" s="101" t="s">
        <v>7</v>
      </c>
      <c r="C9" s="80" t="s">
        <v>34</v>
      </c>
      <c r="D9" s="80" t="s">
        <v>1</v>
      </c>
      <c r="E9" s="59">
        <v>5</v>
      </c>
      <c r="F9" s="103">
        <f t="shared" ref="F9:F31" si="0">F8+TIME(0,E8,0)</f>
        <v>0.62847222222222221</v>
      </c>
      <c r="G9" s="138"/>
      <c r="H9" s="139"/>
      <c r="I9" s="139"/>
    </row>
    <row r="10" spans="1:9" ht="25.5" x14ac:dyDescent="0.45">
      <c r="A10" s="125">
        <f t="shared" ref="A10:A11" si="1">A9+0.01</f>
        <v>2.0099999999999998</v>
      </c>
      <c r="B10" s="117" t="s">
        <v>8</v>
      </c>
      <c r="C10" s="130" t="s">
        <v>63</v>
      </c>
      <c r="D10" s="126" t="s">
        <v>1</v>
      </c>
      <c r="E10" s="124">
        <v>0</v>
      </c>
      <c r="F10" s="127">
        <f t="shared" si="0"/>
        <v>0.63194444444444442</v>
      </c>
      <c r="G10" s="128"/>
      <c r="H10" s="129"/>
      <c r="I10" s="129"/>
    </row>
    <row r="11" spans="1:9" s="86" customFormat="1" ht="66" customHeight="1" x14ac:dyDescent="0.45">
      <c r="A11" s="112">
        <f t="shared" si="1"/>
        <v>2.0199999999999996</v>
      </c>
      <c r="B11" s="113" t="s">
        <v>64</v>
      </c>
      <c r="C11" s="131" t="s">
        <v>83</v>
      </c>
      <c r="D11" s="114" t="s">
        <v>57</v>
      </c>
      <c r="E11" s="123">
        <v>0</v>
      </c>
      <c r="F11" s="115">
        <f t="shared" si="0"/>
        <v>0.63194444444444442</v>
      </c>
      <c r="G11" s="110"/>
      <c r="H11" s="108"/>
      <c r="I11" s="108"/>
    </row>
    <row r="12" spans="1:9" s="86" customFormat="1" x14ac:dyDescent="0.45">
      <c r="A12" s="116"/>
      <c r="B12" s="117"/>
      <c r="C12" s="118"/>
      <c r="D12" s="119"/>
      <c r="E12" s="124"/>
      <c r="F12" s="120"/>
      <c r="G12" s="110"/>
      <c r="H12" s="108"/>
      <c r="I12" s="108"/>
    </row>
    <row r="13" spans="1:9" x14ac:dyDescent="0.45">
      <c r="A13" s="111">
        <f>3</f>
        <v>3</v>
      </c>
      <c r="B13" s="79" t="s">
        <v>8</v>
      </c>
      <c r="C13" s="80" t="s">
        <v>9</v>
      </c>
      <c r="D13" s="80" t="s">
        <v>1</v>
      </c>
      <c r="E13" s="59">
        <v>5</v>
      </c>
      <c r="F13" s="103">
        <f>F9+TIME(0,E9,0)</f>
        <v>0.63194444444444442</v>
      </c>
    </row>
    <row r="14" spans="1:9" x14ac:dyDescent="0.45">
      <c r="A14" s="121">
        <f t="shared" ref="A14:A18" si="2">A13+0.01</f>
        <v>3.01</v>
      </c>
      <c r="B14" s="79" t="s">
        <v>8</v>
      </c>
      <c r="C14" s="80" t="s">
        <v>60</v>
      </c>
      <c r="D14" s="80" t="s">
        <v>0</v>
      </c>
      <c r="E14" s="59">
        <v>5</v>
      </c>
      <c r="F14" s="103">
        <f t="shared" si="0"/>
        <v>0.63541666666666663</v>
      </c>
    </row>
    <row r="15" spans="1:9" x14ac:dyDescent="0.45">
      <c r="A15" s="121">
        <f t="shared" si="2"/>
        <v>3.0199999999999996</v>
      </c>
      <c r="B15" s="79" t="s">
        <v>8</v>
      </c>
      <c r="C15" s="80" t="s">
        <v>65</v>
      </c>
      <c r="D15" s="80" t="s">
        <v>66</v>
      </c>
      <c r="E15" s="59">
        <v>10</v>
      </c>
      <c r="F15" s="103">
        <f t="shared" si="0"/>
        <v>0.63888888888888884</v>
      </c>
    </row>
    <row r="16" spans="1:9" x14ac:dyDescent="0.45">
      <c r="A16" s="146">
        <f t="shared" si="2"/>
        <v>3.0299999999999994</v>
      </c>
      <c r="B16" s="147" t="s">
        <v>68</v>
      </c>
      <c r="C16" s="148" t="s">
        <v>69</v>
      </c>
      <c r="D16" s="148" t="s">
        <v>70</v>
      </c>
      <c r="E16" s="149">
        <v>0</v>
      </c>
      <c r="F16" s="150">
        <f t="shared" si="0"/>
        <v>0.64583333333333326</v>
      </c>
    </row>
    <row r="17" spans="1:10" x14ac:dyDescent="0.45">
      <c r="A17" s="121">
        <f t="shared" si="2"/>
        <v>3.0399999999999991</v>
      </c>
      <c r="B17" s="79" t="s">
        <v>8</v>
      </c>
      <c r="C17" s="80" t="s">
        <v>76</v>
      </c>
      <c r="D17" s="80" t="s">
        <v>1</v>
      </c>
      <c r="E17" s="59">
        <v>10</v>
      </c>
      <c r="F17" s="103">
        <f t="shared" si="0"/>
        <v>0.64583333333333326</v>
      </c>
    </row>
    <row r="18" spans="1:10" ht="25.5" x14ac:dyDescent="0.45">
      <c r="A18" s="121">
        <f t="shared" si="2"/>
        <v>3.0499999999999989</v>
      </c>
      <c r="B18" s="79" t="s">
        <v>59</v>
      </c>
      <c r="C18" s="80" t="s">
        <v>72</v>
      </c>
      <c r="D18" s="80" t="s">
        <v>73</v>
      </c>
      <c r="E18" s="59">
        <v>5</v>
      </c>
      <c r="F18" s="103">
        <f t="shared" si="0"/>
        <v>0.65277777777777768</v>
      </c>
    </row>
    <row r="19" spans="1:10" ht="38.25" x14ac:dyDescent="0.45">
      <c r="A19" s="121">
        <f>A18+0.01</f>
        <v>3.0599999999999987</v>
      </c>
      <c r="B19" s="79" t="s">
        <v>59</v>
      </c>
      <c r="C19" s="80" t="s">
        <v>71</v>
      </c>
      <c r="D19" s="80" t="s">
        <v>57</v>
      </c>
      <c r="E19" s="59">
        <v>10</v>
      </c>
      <c r="F19" s="103">
        <f>F18+TIME(0,E18,0)</f>
        <v>0.65624999999999989</v>
      </c>
    </row>
    <row r="20" spans="1:10" x14ac:dyDescent="0.45">
      <c r="A20" s="78"/>
      <c r="B20" s="79"/>
      <c r="C20" s="80"/>
      <c r="D20" s="80"/>
      <c r="E20" s="59"/>
      <c r="F20" s="103">
        <f t="shared" si="0"/>
        <v>0.66319444444444431</v>
      </c>
    </row>
    <row r="21" spans="1:10" x14ac:dyDescent="0.45">
      <c r="A21" s="111">
        <f>4</f>
        <v>4</v>
      </c>
      <c r="B21" s="79"/>
      <c r="C21" s="133" t="s">
        <v>61</v>
      </c>
      <c r="D21" s="80"/>
      <c r="E21" s="59"/>
      <c r="F21" s="103">
        <f t="shared" si="0"/>
        <v>0.66319444444444431</v>
      </c>
    </row>
    <row r="22" spans="1:10" x14ac:dyDescent="0.45">
      <c r="A22" s="81"/>
      <c r="B22" s="79"/>
      <c r="C22" s="82"/>
      <c r="D22" s="80"/>
      <c r="E22" s="83"/>
      <c r="F22" s="103">
        <f t="shared" si="0"/>
        <v>0.66319444444444431</v>
      </c>
    </row>
    <row r="23" spans="1:10" s="87" customFormat="1" x14ac:dyDescent="0.45">
      <c r="A23" s="111">
        <f>5</f>
        <v>5</v>
      </c>
      <c r="B23" s="79"/>
      <c r="C23" s="102" t="s">
        <v>46</v>
      </c>
      <c r="D23" s="80"/>
      <c r="E23" s="59"/>
      <c r="F23" s="103">
        <f t="shared" si="0"/>
        <v>0.66319444444444431</v>
      </c>
      <c r="G23" s="85"/>
      <c r="H23" s="84"/>
      <c r="I23" s="85"/>
      <c r="J23" s="85"/>
    </row>
    <row r="24" spans="1:10" s="87" customFormat="1" x14ac:dyDescent="0.45">
      <c r="A24" s="121">
        <f t="shared" ref="A24:A25" si="3">A23+0.01</f>
        <v>5.01</v>
      </c>
      <c r="B24" s="79" t="s">
        <v>68</v>
      </c>
      <c r="C24" s="132" t="s">
        <v>74</v>
      </c>
      <c r="D24" s="80" t="s">
        <v>75</v>
      </c>
      <c r="E24" s="59">
        <v>3</v>
      </c>
      <c r="F24" s="103">
        <f t="shared" si="0"/>
        <v>0.66319444444444431</v>
      </c>
      <c r="G24" s="85"/>
      <c r="H24" s="84"/>
      <c r="I24" s="85"/>
      <c r="J24" s="85"/>
    </row>
    <row r="25" spans="1:10" s="87" customFormat="1" ht="25.5" x14ac:dyDescent="0.45">
      <c r="A25" s="121">
        <f t="shared" si="3"/>
        <v>5.0199999999999996</v>
      </c>
      <c r="B25" s="79" t="s">
        <v>68</v>
      </c>
      <c r="C25" s="132" t="s">
        <v>82</v>
      </c>
      <c r="D25" s="80" t="s">
        <v>81</v>
      </c>
      <c r="E25" s="59">
        <v>5</v>
      </c>
      <c r="F25" s="103">
        <f t="shared" si="0"/>
        <v>0.66527777777777763</v>
      </c>
      <c r="G25" s="85"/>
      <c r="H25" s="84"/>
      <c r="I25" s="85"/>
      <c r="J25" s="85"/>
    </row>
    <row r="26" spans="1:10" x14ac:dyDescent="0.45">
      <c r="A26" s="81"/>
      <c r="B26" s="79"/>
      <c r="C26" s="80"/>
      <c r="D26" s="80"/>
      <c r="E26" s="59"/>
      <c r="F26" s="103">
        <f t="shared" si="0"/>
        <v>0.66874999999999984</v>
      </c>
      <c r="G26" s="85"/>
      <c r="H26" s="85"/>
      <c r="I26" s="85"/>
      <c r="J26" s="85"/>
    </row>
    <row r="27" spans="1:10" x14ac:dyDescent="0.45">
      <c r="A27" s="111">
        <f>6</f>
        <v>6</v>
      </c>
      <c r="B27" s="79"/>
      <c r="C27" s="102" t="s">
        <v>62</v>
      </c>
      <c r="D27" s="80"/>
      <c r="E27" s="59"/>
      <c r="F27" s="103">
        <f t="shared" si="0"/>
        <v>0.66874999999999984</v>
      </c>
      <c r="G27" s="85"/>
      <c r="H27" s="85"/>
      <c r="I27" s="85"/>
      <c r="J27" s="85"/>
    </row>
    <row r="28" spans="1:10" ht="25.5" x14ac:dyDescent="0.45">
      <c r="A28" s="121">
        <f t="shared" ref="A28" si="4">A27+0.01</f>
        <v>6.01</v>
      </c>
      <c r="B28" s="79" t="s">
        <v>59</v>
      </c>
      <c r="C28" s="80" t="s">
        <v>78</v>
      </c>
      <c r="D28" s="80" t="s">
        <v>77</v>
      </c>
      <c r="E28" s="59">
        <v>5</v>
      </c>
      <c r="F28" s="103">
        <f t="shared" si="0"/>
        <v>0.66874999999999984</v>
      </c>
      <c r="G28" s="85"/>
      <c r="H28" s="85"/>
      <c r="I28" s="85"/>
      <c r="J28" s="85"/>
    </row>
    <row r="29" spans="1:10" x14ac:dyDescent="0.35">
      <c r="A29" s="78"/>
      <c r="B29" s="79"/>
      <c r="C29" s="88"/>
      <c r="D29" s="89"/>
      <c r="E29" s="90"/>
      <c r="F29" s="103">
        <f t="shared" si="0"/>
        <v>0.67222222222222205</v>
      </c>
      <c r="G29" s="85"/>
      <c r="H29" s="85"/>
      <c r="I29" s="85"/>
      <c r="J29" s="85"/>
    </row>
    <row r="30" spans="1:10" ht="25.5" x14ac:dyDescent="0.45">
      <c r="A30" s="111">
        <f>9</f>
        <v>9</v>
      </c>
      <c r="B30" s="79"/>
      <c r="C30" s="91" t="s">
        <v>31</v>
      </c>
      <c r="D30" s="80" t="s">
        <v>32</v>
      </c>
      <c r="E30" s="92">
        <v>5</v>
      </c>
      <c r="F30" s="103">
        <f t="shared" si="0"/>
        <v>0.67222222222222205</v>
      </c>
      <c r="G30" s="85"/>
      <c r="H30" s="85"/>
      <c r="I30" s="85"/>
      <c r="J30" s="85"/>
    </row>
    <row r="31" spans="1:10" x14ac:dyDescent="0.45">
      <c r="A31" s="111"/>
      <c r="B31" s="134"/>
      <c r="C31" s="135"/>
      <c r="D31" s="136"/>
      <c r="E31" s="137"/>
      <c r="F31" s="103">
        <f t="shared" si="0"/>
        <v>0.67569444444444426</v>
      </c>
      <c r="G31" s="85"/>
      <c r="H31" s="85"/>
      <c r="I31" s="85"/>
      <c r="J31" s="85"/>
    </row>
    <row r="32" spans="1:10" ht="14.45" customHeight="1" thickBot="1" x14ac:dyDescent="0.5">
      <c r="A32" s="122">
        <f>10</f>
        <v>10</v>
      </c>
      <c r="B32" s="93" t="s">
        <v>7</v>
      </c>
      <c r="C32" s="94" t="s">
        <v>35</v>
      </c>
      <c r="D32" s="95" t="s">
        <v>1</v>
      </c>
      <c r="E32" s="96"/>
      <c r="F32" s="97">
        <v>0.70833333333333337</v>
      </c>
      <c r="G32" s="98"/>
      <c r="H32" s="85"/>
    </row>
    <row r="36" spans="3:3" x14ac:dyDescent="0.45">
      <c r="C36" s="100"/>
    </row>
    <row r="37" spans="3:3" x14ac:dyDescent="0.45">
      <c r="C37" s="100"/>
    </row>
  </sheetData>
  <mergeCells count="1">
    <mergeCell ref="G9:I9"/>
  </mergeCells>
  <pageMargins left="0.25" right="0.25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2"/>
  <sheetViews>
    <sheetView topLeftCell="A10" zoomScale="110" zoomScaleNormal="110" workbookViewId="0">
      <selection activeCell="I38" sqref="I38"/>
    </sheetView>
  </sheetViews>
  <sheetFormatPr defaultRowHeight="14.25" x14ac:dyDescent="0.45"/>
  <cols>
    <col min="2" max="2" width="16.265625" customWidth="1"/>
    <col min="3" max="3" width="27.59765625" customWidth="1"/>
    <col min="4" max="5" width="11.59765625" customWidth="1"/>
    <col min="6" max="9" width="11.59765625" style="5" customWidth="1"/>
  </cols>
  <sheetData>
    <row r="1" spans="1:9" ht="14.65" thickBot="1" x14ac:dyDescent="0.5">
      <c r="F1" s="13"/>
    </row>
    <row r="2" spans="1:9" ht="45.75" customHeight="1" thickBot="1" x14ac:dyDescent="0.5">
      <c r="B2" s="38" t="s">
        <v>10</v>
      </c>
      <c r="C2" s="39" t="s">
        <v>11</v>
      </c>
      <c r="D2" s="40" t="s">
        <v>12</v>
      </c>
      <c r="E2" s="43" t="s">
        <v>58</v>
      </c>
      <c r="F2" s="19"/>
      <c r="G2" s="21" t="s">
        <v>84</v>
      </c>
      <c r="H2" s="22" t="s">
        <v>49</v>
      </c>
      <c r="I2" s="23" t="s">
        <v>51</v>
      </c>
    </row>
    <row r="3" spans="1:9" x14ac:dyDescent="0.45">
      <c r="A3">
        <v>1</v>
      </c>
      <c r="B3" s="17" t="s">
        <v>13</v>
      </c>
      <c r="C3" s="18" t="s">
        <v>47</v>
      </c>
      <c r="D3" s="44">
        <v>1</v>
      </c>
      <c r="E3" s="46"/>
      <c r="F3" s="20"/>
      <c r="G3" s="24">
        <v>2</v>
      </c>
      <c r="H3" s="9"/>
      <c r="I3" s="25"/>
    </row>
    <row r="4" spans="1:9" x14ac:dyDescent="0.45">
      <c r="A4">
        <v>2</v>
      </c>
      <c r="B4" s="1" t="s">
        <v>14</v>
      </c>
      <c r="C4" s="2" t="s">
        <v>15</v>
      </c>
      <c r="D4" s="35">
        <v>1</v>
      </c>
      <c r="E4" s="47"/>
      <c r="F4" s="20"/>
      <c r="G4" s="24">
        <v>2</v>
      </c>
      <c r="H4" s="9"/>
      <c r="I4" s="25"/>
    </row>
    <row r="5" spans="1:9" x14ac:dyDescent="0.45">
      <c r="A5">
        <v>3</v>
      </c>
      <c r="B5" s="1" t="s">
        <v>14</v>
      </c>
      <c r="C5" s="2" t="s">
        <v>22</v>
      </c>
      <c r="D5" s="35">
        <v>1</v>
      </c>
      <c r="E5" s="47"/>
      <c r="F5" s="20"/>
      <c r="G5" s="26">
        <v>2</v>
      </c>
      <c r="H5" s="10"/>
      <c r="I5" s="27"/>
    </row>
    <row r="6" spans="1:9" x14ac:dyDescent="0.45">
      <c r="A6">
        <v>4</v>
      </c>
      <c r="B6" s="1" t="s">
        <v>16</v>
      </c>
      <c r="C6" s="2" t="s">
        <v>17</v>
      </c>
      <c r="D6" s="35">
        <v>1</v>
      </c>
      <c r="E6" s="47"/>
      <c r="F6" s="20"/>
      <c r="G6" s="26">
        <v>3</v>
      </c>
      <c r="H6" s="10"/>
      <c r="I6" s="27"/>
    </row>
    <row r="7" spans="1:9" x14ac:dyDescent="0.45">
      <c r="A7">
        <v>5</v>
      </c>
      <c r="B7" s="1" t="s">
        <v>18</v>
      </c>
      <c r="C7" s="2" t="s">
        <v>19</v>
      </c>
      <c r="D7" s="35">
        <v>1</v>
      </c>
      <c r="E7" s="47"/>
      <c r="F7" s="20"/>
      <c r="G7" s="26">
        <v>2</v>
      </c>
      <c r="H7" s="10"/>
      <c r="I7" s="27"/>
    </row>
    <row r="8" spans="1:9" x14ac:dyDescent="0.45">
      <c r="A8">
        <v>6</v>
      </c>
      <c r="B8" s="1" t="s">
        <v>30</v>
      </c>
      <c r="C8" s="2" t="s">
        <v>56</v>
      </c>
      <c r="D8" s="35">
        <v>1</v>
      </c>
      <c r="E8" s="47"/>
      <c r="F8" s="20"/>
      <c r="G8" s="26">
        <v>3</v>
      </c>
      <c r="H8" s="10"/>
      <c r="I8" s="27"/>
    </row>
    <row r="9" spans="1:9" x14ac:dyDescent="0.45">
      <c r="A9">
        <v>7</v>
      </c>
      <c r="B9" s="1">
        <v>1</v>
      </c>
      <c r="C9" s="2" t="s">
        <v>80</v>
      </c>
      <c r="D9" s="35">
        <v>1</v>
      </c>
      <c r="E9" s="47"/>
      <c r="F9" s="20"/>
      <c r="G9" s="26">
        <v>2</v>
      </c>
      <c r="H9" s="10"/>
      <c r="I9" s="27"/>
    </row>
    <row r="10" spans="1:9" x14ac:dyDescent="0.45">
      <c r="A10">
        <v>8</v>
      </c>
      <c r="B10" s="1">
        <v>3</v>
      </c>
      <c r="C10" s="2" t="s">
        <v>21</v>
      </c>
      <c r="D10" s="35">
        <v>1</v>
      </c>
      <c r="E10" s="47"/>
      <c r="F10" s="20"/>
      <c r="G10" s="26">
        <v>2</v>
      </c>
      <c r="H10" s="10"/>
      <c r="I10" s="27"/>
    </row>
    <row r="11" spans="1:9" x14ac:dyDescent="0.45">
      <c r="A11">
        <v>9</v>
      </c>
      <c r="B11" s="1">
        <v>11</v>
      </c>
      <c r="C11" s="15" t="s">
        <v>55</v>
      </c>
      <c r="D11" s="35">
        <v>1</v>
      </c>
      <c r="E11" s="47"/>
      <c r="F11" s="20"/>
      <c r="G11" s="26">
        <v>2</v>
      </c>
      <c r="H11" s="10"/>
      <c r="I11" s="27"/>
    </row>
    <row r="12" spans="1:9" x14ac:dyDescent="0.45">
      <c r="A12">
        <v>10</v>
      </c>
      <c r="B12" s="1">
        <v>15</v>
      </c>
      <c r="C12" s="2" t="s">
        <v>79</v>
      </c>
      <c r="D12" s="35">
        <v>1</v>
      </c>
      <c r="E12" s="47"/>
      <c r="F12" s="20"/>
      <c r="G12" s="26">
        <v>2</v>
      </c>
      <c r="H12" s="10"/>
      <c r="I12" s="27"/>
    </row>
    <row r="13" spans="1:9" ht="15" customHeight="1" x14ac:dyDescent="0.45">
      <c r="A13">
        <v>11</v>
      </c>
      <c r="B13" s="1">
        <v>18</v>
      </c>
      <c r="C13" s="2" t="s">
        <v>54</v>
      </c>
      <c r="D13" s="35">
        <v>1</v>
      </c>
      <c r="E13" s="47"/>
      <c r="F13" s="20"/>
      <c r="G13" s="26">
        <v>3</v>
      </c>
      <c r="H13" s="10"/>
      <c r="I13" s="27"/>
    </row>
    <row r="14" spans="1:9" x14ac:dyDescent="0.45">
      <c r="A14">
        <v>12</v>
      </c>
      <c r="B14" s="1">
        <v>19</v>
      </c>
      <c r="C14" s="2" t="s">
        <v>24</v>
      </c>
      <c r="D14" s="35">
        <v>1</v>
      </c>
      <c r="E14" s="47"/>
      <c r="F14" s="20"/>
      <c r="G14" s="26">
        <v>2</v>
      </c>
      <c r="H14" s="10"/>
      <c r="I14" s="27"/>
    </row>
    <row r="15" spans="1:9" x14ac:dyDescent="0.45">
      <c r="A15">
        <v>15</v>
      </c>
      <c r="B15" s="1">
        <v>24</v>
      </c>
      <c r="C15" s="2" t="s">
        <v>50</v>
      </c>
      <c r="D15" s="35">
        <v>1</v>
      </c>
      <c r="E15" s="47"/>
      <c r="F15" s="20"/>
      <c r="G15" s="26">
        <v>2</v>
      </c>
      <c r="H15" s="10"/>
      <c r="I15" s="27"/>
    </row>
    <row r="16" spans="1:9" ht="18" customHeight="1" x14ac:dyDescent="0.45">
      <c r="A16">
        <v>16</v>
      </c>
      <c r="B16" s="1" t="s">
        <v>25</v>
      </c>
      <c r="C16" s="2" t="s">
        <v>26</v>
      </c>
      <c r="D16" s="35" t="s">
        <v>23</v>
      </c>
      <c r="E16" s="47"/>
      <c r="F16" s="37"/>
      <c r="G16" s="28">
        <v>2</v>
      </c>
      <c r="H16" s="11" t="s">
        <v>44</v>
      </c>
      <c r="I16" s="29" t="s">
        <v>44</v>
      </c>
    </row>
    <row r="17" spans="1:9" ht="18" customHeight="1" x14ac:dyDescent="0.45">
      <c r="A17">
        <v>17</v>
      </c>
      <c r="B17" s="1" t="s">
        <v>25</v>
      </c>
      <c r="C17" s="2" t="s">
        <v>20</v>
      </c>
      <c r="D17" s="35" t="s">
        <v>23</v>
      </c>
      <c r="E17" s="47"/>
      <c r="F17" s="37"/>
      <c r="G17" s="28">
        <v>2</v>
      </c>
      <c r="H17" s="11"/>
      <c r="I17" s="29"/>
    </row>
    <row r="18" spans="1:9" ht="18" customHeight="1" thickBot="1" x14ac:dyDescent="0.5">
      <c r="A18">
        <v>18</v>
      </c>
      <c r="B18" s="3" t="s">
        <v>53</v>
      </c>
      <c r="C18" s="4" t="s">
        <v>52</v>
      </c>
      <c r="D18" s="36" t="s">
        <v>23</v>
      </c>
      <c r="E18" s="48"/>
      <c r="F18" s="37"/>
      <c r="G18" s="28">
        <v>2</v>
      </c>
      <c r="H18" s="11" t="s">
        <v>44</v>
      </c>
      <c r="I18" s="29" t="s">
        <v>44</v>
      </c>
    </row>
    <row r="19" spans="1:9" ht="18" customHeight="1" thickBot="1" x14ac:dyDescent="0.5">
      <c r="B19" s="140"/>
      <c r="C19" s="141" t="s">
        <v>85</v>
      </c>
      <c r="D19" s="142"/>
      <c r="E19" s="143"/>
      <c r="F19" s="37"/>
      <c r="G19" s="144">
        <v>2</v>
      </c>
      <c r="H19" s="37"/>
      <c r="I19" s="145"/>
    </row>
    <row r="20" spans="1:9" ht="38.25" customHeight="1" thickTop="1" thickBot="1" x14ac:dyDescent="0.5">
      <c r="B20" s="41"/>
      <c r="C20" s="16" t="s">
        <v>27</v>
      </c>
      <c r="D20" s="45">
        <f>SUM(D3:D18)</f>
        <v>13</v>
      </c>
      <c r="E20" s="42">
        <f>SUM(E3:E18)</f>
        <v>0</v>
      </c>
      <c r="F20" s="8" t="s">
        <v>41</v>
      </c>
      <c r="G20" s="30">
        <f>COUNTIF(G3:G15,"y")</f>
        <v>0</v>
      </c>
      <c r="H20" s="7">
        <f>COUNTIF(H3:H15,"y")</f>
        <v>0</v>
      </c>
      <c r="I20" s="31">
        <f>COUNTIF(I3:I15,"y")</f>
        <v>0</v>
      </c>
    </row>
    <row r="21" spans="1:9" ht="15.75" thickTop="1" thickBot="1" x14ac:dyDescent="0.5">
      <c r="F21" s="8" t="s">
        <v>42</v>
      </c>
      <c r="G21" s="30">
        <f>COUNTIF(G3:G15,"n")</f>
        <v>0</v>
      </c>
      <c r="H21" s="7">
        <f>COUNTIF(H3:H15,"n")</f>
        <v>0</v>
      </c>
      <c r="I21" s="31">
        <f>COUNTIF(I3:I15,"n")</f>
        <v>0</v>
      </c>
    </row>
    <row r="22" spans="1:9" ht="15.75" thickTop="1" thickBot="1" x14ac:dyDescent="0.5">
      <c r="F22" s="8" t="s">
        <v>43</v>
      </c>
      <c r="G22" s="32">
        <f>COUNTIF(G3:G15,"a")</f>
        <v>0</v>
      </c>
      <c r="H22" s="33">
        <f>COUNTIF(H3:H15,"a")</f>
        <v>0</v>
      </c>
      <c r="I22" s="34">
        <f>COUNTIF(I3:I15,"a")</f>
        <v>0</v>
      </c>
    </row>
    <row r="23" spans="1:9" x14ac:dyDescent="0.45">
      <c r="B23" t="s">
        <v>28</v>
      </c>
    </row>
    <row r="24" spans="1:9" x14ac:dyDescent="0.45">
      <c r="B24" s="12" t="s">
        <v>38</v>
      </c>
    </row>
    <row r="25" spans="1:9" x14ac:dyDescent="0.45">
      <c r="B25" s="12" t="s">
        <v>39</v>
      </c>
    </row>
    <row r="26" spans="1:9" x14ac:dyDescent="0.45">
      <c r="A26" s="6"/>
      <c r="B26" s="12" t="s">
        <v>36</v>
      </c>
    </row>
    <row r="27" spans="1:9" x14ac:dyDescent="0.45">
      <c r="B27" s="12" t="s">
        <v>33</v>
      </c>
    </row>
    <row r="28" spans="1:9" x14ac:dyDescent="0.45">
      <c r="B28" s="12" t="s">
        <v>37</v>
      </c>
      <c r="G28" s="5">
        <v>14</v>
      </c>
      <c r="H28" s="5">
        <v>2</v>
      </c>
    </row>
    <row r="29" spans="1:9" x14ac:dyDescent="0.45">
      <c r="B29" s="12" t="s">
        <v>40</v>
      </c>
      <c r="G29" s="5">
        <v>3</v>
      </c>
      <c r="H29" s="5">
        <v>3</v>
      </c>
    </row>
    <row r="31" spans="1:9" x14ac:dyDescent="0.45">
      <c r="B31" s="14" t="s">
        <v>48</v>
      </c>
    </row>
    <row r="32" spans="1:9" x14ac:dyDescent="0.45">
      <c r="B32" s="12"/>
    </row>
  </sheetData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B28163D68FE8E4D9361964FDD814FC4" ma:contentTypeVersion="10" ma:contentTypeDescription="Create a new document." ma:contentTypeScope="" ma:versionID="4311f4cbb163929799635b3533086bc5">
  <xsd:schema xmlns:xsd="http://www.w3.org/2001/XMLSchema" xmlns:xs="http://www.w3.org/2001/XMLSchema" xmlns:p="http://schemas.microsoft.com/office/2006/metadata/properties" xmlns:ns3="cc9c437c-ae0c-4066-8d90-a0f7de786127" targetNamespace="http://schemas.microsoft.com/office/2006/metadata/properties" ma:root="true" ma:fieldsID="d379333b328fc1e174c551e0217d7026" ns3:_="">
    <xsd:import namespace="cc9c437c-ae0c-4066-8d90-a0f7de78612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9c437c-ae0c-4066-8d90-a0f7de78612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7A9CCC0-DC14-4444-A840-E8759D09630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9c437c-ae0c-4066-8d90-a0f7de78612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E9F6C5A-65CD-45E4-BD29-9C2B404F0E5B}">
  <ds:schemaRefs>
    <ds:schemaRef ds:uri="http://purl.org/dc/terms/"/>
    <ds:schemaRef ds:uri="http://schemas.microsoft.com/office/2006/metadata/properties"/>
    <ds:schemaRef ds:uri="http://schemas.microsoft.com/office/2006/documentManagement/types"/>
    <ds:schemaRef ds:uri="cc9c437c-ae0c-4066-8d90-a0f7de786127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320D932B-FFA8-4B28-9711-93EDA325E40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EC Telecon Tues 5 Jan Agenda</vt:lpstr>
      <vt:lpstr>EC Roster - Vote Calculator</vt:lpstr>
      <vt:lpstr>'EC Telecon Tues 5 Jan Agenda'!Print_Area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802 EC Interim Telecon Agenda</dc:title>
  <dc:subject>EC-15-0031-00</dc:subject>
  <dc:creator>Jon Rosdahl</dc:creator>
  <cp:lastModifiedBy>John DAmbrosia</cp:lastModifiedBy>
  <cp:lastPrinted>2014-10-07T16:46:30Z</cp:lastPrinted>
  <dcterms:created xsi:type="dcterms:W3CDTF">2014-06-02T22:59:39Z</dcterms:created>
  <dcterms:modified xsi:type="dcterms:W3CDTF">2021-05-06T18:06:16Z</dcterms:modified>
  <cp:category>Agenda</cp:category>
  <cp:contentStatus>Draft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93c1ba9f-fa2f-4291-9774-85649ea47a26</vt:lpwstr>
  </property>
  <property fmtid="{D5CDD505-2E9C-101B-9397-08002B2CF9AE}" pid="3" name="DellClassification">
    <vt:lpwstr>No Restrictions</vt:lpwstr>
  </property>
  <property fmtid="{D5CDD505-2E9C-101B-9397-08002B2CF9AE}" pid="4" name="DellSubLabels">
    <vt:lpwstr/>
  </property>
  <property fmtid="{D5CDD505-2E9C-101B-9397-08002B2CF9AE}" pid="5" name="ContentTypeId">
    <vt:lpwstr>0x010100EB28163D68FE8E4D9361964FDD814FC4</vt:lpwstr>
  </property>
</Properties>
</file>