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0_1201/"/>
    </mc:Choice>
  </mc:AlternateContent>
  <xr:revisionPtr revIDLastSave="16" documentId="8_{351AC4BB-E161-4553-8777-A5872A33A8BC}" xr6:coauthVersionLast="45" xr6:coauthVersionMax="45" xr10:uidLastSave="{BE38A2B4-DBE5-417B-AD67-9E7C20BFF486}"/>
  <bookViews>
    <workbookView xWindow="-98" yWindow="-98" windowWidth="28996" windowHeight="15796" xr2:uid="{00000000-000D-0000-FFFF-FFFF00000000}"/>
  </bookViews>
  <sheets>
    <sheet name="EC Telecon Tues 1 Dec Agenda" sheetId="1" r:id="rId1"/>
    <sheet name="EC Roster - Vote Calculator" sheetId="2" r:id="rId2"/>
  </sheets>
  <definedNames>
    <definedName name="_xlnm.Print_Area" localSheetId="0">'EC Telecon Tues 1 Dec Agenda'!$A$1:$G$36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20" i="1" s="1"/>
  <c r="A19" i="1"/>
  <c r="A35" i="1" l="1"/>
  <c r="A36" i="1"/>
  <c r="A33" i="1" l="1"/>
  <c r="A31" i="1"/>
  <c r="A21" i="1"/>
  <c r="A22" i="1" s="1"/>
  <c r="A23" i="1" s="1"/>
  <c r="A24" i="1" s="1"/>
  <c r="A25" i="1" s="1"/>
  <c r="A26" i="1" s="1"/>
  <c r="A27" i="1" s="1"/>
  <c r="A28" i="1" s="1"/>
  <c r="A29" i="1" s="1"/>
  <c r="A13" i="1"/>
  <c r="A14" i="1" s="1"/>
  <c r="A15" i="1" s="1"/>
  <c r="A16" i="1" s="1"/>
  <c r="A17" i="1" s="1"/>
  <c r="A18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F8" i="1" l="1"/>
  <c r="D19" i="2" l="1"/>
  <c r="F9" i="1"/>
  <c r="F13" i="1" l="1"/>
  <c r="F14" i="1" s="1"/>
  <c r="F15" i="1" s="1"/>
  <c r="F16" i="1" s="1"/>
  <c r="F17" i="1" s="1"/>
  <c r="F18" i="1" s="1"/>
  <c r="F10" i="1"/>
  <c r="F11" i="1" s="1"/>
  <c r="F21" i="1" l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</calcChain>
</file>

<file path=xl/sharedStrings.xml><?xml version="1.0" encoding="utf-8"?>
<sst xmlns="http://schemas.openxmlformats.org/spreadsheetml/2006/main" count="127" uniqueCount="92">
  <si>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</si>
  <si>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</si>
  <si>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</si>
  <si>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</si>
  <si>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</si>
  <si>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</si>
  <si>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</si>
  <si>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</si>
  <si>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</si>
  <si>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</si>
  <si>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</si>
  <si>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</si>
  <si>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</si>
  <si>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</si>
  <si>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</si>
  <si>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</si>
  <si>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</si>
  <si>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</si>
  <si>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</si>
  <si>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</si>
  <si>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</si>
  <si>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</si>
  <si>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</si>
  <si>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</si>
  <si>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</si>
  <si>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</si>
  <si>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</si>
  <si>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</si>
  <si>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</si>
  <si>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</si>
  <si>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</si>
  <si>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</si>
  <si>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</si>
  <si>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</si>
  <si>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</si>
  <si>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</si>
  <si>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</si>
  <si>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</si>
  <si>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</si>
  <si>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</si>
  <si>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</si>
  <si>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</si>
  <si>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</si>
  <si>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</si>
  <si>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</si>
  <si>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</si>
  <si>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</si>
  <si>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</si>
  <si>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</si>
  <si>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</si>
  <si>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</si>
  <si>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</si>
  <si>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</si>
  <si>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</si>
  <si>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</si>
  <si>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</si>
  <si>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</si>
  <si>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D'Ambrosia</t>
  </si>
  <si>
    <t>Attendance</t>
  </si>
  <si>
    <t>DT</t>
  </si>
  <si>
    <t>EC Monthly Teleconference Calls</t>
  </si>
  <si>
    <t>Future Venue Update</t>
  </si>
  <si>
    <t>Other Business</t>
  </si>
  <si>
    <t>II*</t>
  </si>
  <si>
    <t xml:space="preserve">IEEE-SA Participation / Copyright Policies 
Reference - https://ieee802.org/sapolicies.shtml </t>
  </si>
  <si>
    <t>MI*</t>
  </si>
  <si>
    <t>Tuesday 1:00PM-3:00PM ET, 1 Dec 2020</t>
  </si>
  <si>
    <t>802 Restructuring Ad hoc Update</t>
  </si>
  <si>
    <t>Update - EC Action Item Summary
See https://mentor.ieee.org/802-ec/dcn/19/ec-19-0085-34-00EC-ec-action-items-ongoing.pdf</t>
  </si>
  <si>
    <t>Tables of Frequency Bands for 802 Wireless Standards</t>
  </si>
  <si>
    <t>Shellhammer</t>
  </si>
  <si>
    <t>ME*</t>
  </si>
  <si>
    <t>Law</t>
  </si>
  <si>
    <t>To RevCom, IEEE P802.3cr Isolation (Maintenance #14)
Motion: Approve sending IEEE P802.3cr Isolation (Maintenance #14) to RevCom.
M: Law     S: D'Ambrosia</t>
  </si>
  <si>
    <t>To SA Ballot (conditional), IEEE P802.3cp Bidirectional 10 Gb/s, 25 Gb/s and 50 Gb/s Optical Access PHYs
Motion: 
Conditionally approve sending IEEE P802.3cp to Standards Association Ballot.
Confirm the CSD for IEEE P802.3cp in &lt;https://mentor.ieee.org/802-ec/dcn/18/ec-18-0245-00-ACSD-p802-3cp.pdf&gt;.
M: Law     S: D'Ambrosia</t>
  </si>
  <si>
    <t>Appointment of IEEE 802.3 liaison officer to ITU-T SG5
Motion - 
Confirm the appointment of David Tremblay as an IEEE 802.3 liaison officer to serve as the IEEE 802.3 Liaison officer to ITU-T SG5.
Approve &lt;https://mentor.ieee.org/802-ec/dcn/20/ec-20-0242-00-00EC-appointment-of-a-ieee-802-3-liaison-officer-to-itu-t-sg5.pdf&gt; to inform ITU-T SG5 of appointment of IEEE 802.3 liaison officer to ITU-T SG5.
M: Law     S: D'Ambrosia</t>
  </si>
  <si>
    <t>To RevCom (conditional), IEEE P802.3cu, 100 Gb/s and 400 Gb/s over SMF at 100 Gb/s per Wavelength
Motion: 
Conditionally approve sending IEEE P802.3cu to RevCom.
Confirm the CSD for IEEE P802.3cu in &lt;https://mentor.ieee.org/802-ec/dcn/19/ec-19-0062-00-ACSD-p802-3cu.pdf&gt;.
M: Law     S: D'Ambrosia</t>
  </si>
  <si>
    <t>ME</t>
  </si>
  <si>
    <t>Pat Kinney</t>
  </si>
  <si>
    <t>Glenn Parsons</t>
  </si>
  <si>
    <t>To SA Ballot, IEEE P802.15.4y D2.0</t>
  </si>
  <si>
    <t>Kinney</t>
  </si>
  <si>
    <t xml:space="preserve">ME </t>
  </si>
  <si>
    <t xml:space="preserve">To SA Ballot, IEEE P802.15.13 D4.0 </t>
  </si>
  <si>
    <t xml:space="preserve">To SA Ballot, IEEE P802.15.9ma D2.0 </t>
  </si>
  <si>
    <t>Agenda Items from WG / TAG Chairs</t>
  </si>
  <si>
    <t>Reports from WG / TAG / SC Chairs</t>
  </si>
  <si>
    <t>Approve the following minutes
Nov 2020 802 EC Closing Meeting - https://mentor.ieee.org/802-ec/dcn/20/ec-20-0194-00-00EC-nov-2020-closing-meeting-minutes.pdf</t>
  </si>
  <si>
    <t>R2</t>
  </si>
  <si>
    <t>Gilb</t>
  </si>
  <si>
    <t>Rules Update</t>
  </si>
  <si>
    <t>Study Group Formation - IEEE 802.3 Beyond 400 Gb/s Ethernet Study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</si>
</sst>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color theme="1"/>
      <name val="Cambria"/>
      <family val="1"/>
    </font>
    <font>
      <sz val="10"/>
      <color indexed="8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indexed="8"/>
      <name val="Cambria"/>
      <family val="1"/>
      <scheme val="major"/>
    </font>
    <font>
      <sz val="10"/>
      <color rgb="FF000000"/>
      <name val="Cambria"/>
      <family val="1"/>
      <scheme val="major"/>
    </font>
    <font>
      <i/>
      <sz val="10"/>
      <color indexed="8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theme="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0"/>
      <color theme="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2" xfId="0" applyNumberFormat="1" applyFont="1" applyBorder="1" applyAlignment="1">
      <alignment horizontal="center" vertical="center" wrapText="1"/>
    </xf>
    <xf numFmtId="16" fontId="1" fillId="0" borderId="13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2" fillId="0" borderId="27" xfId="0" applyFont="1" applyBorder="1"/>
    <xf numFmtId="0" fontId="3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164" fontId="8" fillId="0" borderId="10" xfId="0" applyNumberFormat="1" applyFont="1" applyFill="1" applyBorder="1" applyAlignment="1" applyProtection="1">
      <alignment horizontal="left" vertical="top" wrapText="1"/>
    </xf>
    <xf numFmtId="164" fontId="9" fillId="0" borderId="11" xfId="0" applyNumberFormat="1" applyFont="1" applyFill="1" applyBorder="1" applyAlignment="1" applyProtection="1">
      <alignment horizontal="center" vertical="top" wrapText="1"/>
    </xf>
    <xf numFmtId="164" fontId="8" fillId="0" borderId="11" xfId="0" applyNumberFormat="1" applyFont="1" applyFill="1" applyBorder="1" applyAlignment="1" applyProtection="1">
      <alignment horizontal="center" vertical="top" wrapText="1"/>
    </xf>
    <xf numFmtId="164" fontId="8" fillId="0" borderId="11" xfId="0" applyNumberFormat="1" applyFont="1" applyFill="1" applyBorder="1" applyAlignment="1" applyProtection="1">
      <alignment horizontal="left" vertical="top" wrapText="1"/>
    </xf>
    <xf numFmtId="1" fontId="8" fillId="0" borderId="11" xfId="0" applyNumberFormat="1" applyFont="1" applyFill="1" applyBorder="1" applyAlignment="1" applyProtection="1">
      <alignment horizontal="center" vertical="top" wrapText="1"/>
    </xf>
    <xf numFmtId="166" fontId="9" fillId="5" borderId="1" xfId="0" applyNumberFormat="1" applyFont="1" applyFill="1" applyBorder="1" applyAlignment="1" applyProtection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left" vertical="top" wrapText="1"/>
    </xf>
    <xf numFmtId="1" fontId="8" fillId="0" borderId="1" xfId="0" applyNumberFormat="1" applyFont="1" applyFill="1" applyBorder="1" applyAlignment="1" applyProtection="1">
      <alignment horizontal="center" vertical="top" wrapText="1"/>
    </xf>
    <xf numFmtId="164" fontId="8" fillId="0" borderId="2" xfId="0" applyNumberFormat="1" applyFont="1" applyFill="1" applyBorder="1" applyAlignment="1" applyProtection="1">
      <alignment vertical="top" wrapText="1"/>
    </xf>
    <xf numFmtId="164" fontId="9" fillId="0" borderId="1" xfId="0" applyNumberFormat="1" applyFont="1" applyFill="1" applyBorder="1" applyAlignment="1" applyProtection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49" fontId="8" fillId="0" borderId="2" xfId="0" applyNumberFormat="1" applyFont="1" applyFill="1" applyBorder="1" applyAlignment="1" applyProtection="1">
      <alignment horizontal="left" vertical="top" wrapText="1"/>
    </xf>
    <xf numFmtId="164" fontId="8" fillId="0" borderId="1" xfId="0" applyNumberFormat="1" applyFont="1" applyFill="1" applyBorder="1" applyAlignment="1" applyProtection="1">
      <alignment vertical="top" wrapText="1"/>
    </xf>
    <xf numFmtId="164" fontId="8" fillId="2" borderId="2" xfId="0" applyNumberFormat="1" applyFont="1" applyFill="1" applyBorder="1" applyAlignment="1" applyProtection="1">
      <alignment horizontal="left" vertical="top" wrapText="1"/>
    </xf>
    <xf numFmtId="164" fontId="9" fillId="2" borderId="1" xfId="0" applyNumberFormat="1" applyFont="1" applyFill="1" applyBorder="1" applyAlignment="1" applyProtection="1">
      <alignment horizontal="center" vertical="top" wrapText="1"/>
    </xf>
    <xf numFmtId="164" fontId="8" fillId="2" borderId="1" xfId="0" applyNumberFormat="1" applyFont="1" applyFill="1" applyBorder="1" applyAlignment="1" applyProtection="1">
      <alignment vertical="top" wrapText="1"/>
    </xf>
    <xf numFmtId="164" fontId="8" fillId="2" borderId="1" xfId="0" applyNumberFormat="1" applyFont="1" applyFill="1" applyBorder="1" applyAlignment="1" applyProtection="1">
      <alignment horizontal="left" vertical="top" wrapText="1"/>
    </xf>
    <xf numFmtId="1" fontId="8" fillId="2" borderId="1" xfId="0" applyNumberFormat="1" applyFont="1" applyFill="1" applyBorder="1" applyAlignment="1" applyProtection="1">
      <alignment horizontal="center" vertical="top" wrapText="1"/>
    </xf>
    <xf numFmtId="164" fontId="8" fillId="3" borderId="2" xfId="0" applyNumberFormat="1" applyFont="1" applyFill="1" applyBorder="1" applyAlignment="1" applyProtection="1">
      <alignment vertical="top" wrapText="1"/>
    </xf>
    <xf numFmtId="164" fontId="9" fillId="3" borderId="1" xfId="0" applyNumberFormat="1" applyFont="1" applyFill="1" applyBorder="1" applyAlignment="1" applyProtection="1">
      <alignment horizontal="center" vertical="top" wrapText="1"/>
    </xf>
    <xf numFmtId="164" fontId="8" fillId="3" borderId="1" xfId="0" applyNumberFormat="1" applyFont="1" applyFill="1" applyBorder="1" applyAlignment="1" applyProtection="1">
      <alignment horizontal="left" vertical="top" wrapText="1"/>
    </xf>
    <xf numFmtId="1" fontId="8" fillId="3" borderId="1" xfId="0" applyNumberFormat="1" applyFont="1" applyFill="1" applyBorder="1" applyAlignment="1" applyProtection="1">
      <alignment horizontal="center" vertical="top" wrapText="1"/>
    </xf>
    <xf numFmtId="164" fontId="8" fillId="4" borderId="2" xfId="0" applyNumberFormat="1" applyFont="1" applyFill="1" applyBorder="1" applyAlignment="1" applyProtection="1">
      <alignment vertical="top" wrapText="1"/>
    </xf>
    <xf numFmtId="164" fontId="9" fillId="4" borderId="1" xfId="0" applyNumberFormat="1" applyFont="1" applyFill="1" applyBorder="1" applyAlignment="1" applyProtection="1">
      <alignment horizontal="center" vertical="top" wrapText="1"/>
    </xf>
    <xf numFmtId="164" fontId="8" fillId="4" borderId="1" xfId="0" applyNumberFormat="1" applyFont="1" applyFill="1" applyBorder="1" applyAlignment="1" applyProtection="1">
      <alignment horizontal="left" vertical="top" wrapText="1"/>
    </xf>
    <xf numFmtId="1" fontId="8" fillId="4" borderId="1" xfId="0" applyNumberFormat="1" applyFont="1" applyFill="1" applyBorder="1" applyAlignment="1" applyProtection="1">
      <alignment horizontal="center" vertical="top" wrapText="1"/>
    </xf>
    <xf numFmtId="2" fontId="10" fillId="0" borderId="1" xfId="0" applyNumberFormat="1" applyFont="1" applyFill="1" applyBorder="1" applyAlignment="1" applyProtection="1">
      <alignment horizontal="center" vertical="top" wrapText="1"/>
    </xf>
    <xf numFmtId="2" fontId="11" fillId="0" borderId="1" xfId="0" applyNumberFormat="1" applyFont="1" applyFill="1" applyBorder="1" applyAlignment="1" applyProtection="1">
      <alignment horizontal="left" vertical="top" wrapText="1"/>
    </xf>
    <xf numFmtId="2" fontId="8" fillId="0" borderId="1" xfId="0" applyNumberFormat="1" applyFont="1" applyFill="1" applyBorder="1" applyAlignment="1" applyProtection="1">
      <alignment horizontal="left" vertical="top" wrapText="1"/>
    </xf>
    <xf numFmtId="2" fontId="12" fillId="3" borderId="1" xfId="0" applyNumberFormat="1" applyFont="1" applyFill="1" applyBorder="1" applyAlignment="1">
      <alignment vertical="top"/>
    </xf>
    <xf numFmtId="2" fontId="12" fillId="4" borderId="1" xfId="0" applyNumberFormat="1" applyFont="1" applyFill="1" applyBorder="1" applyAlignment="1">
      <alignment vertical="top"/>
    </xf>
    <xf numFmtId="2" fontId="9" fillId="0" borderId="1" xfId="0" applyNumberFormat="1" applyFont="1" applyFill="1" applyBorder="1" applyAlignment="1" applyProtection="1">
      <alignment horizontal="center" vertical="top" wrapText="1"/>
    </xf>
    <xf numFmtId="2" fontId="8" fillId="0" borderId="2" xfId="0" applyNumberFormat="1" applyFont="1" applyFill="1" applyBorder="1" applyAlignment="1" applyProtection="1">
      <alignment horizontal="left" vertical="top" wrapText="1"/>
    </xf>
    <xf numFmtId="2" fontId="8" fillId="0" borderId="2" xfId="0" applyNumberFormat="1" applyFont="1" applyFill="1" applyBorder="1" applyAlignment="1" applyProtection="1">
      <alignment horizontal="right" vertical="top" wrapText="1"/>
    </xf>
    <xf numFmtId="2" fontId="13" fillId="0" borderId="1" xfId="0" applyNumberFormat="1" applyFont="1" applyFill="1" applyBorder="1" applyAlignment="1" applyProtection="1">
      <alignment horizontal="left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2" fontId="15" fillId="2" borderId="4" xfId="0" applyNumberFormat="1" applyFont="1" applyFill="1" applyBorder="1" applyAlignment="1" applyProtection="1">
      <alignment horizontal="center" vertical="top" wrapText="1"/>
    </xf>
    <xf numFmtId="0" fontId="15" fillId="2" borderId="4" xfId="0" applyFont="1" applyFill="1" applyBorder="1" applyAlignment="1">
      <alignment vertical="top" wrapText="1"/>
    </xf>
    <xf numFmtId="2" fontId="15" fillId="2" borderId="4" xfId="0" applyNumberFormat="1" applyFont="1" applyFill="1" applyBorder="1" applyAlignment="1" applyProtection="1">
      <alignment horizontal="left" vertical="top" wrapText="1"/>
    </xf>
    <xf numFmtId="1" fontId="15" fillId="2" borderId="4" xfId="0" applyNumberFormat="1" applyFont="1" applyFill="1" applyBorder="1" applyAlignment="1" applyProtection="1">
      <alignment horizontal="center" vertical="top" wrapText="1"/>
    </xf>
    <xf numFmtId="1" fontId="12" fillId="3" borderId="1" xfId="0" applyNumberFormat="1" applyFont="1" applyFill="1" applyBorder="1" applyAlignment="1">
      <alignment horizontal="center" vertical="top"/>
    </xf>
    <xf numFmtId="1" fontId="12" fillId="4" borderId="1" xfId="0" applyNumberFormat="1" applyFont="1" applyFill="1" applyBorder="1" applyAlignment="1">
      <alignment horizontal="center" vertical="top"/>
    </xf>
    <xf numFmtId="2" fontId="9" fillId="3" borderId="1" xfId="0" applyNumberFormat="1" applyFont="1" applyFill="1" applyBorder="1" applyAlignment="1" applyProtection="1">
      <alignment horizontal="center" vertical="top" wrapText="1"/>
    </xf>
    <xf numFmtId="2" fontId="8" fillId="3" borderId="1" xfId="0" applyNumberFormat="1" applyFont="1" applyFill="1" applyBorder="1" applyAlignment="1" applyProtection="1">
      <alignment horizontal="left" vertical="top" wrapText="1"/>
    </xf>
    <xf numFmtId="0" fontId="7" fillId="3" borderId="0" xfId="0" applyFont="1" applyFill="1" applyAlignment="1">
      <alignment vertical="top" wrapText="1"/>
    </xf>
    <xf numFmtId="164" fontId="8" fillId="0" borderId="2" xfId="0" applyNumberFormat="1" applyFont="1" applyFill="1" applyBorder="1" applyAlignment="1" applyProtection="1">
      <alignment horizontal="right" vertical="top" wrapText="1"/>
    </xf>
    <xf numFmtId="0" fontId="7" fillId="4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vertical="top"/>
    </xf>
    <xf numFmtId="0" fontId="14" fillId="0" borderId="1" xfId="0" applyFont="1" applyBorder="1" applyAlignment="1">
      <alignment horizontal="center" vertical="top"/>
    </xf>
    <xf numFmtId="2" fontId="6" fillId="0" borderId="0" xfId="0" applyNumberFormat="1" applyFont="1" applyFill="1" applyBorder="1" applyAlignment="1" applyProtection="1">
      <alignment horizontal="right" vertical="top" wrapText="1"/>
    </xf>
    <xf numFmtId="2" fontId="16" fillId="0" borderId="35" xfId="0" applyNumberFormat="1" applyFont="1" applyBorder="1" applyAlignment="1">
      <alignment horizontal="left" vertical="top"/>
    </xf>
    <xf numFmtId="2" fontId="16" fillId="3" borderId="1" xfId="0" applyNumberFormat="1" applyFont="1" applyFill="1" applyBorder="1" applyAlignment="1">
      <alignment horizontal="left" vertical="top"/>
    </xf>
    <xf numFmtId="2" fontId="16" fillId="3" borderId="1" xfId="0" applyNumberFormat="1" applyFont="1" applyFill="1" applyBorder="1" applyAlignment="1">
      <alignment horizontal="center" vertical="top"/>
    </xf>
    <xf numFmtId="2" fontId="16" fillId="3" borderId="1" xfId="0" applyNumberFormat="1" applyFont="1" applyFill="1" applyBorder="1" applyAlignment="1">
      <alignment vertical="top" wrapText="1"/>
    </xf>
    <xf numFmtId="2" fontId="16" fillId="4" borderId="0" xfId="0" applyNumberFormat="1" applyFont="1" applyFill="1" applyBorder="1" applyAlignment="1">
      <alignment horizontal="left" vertical="top"/>
    </xf>
    <xf numFmtId="2" fontId="16" fillId="4" borderId="1" xfId="0" applyNumberFormat="1" applyFont="1" applyFill="1" applyBorder="1" applyAlignment="1">
      <alignment horizontal="center" vertical="top"/>
    </xf>
    <xf numFmtId="2" fontId="16" fillId="4" borderId="1" xfId="0" applyNumberFormat="1" applyFont="1" applyFill="1" applyBorder="1" applyAlignment="1">
      <alignment vertical="top" wrapText="1"/>
    </xf>
    <xf numFmtId="2" fontId="16" fillId="0" borderId="1" xfId="0" applyNumberFormat="1" applyFont="1" applyBorder="1" applyAlignment="1">
      <alignment horizontal="left" vertical="top"/>
    </xf>
    <xf numFmtId="2" fontId="16" fillId="0" borderId="8" xfId="0" applyNumberFormat="1" applyFont="1" applyBorder="1" applyAlignment="1">
      <alignment horizontal="left" vertical="top"/>
    </xf>
    <xf numFmtId="2" fontId="17" fillId="2" borderId="35" xfId="0" applyNumberFormat="1" applyFont="1" applyFill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65" fontId="16" fillId="3" borderId="1" xfId="0" applyNumberFormat="1" applyFont="1" applyFill="1" applyBorder="1" applyAlignment="1">
      <alignment horizontal="right" vertical="top"/>
    </xf>
    <xf numFmtId="165" fontId="16" fillId="4" borderId="1" xfId="0" applyNumberFormat="1" applyFont="1" applyFill="1" applyBorder="1" applyAlignment="1">
      <alignment horizontal="right" vertical="top"/>
    </xf>
    <xf numFmtId="164" fontId="8" fillId="0" borderId="11" xfId="0" applyNumberFormat="1" applyFont="1" applyFill="1" applyBorder="1" applyAlignment="1" applyProtection="1">
      <alignment horizontal="right" vertical="top"/>
    </xf>
    <xf numFmtId="164" fontId="8" fillId="0" borderId="1" xfId="0" applyNumberFormat="1" applyFont="1" applyFill="1" applyBorder="1" applyAlignment="1" applyProtection="1">
      <alignment horizontal="right" vertical="top"/>
    </xf>
    <xf numFmtId="165" fontId="8" fillId="0" borderId="1" xfId="0" applyNumberFormat="1" applyFont="1" applyFill="1" applyBorder="1" applyAlignment="1" applyProtection="1">
      <alignment horizontal="right" vertical="top"/>
    </xf>
    <xf numFmtId="164" fontId="8" fillId="2" borderId="1" xfId="0" applyNumberFormat="1" applyFont="1" applyFill="1" applyBorder="1" applyAlignment="1" applyProtection="1">
      <alignment horizontal="right" vertical="top"/>
    </xf>
    <xf numFmtId="165" fontId="8" fillId="3" borderId="1" xfId="0" applyNumberFormat="1" applyFont="1" applyFill="1" applyBorder="1" applyAlignment="1" applyProtection="1">
      <alignment horizontal="right" vertical="top"/>
    </xf>
    <xf numFmtId="165" fontId="8" fillId="4" borderId="1" xfId="0" applyNumberFormat="1" applyFont="1" applyFill="1" applyBorder="1" applyAlignment="1" applyProtection="1">
      <alignment horizontal="right" vertical="top"/>
    </xf>
    <xf numFmtId="165" fontId="11" fillId="0" borderId="1" xfId="0" applyNumberFormat="1" applyFont="1" applyFill="1" applyBorder="1" applyAlignment="1" applyProtection="1">
      <alignment horizontal="right" vertical="top"/>
    </xf>
    <xf numFmtId="165" fontId="15" fillId="2" borderId="4" xfId="0" applyNumberFormat="1" applyFont="1" applyFill="1" applyBorder="1" applyAlignment="1" applyProtection="1">
      <alignment horizontal="right" vertical="top"/>
    </xf>
    <xf numFmtId="0" fontId="7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zoomScale="120" zoomScaleNormal="120" zoomScaleSheetLayoutView="110" workbookViewId="0">
      <selection activeCell="I26" sqref="I26"/>
    </sheetView>
  </sheetViews>
  <sheetFormatPr defaultColWidth="8.86328125" defaultRowHeight="12.75" x14ac:dyDescent="0.45"/>
  <cols>
    <col min="1" max="1" width="5.796875" style="49" customWidth="1"/>
    <col min="2" max="2" width="7.73046875" style="54" customWidth="1"/>
    <col min="3" max="3" width="53" style="49" customWidth="1"/>
    <col min="4" max="4" width="13.59765625" style="49" customWidth="1"/>
    <col min="5" max="5" width="5.265625" style="54" customWidth="1"/>
    <col min="6" max="6" width="10.73046875" style="132" customWidth="1"/>
    <col min="7" max="7" width="9.86328125" style="55" customWidth="1"/>
    <col min="8" max="8" width="13.265625" style="49" customWidth="1"/>
    <col min="9" max="9" width="15.86328125" style="49" customWidth="1"/>
    <col min="10" max="16384" width="8.86328125" style="49"/>
  </cols>
  <sheetData>
    <row r="1" spans="1:9" ht="25.5" x14ac:dyDescent="0.45">
      <c r="A1" s="56" t="s">
        <v>88</v>
      </c>
      <c r="B1" s="57"/>
      <c r="C1" s="58" t="s">
        <v>45</v>
      </c>
      <c r="D1" s="59"/>
      <c r="E1" s="60"/>
      <c r="F1" s="124"/>
    </row>
    <row r="2" spans="1:9" x14ac:dyDescent="0.45">
      <c r="A2" s="102"/>
      <c r="B2" s="61"/>
      <c r="C2" s="66" t="s">
        <v>66</v>
      </c>
      <c r="D2" s="62"/>
      <c r="E2" s="63"/>
      <c r="F2" s="125"/>
    </row>
    <row r="3" spans="1:9" x14ac:dyDescent="0.45">
      <c r="A3" s="64"/>
      <c r="B3" s="65"/>
      <c r="C3" s="66"/>
      <c r="D3" s="62"/>
      <c r="E3" s="63"/>
      <c r="F3" s="125"/>
    </row>
    <row r="4" spans="1:9" ht="25.5" x14ac:dyDescent="0.45">
      <c r="A4" s="67" t="s">
        <v>2</v>
      </c>
      <c r="B4" s="65" t="s">
        <v>3</v>
      </c>
      <c r="C4" s="68" t="s">
        <v>29</v>
      </c>
      <c r="D4" s="62"/>
      <c r="E4" s="63" t="s">
        <v>3</v>
      </c>
      <c r="F4" s="126" t="s">
        <v>3</v>
      </c>
    </row>
    <row r="5" spans="1:9" x14ac:dyDescent="0.45">
      <c r="A5" s="69"/>
      <c r="B5" s="70"/>
      <c r="C5" s="71" t="s">
        <v>4</v>
      </c>
      <c r="D5" s="72"/>
      <c r="E5" s="73"/>
      <c r="F5" s="127"/>
    </row>
    <row r="6" spans="1:9" x14ac:dyDescent="0.45">
      <c r="A6" s="74"/>
      <c r="B6" s="75"/>
      <c r="C6" s="76" t="s">
        <v>5</v>
      </c>
      <c r="D6" s="76"/>
      <c r="E6" s="77"/>
      <c r="F6" s="128"/>
    </row>
    <row r="7" spans="1:9" s="52" customFormat="1" x14ac:dyDescent="0.45">
      <c r="A7" s="78"/>
      <c r="B7" s="79"/>
      <c r="C7" s="80"/>
      <c r="D7" s="80"/>
      <c r="E7" s="81"/>
      <c r="F7" s="129"/>
      <c r="G7" s="103"/>
    </row>
    <row r="8" spans="1:9" x14ac:dyDescent="0.45">
      <c r="A8" s="110">
        <f>1</f>
        <v>1</v>
      </c>
      <c r="B8" s="82"/>
      <c r="C8" s="83" t="s">
        <v>6</v>
      </c>
      <c r="D8" s="84" t="s">
        <v>1</v>
      </c>
      <c r="E8" s="63">
        <v>5</v>
      </c>
      <c r="F8" s="130">
        <f>TIME(13,0,0)</f>
        <v>0.54166666666666663</v>
      </c>
    </row>
    <row r="9" spans="1:9" x14ac:dyDescent="0.45">
      <c r="A9" s="110">
        <f>2</f>
        <v>2</v>
      </c>
      <c r="B9" s="82" t="s">
        <v>7</v>
      </c>
      <c r="C9" s="83" t="s">
        <v>34</v>
      </c>
      <c r="D9" s="84" t="s">
        <v>1</v>
      </c>
      <c r="E9" s="63">
        <v>5</v>
      </c>
      <c r="F9" s="130">
        <f t="shared" ref="F9:F27" si="0">F8+TIME(0,E8,0)</f>
        <v>0.54513888888888884</v>
      </c>
      <c r="G9" s="120"/>
      <c r="H9" s="121"/>
      <c r="I9" s="121"/>
    </row>
    <row r="10" spans="1:9" ht="25.5" x14ac:dyDescent="0.45">
      <c r="A10" s="111">
        <f t="shared" ref="A10:A11" si="1">A9+0.01</f>
        <v>2.0099999999999998</v>
      </c>
      <c r="B10" s="112" t="s">
        <v>63</v>
      </c>
      <c r="C10" s="113" t="s">
        <v>64</v>
      </c>
      <c r="D10" s="85" t="s">
        <v>57</v>
      </c>
      <c r="E10" s="97">
        <v>0</v>
      </c>
      <c r="F10" s="122">
        <f t="shared" si="0"/>
        <v>0.54861111111111105</v>
      </c>
      <c r="G10" s="105"/>
      <c r="H10" s="55"/>
      <c r="I10" s="55"/>
    </row>
    <row r="11" spans="1:9" s="52" customFormat="1" ht="48" customHeight="1" x14ac:dyDescent="0.45">
      <c r="A11" s="111">
        <f t="shared" si="1"/>
        <v>2.0199999999999996</v>
      </c>
      <c r="B11" s="112" t="s">
        <v>65</v>
      </c>
      <c r="C11" s="113" t="s">
        <v>87</v>
      </c>
      <c r="D11" s="85" t="s">
        <v>57</v>
      </c>
      <c r="E11" s="97">
        <v>0</v>
      </c>
      <c r="F11" s="122">
        <f t="shared" si="0"/>
        <v>0.54861111111111105</v>
      </c>
      <c r="G11" s="106"/>
      <c r="H11" s="103"/>
      <c r="I11" s="103"/>
    </row>
    <row r="12" spans="1:9" s="52" customFormat="1" x14ac:dyDescent="0.45">
      <c r="A12" s="114"/>
      <c r="B12" s="115"/>
      <c r="C12" s="116"/>
      <c r="D12" s="86"/>
      <c r="E12" s="98"/>
      <c r="F12" s="123"/>
      <c r="G12" s="106"/>
      <c r="H12" s="103"/>
      <c r="I12" s="103"/>
    </row>
    <row r="13" spans="1:9" x14ac:dyDescent="0.45">
      <c r="A13" s="110">
        <f>3</f>
        <v>3</v>
      </c>
      <c r="B13" s="87" t="s">
        <v>8</v>
      </c>
      <c r="C13" s="84" t="s">
        <v>9</v>
      </c>
      <c r="D13" s="84" t="s">
        <v>1</v>
      </c>
      <c r="E13" s="63">
        <v>5</v>
      </c>
      <c r="F13" s="130">
        <f>F9+TIME(0,E9,0)</f>
        <v>0.54861111111111105</v>
      </c>
    </row>
    <row r="14" spans="1:9" x14ac:dyDescent="0.45">
      <c r="A14" s="117">
        <f t="shared" ref="A14:A19" si="2">A13+0.01</f>
        <v>3.01</v>
      </c>
      <c r="B14" s="87" t="s">
        <v>59</v>
      </c>
      <c r="C14" s="84" t="s">
        <v>60</v>
      </c>
      <c r="D14" s="84" t="s">
        <v>1</v>
      </c>
      <c r="E14" s="63">
        <v>5</v>
      </c>
      <c r="F14" s="130">
        <f t="shared" si="0"/>
        <v>0.55208333333333326</v>
      </c>
    </row>
    <row r="15" spans="1:9" x14ac:dyDescent="0.45">
      <c r="A15" s="117">
        <f t="shared" si="2"/>
        <v>3.0199999999999996</v>
      </c>
      <c r="B15" s="87" t="s">
        <v>8</v>
      </c>
      <c r="C15" s="84" t="s">
        <v>61</v>
      </c>
      <c r="D15" s="84" t="s">
        <v>0</v>
      </c>
      <c r="E15" s="63">
        <v>10</v>
      </c>
      <c r="F15" s="130">
        <f t="shared" si="0"/>
        <v>0.55555555555555547</v>
      </c>
    </row>
    <row r="16" spans="1:9" x14ac:dyDescent="0.45">
      <c r="A16" s="117">
        <f t="shared" si="2"/>
        <v>3.0299999999999994</v>
      </c>
      <c r="B16" s="87" t="s">
        <v>59</v>
      </c>
      <c r="C16" s="84" t="s">
        <v>67</v>
      </c>
      <c r="D16" s="84" t="s">
        <v>1</v>
      </c>
      <c r="E16" s="63">
        <v>10</v>
      </c>
      <c r="F16" s="130">
        <f t="shared" si="0"/>
        <v>0.56249999999999989</v>
      </c>
    </row>
    <row r="17" spans="1:10" x14ac:dyDescent="0.45">
      <c r="A17" s="117">
        <f t="shared" si="2"/>
        <v>3.0399999999999991</v>
      </c>
      <c r="B17" s="87" t="s">
        <v>59</v>
      </c>
      <c r="C17" s="84" t="s">
        <v>69</v>
      </c>
      <c r="D17" s="84" t="s">
        <v>70</v>
      </c>
      <c r="E17" s="63">
        <v>10</v>
      </c>
      <c r="F17" s="130">
        <f t="shared" si="0"/>
        <v>0.56944444444444431</v>
      </c>
    </row>
    <row r="18" spans="1:10" x14ac:dyDescent="0.45">
      <c r="A18" s="117">
        <f t="shared" si="2"/>
        <v>3.0499999999999989</v>
      </c>
      <c r="B18" s="87" t="s">
        <v>59</v>
      </c>
      <c r="C18" s="49" t="s">
        <v>90</v>
      </c>
      <c r="D18" s="49" t="s">
        <v>89</v>
      </c>
      <c r="E18" s="63">
        <v>5</v>
      </c>
      <c r="F18" s="130">
        <f t="shared" si="0"/>
        <v>0.57638888888888873</v>
      </c>
    </row>
    <row r="19" spans="1:10" ht="38.25" x14ac:dyDescent="0.45">
      <c r="A19" s="117">
        <f t="shared" si="2"/>
        <v>3.0599999999999987</v>
      </c>
      <c r="B19" s="87" t="s">
        <v>59</v>
      </c>
      <c r="C19" s="84" t="s">
        <v>68</v>
      </c>
      <c r="D19" s="84" t="s">
        <v>57</v>
      </c>
      <c r="E19" s="63">
        <v>5</v>
      </c>
      <c r="F19" s="130">
        <f t="shared" si="0"/>
        <v>0.57986111111111094</v>
      </c>
      <c r="G19" s="104"/>
    </row>
    <row r="20" spans="1:10" x14ac:dyDescent="0.45">
      <c r="A20" s="118"/>
      <c r="B20" s="87"/>
      <c r="C20" s="84"/>
      <c r="D20" s="84"/>
      <c r="E20" s="63"/>
      <c r="F20" s="130">
        <f t="shared" si="0"/>
        <v>0.58333333333333315</v>
      </c>
    </row>
    <row r="21" spans="1:10" x14ac:dyDescent="0.45">
      <c r="A21" s="110">
        <f>4</f>
        <v>4</v>
      </c>
      <c r="B21" s="87"/>
      <c r="C21" s="83" t="s">
        <v>85</v>
      </c>
      <c r="D21" s="84"/>
      <c r="E21" s="63"/>
      <c r="F21" s="130">
        <f t="shared" si="0"/>
        <v>0.58333333333333315</v>
      </c>
    </row>
    <row r="22" spans="1:10" ht="106.7" customHeight="1" x14ac:dyDescent="0.45">
      <c r="A22" s="111">
        <f t="shared" ref="A22:A29" si="3">A21+0.01</f>
        <v>4.01</v>
      </c>
      <c r="B22" s="99" t="s">
        <v>71</v>
      </c>
      <c r="C22" s="101" t="s">
        <v>74</v>
      </c>
      <c r="D22" s="100" t="s">
        <v>72</v>
      </c>
      <c r="E22" s="77">
        <v>0</v>
      </c>
      <c r="F22" s="122">
        <f t="shared" si="0"/>
        <v>0.58333333333333315</v>
      </c>
    </row>
    <row r="23" spans="1:10" ht="51" x14ac:dyDescent="0.45">
      <c r="A23" s="111">
        <f t="shared" si="3"/>
        <v>4.0199999999999996</v>
      </c>
      <c r="B23" s="99" t="s">
        <v>71</v>
      </c>
      <c r="C23" s="100" t="s">
        <v>73</v>
      </c>
      <c r="D23" s="100" t="s">
        <v>72</v>
      </c>
      <c r="E23" s="77">
        <v>0</v>
      </c>
      <c r="F23" s="122">
        <f t="shared" si="0"/>
        <v>0.58333333333333315</v>
      </c>
    </row>
    <row r="24" spans="1:10" ht="90.7" customHeight="1" x14ac:dyDescent="0.45">
      <c r="A24" s="111">
        <f t="shared" si="3"/>
        <v>4.0299999999999994</v>
      </c>
      <c r="B24" s="99" t="s">
        <v>71</v>
      </c>
      <c r="C24" s="100" t="s">
        <v>76</v>
      </c>
      <c r="D24" s="100" t="s">
        <v>72</v>
      </c>
      <c r="E24" s="77">
        <v>0</v>
      </c>
      <c r="F24" s="122">
        <f t="shared" si="0"/>
        <v>0.58333333333333315</v>
      </c>
    </row>
    <row r="25" spans="1:10" ht="127.5" x14ac:dyDescent="0.45">
      <c r="A25" s="111">
        <f t="shared" si="3"/>
        <v>4.0399999999999991</v>
      </c>
      <c r="B25" s="99" t="s">
        <v>71</v>
      </c>
      <c r="C25" s="100" t="s">
        <v>75</v>
      </c>
      <c r="D25" s="100" t="s">
        <v>72</v>
      </c>
      <c r="E25" s="77">
        <v>0</v>
      </c>
      <c r="F25" s="122">
        <f t="shared" si="0"/>
        <v>0.58333333333333315</v>
      </c>
    </row>
    <row r="26" spans="1:10" ht="25.5" x14ac:dyDescent="0.45">
      <c r="A26" s="117">
        <f t="shared" si="3"/>
        <v>4.0499999999999989</v>
      </c>
      <c r="B26" s="87" t="s">
        <v>7</v>
      </c>
      <c r="C26" s="84" t="s">
        <v>91</v>
      </c>
      <c r="D26" s="84" t="s">
        <v>72</v>
      </c>
      <c r="E26" s="63">
        <v>3</v>
      </c>
      <c r="F26" s="130">
        <f t="shared" si="0"/>
        <v>0.58333333333333315</v>
      </c>
    </row>
    <row r="27" spans="1:10" x14ac:dyDescent="0.45">
      <c r="A27" s="117">
        <f t="shared" si="3"/>
        <v>4.0599999999999987</v>
      </c>
      <c r="B27" s="87" t="s">
        <v>77</v>
      </c>
      <c r="C27" s="84" t="s">
        <v>80</v>
      </c>
      <c r="D27" s="84" t="s">
        <v>81</v>
      </c>
      <c r="E27" s="63">
        <v>3</v>
      </c>
      <c r="F27" s="130">
        <f t="shared" si="0"/>
        <v>0.58541666666666647</v>
      </c>
    </row>
    <row r="28" spans="1:10" x14ac:dyDescent="0.45">
      <c r="A28" s="117">
        <f t="shared" si="3"/>
        <v>4.0699999999999985</v>
      </c>
      <c r="B28" s="87" t="s">
        <v>82</v>
      </c>
      <c r="C28" s="84" t="s">
        <v>84</v>
      </c>
      <c r="D28" s="84" t="s">
        <v>81</v>
      </c>
      <c r="E28" s="63">
        <v>3</v>
      </c>
      <c r="F28" s="130">
        <f t="shared" ref="F28:F35" si="4">F27+TIME(0,E27,0)</f>
        <v>0.5874999999999998</v>
      </c>
    </row>
    <row r="29" spans="1:10" x14ac:dyDescent="0.45">
      <c r="A29" s="117">
        <f t="shared" si="3"/>
        <v>4.0799999999999983</v>
      </c>
      <c r="B29" s="87" t="s">
        <v>77</v>
      </c>
      <c r="C29" s="84" t="s">
        <v>83</v>
      </c>
      <c r="D29" s="84" t="s">
        <v>81</v>
      </c>
      <c r="E29" s="63">
        <v>3</v>
      </c>
      <c r="F29" s="130">
        <f t="shared" si="4"/>
        <v>0.58958333333333313</v>
      </c>
    </row>
    <row r="30" spans="1:10" x14ac:dyDescent="0.45">
      <c r="A30" s="89"/>
      <c r="B30" s="87"/>
      <c r="C30" s="84"/>
      <c r="D30" s="84"/>
      <c r="E30" s="81"/>
      <c r="F30" s="130">
        <f t="shared" si="4"/>
        <v>0.59166666666666645</v>
      </c>
    </row>
    <row r="31" spans="1:10" s="53" customFormat="1" x14ac:dyDescent="0.45">
      <c r="A31" s="110">
        <f>5</f>
        <v>5</v>
      </c>
      <c r="B31" s="87"/>
      <c r="C31" s="90" t="s">
        <v>86</v>
      </c>
      <c r="D31" s="84"/>
      <c r="E31" s="63"/>
      <c r="F31" s="130">
        <f t="shared" si="4"/>
        <v>0.59166666666666645</v>
      </c>
      <c r="G31" s="51"/>
      <c r="H31" s="50"/>
      <c r="I31" s="51"/>
      <c r="J31" s="51"/>
    </row>
    <row r="32" spans="1:10" x14ac:dyDescent="0.45">
      <c r="A32" s="89"/>
      <c r="B32" s="87"/>
      <c r="C32" s="84"/>
      <c r="D32" s="84"/>
      <c r="E32" s="63"/>
      <c r="F32" s="130">
        <f t="shared" si="4"/>
        <v>0.59166666666666645</v>
      </c>
      <c r="G32" s="51"/>
      <c r="H32" s="51"/>
      <c r="I32" s="51"/>
      <c r="J32" s="51"/>
    </row>
    <row r="33" spans="1:10" x14ac:dyDescent="0.45">
      <c r="A33" s="110">
        <f>6</f>
        <v>6</v>
      </c>
      <c r="B33" s="87"/>
      <c r="C33" s="90" t="s">
        <v>62</v>
      </c>
      <c r="D33" s="84"/>
      <c r="E33" s="63"/>
      <c r="F33" s="130">
        <f t="shared" si="4"/>
        <v>0.59166666666666645</v>
      </c>
      <c r="G33" s="51"/>
      <c r="H33" s="51"/>
      <c r="I33" s="51"/>
      <c r="J33" s="51"/>
    </row>
    <row r="34" spans="1:10" x14ac:dyDescent="0.45">
      <c r="A34" s="88"/>
      <c r="B34" s="87"/>
      <c r="C34" s="91"/>
      <c r="D34" s="107"/>
      <c r="E34" s="108"/>
      <c r="F34" s="130">
        <f t="shared" si="4"/>
        <v>0.59166666666666645</v>
      </c>
      <c r="G34" s="51"/>
      <c r="H34" s="51"/>
      <c r="I34" s="51"/>
      <c r="J34" s="51"/>
    </row>
    <row r="35" spans="1:10" ht="25.5" x14ac:dyDescent="0.45">
      <c r="A35" s="110">
        <f>9</f>
        <v>9</v>
      </c>
      <c r="B35" s="87"/>
      <c r="C35" s="92" t="s">
        <v>31</v>
      </c>
      <c r="D35" s="84" t="s">
        <v>32</v>
      </c>
      <c r="E35" s="81">
        <v>5</v>
      </c>
      <c r="F35" s="130">
        <f t="shared" si="4"/>
        <v>0.59166666666666645</v>
      </c>
      <c r="G35" s="51"/>
      <c r="H35" s="51"/>
      <c r="I35" s="51"/>
      <c r="J35" s="51"/>
    </row>
    <row r="36" spans="1:10" ht="14.45" customHeight="1" thickBot="1" x14ac:dyDescent="0.5">
      <c r="A36" s="119">
        <f>10</f>
        <v>10</v>
      </c>
      <c r="B36" s="93" t="s">
        <v>7</v>
      </c>
      <c r="C36" s="94" t="s">
        <v>35</v>
      </c>
      <c r="D36" s="95" t="s">
        <v>1</v>
      </c>
      <c r="E36" s="96"/>
      <c r="F36" s="131">
        <v>0.625</v>
      </c>
      <c r="G36" s="109"/>
      <c r="H36" s="51"/>
    </row>
    <row r="40" spans="1:10" x14ac:dyDescent="0.45">
      <c r="C40" s="55"/>
    </row>
    <row r="41" spans="1:10" x14ac:dyDescent="0.45">
      <c r="C41" s="55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10" sqref="C10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58</v>
      </c>
      <c r="F2" s="19"/>
      <c r="G2" s="21" t="s">
        <v>50</v>
      </c>
      <c r="H2" s="22" t="s">
        <v>48</v>
      </c>
      <c r="I2" s="23" t="s">
        <v>51</v>
      </c>
    </row>
    <row r="3" spans="1:9" x14ac:dyDescent="0.45">
      <c r="A3">
        <v>1</v>
      </c>
      <c r="B3" s="17" t="s">
        <v>13</v>
      </c>
      <c r="C3" s="18" t="s">
        <v>46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56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79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55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78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54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49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44</v>
      </c>
      <c r="H16" s="11" t="s">
        <v>44</v>
      </c>
      <c r="I16" s="29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53</v>
      </c>
      <c r="C18" s="4" t="s">
        <v>52</v>
      </c>
      <c r="D18" s="36" t="s">
        <v>23</v>
      </c>
      <c r="E18" s="48"/>
      <c r="F18" s="37"/>
      <c r="G18" s="28" t="s">
        <v>44</v>
      </c>
      <c r="H18" s="11" t="s">
        <v>44</v>
      </c>
      <c r="I18" s="29" t="s">
        <v>44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41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42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43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s="14" t="s">
        <v>47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 Dec Agenda</vt:lpstr>
      <vt:lpstr>EC Roster - Vote Calculator</vt:lpstr>
      <vt:lpstr>'EC Telecon Tues 1 Dec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2020-11-30T22:15:10Z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