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mc:AlternateContent xmlns:mc="http://schemas.openxmlformats.org/markup-compatibility/2006">
    <mc:Choice Requires="x15">
      <x15ac:absPath xmlns:x15ac="http://schemas.microsoft.com/office/spreadsheetml/2010/11/ac" url="/Volumes/Little Al/RogerDoc/IDrive-Sync/Documents/802/802/Meeting Manager/survey2020/"/>
    </mc:Choice>
  </mc:AlternateContent>
  <xr:revisionPtr revIDLastSave="0" documentId="13_ncr:1_{BB57BDA0-272C-8A4B-B9D3-DA9BCD636C1F}" xr6:coauthVersionLast="45" xr6:coauthVersionMax="45" xr10:uidLastSave="{00000000-0000-0000-0000-000000000000}"/>
  <bookViews>
    <workbookView xWindow="13840" yWindow="460" windowWidth="38400" windowHeight="41620" xr2:uid="{00000000-000D-0000-FFFF-FFFF00000000}"/>
  </bookViews>
  <sheets>
    <sheet name="Form Responses" sheetId="1" r:id="rId1"/>
    <sheet name="Summary" sheetId="2" r:id="rId2"/>
    <sheet name="Free-text" sheetId="3" r:id="rId3"/>
  </sheets>
  <definedNames>
    <definedName name="_xlnm._FilterDatabase" localSheetId="0" hidden="1">'Form Responses'!$A$1:$W$335</definedName>
    <definedName name="FormPublisherPDFURL1KQ6i8WqCyIhdkyN_mC3fF5PjlKUM0XWeJIAvY2a7PTQ">'Form Responses'!$X$1</definedName>
    <definedName name="FormPublisherSheetURL1KQ6i8WqCyIhdkyN_mC3fF5PjlKUM0XWeJIAvY2a7PTQ">'Form Responses'!$Y$1</definedName>
    <definedName name="FormPublisherTimestamp1KQ6i8WqCyIhdkyN_mC3fF5PjlKUM0XWeJIAvY2a7PTQ">'Form Responses'!$A$1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2" i="2" l="1"/>
  <c r="B3" i="2"/>
  <c r="B134" i="2"/>
  <c r="B135" i="2"/>
  <c r="B136" i="2"/>
  <c r="B137" i="2"/>
  <c r="B138" i="2"/>
  <c r="B127" i="2"/>
  <c r="B128" i="2"/>
  <c r="B129" i="2"/>
  <c r="B130" i="2"/>
  <c r="B131" i="2"/>
  <c r="B120" i="2"/>
  <c r="B121" i="2"/>
  <c r="B122" i="2"/>
  <c r="B123" i="2"/>
  <c r="B124" i="2"/>
  <c r="B113" i="2"/>
  <c r="B114" i="2"/>
  <c r="B115" i="2"/>
  <c r="B116" i="2"/>
  <c r="B117" i="2"/>
  <c r="B106" i="2"/>
  <c r="B107" i="2"/>
  <c r="B108" i="2"/>
  <c r="B109" i="2"/>
  <c r="B110" i="2"/>
  <c r="B99" i="2"/>
  <c r="B100" i="2"/>
  <c r="B101" i="2"/>
  <c r="B102" i="2"/>
  <c r="B103" i="2"/>
  <c r="B92" i="2"/>
  <c r="B93" i="2"/>
  <c r="B94" i="2"/>
  <c r="B95" i="2"/>
  <c r="B96" i="2"/>
  <c r="B88" i="2"/>
  <c r="B89" i="2"/>
  <c r="B80" i="2"/>
  <c r="B81" i="2"/>
  <c r="B82" i="2"/>
  <c r="B83" i="2"/>
  <c r="B84" i="2"/>
  <c r="B85" i="2"/>
  <c r="B77" i="2"/>
  <c r="B73" i="2"/>
  <c r="B74" i="2"/>
  <c r="B75" i="2"/>
  <c r="B76" i="2"/>
  <c r="B53" i="2"/>
  <c r="B54" i="2"/>
  <c r="B55" i="2"/>
  <c r="B56" i="2"/>
  <c r="B57" i="2"/>
  <c r="B58" i="2"/>
  <c r="B59" i="2"/>
  <c r="B63" i="2"/>
  <c r="B64" i="2"/>
  <c r="B65" i="2"/>
  <c r="B66" i="2"/>
  <c r="B67" i="2"/>
  <c r="B68" i="2"/>
  <c r="B69" i="2"/>
  <c r="B44" i="2"/>
  <c r="B45" i="2"/>
  <c r="B46" i="2"/>
  <c r="B47" i="2"/>
  <c r="B48" i="2"/>
  <c r="B49" i="2"/>
  <c r="B50" i="2"/>
  <c r="B37" i="2"/>
  <c r="B38" i="2"/>
  <c r="B39" i="2"/>
  <c r="B40" i="2"/>
  <c r="B41" i="2"/>
  <c r="B29" i="2"/>
  <c r="B28" i="2"/>
  <c r="B27" i="2"/>
  <c r="B26" i="2"/>
  <c r="B25" i="2"/>
  <c r="B24" i="2"/>
  <c r="B14" i="2"/>
  <c r="B23" i="2"/>
  <c r="B34" i="2"/>
  <c r="B32" i="2"/>
  <c r="B33" i="2"/>
  <c r="B4" i="2"/>
  <c r="B5" i="2"/>
  <c r="B6" i="2"/>
  <c r="B7" i="2"/>
  <c r="B8" i="2"/>
  <c r="B9" i="2"/>
  <c r="B10" i="2"/>
  <c r="B15" i="2"/>
  <c r="B20" i="2"/>
  <c r="B13" i="2"/>
  <c r="B16" i="2"/>
  <c r="B17" i="2"/>
  <c r="B18" i="2"/>
  <c r="B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X1" authorId="0" shapeId="0" xr:uid="{00000000-0006-0000-0000-000001000000}">
      <text>
        <r>
          <rPr>
            <sz val="10"/>
            <color rgb="FF000000"/>
            <rFont val="Arial"/>
            <family val="2"/>
          </rPr>
          <t>Created with Form Publisher (Do not delete or change this note and this column)</t>
        </r>
      </text>
    </comment>
    <comment ref="Y1" authorId="0" shapeId="0" xr:uid="{00000000-0006-0000-0000-000002000000}">
      <text>
        <r>
          <rPr>
            <sz val="10"/>
            <color rgb="FF000000"/>
            <rFont val="Arial"/>
            <family val="2"/>
          </rPr>
          <t>Created with Form Publisher (Do not delete or change this note and this column)</t>
        </r>
      </text>
    </comment>
    <comment ref="W154" authorId="0" shapeId="0" xr:uid="{00000000-0006-0000-0000-000003000000}">
      <text>
        <r>
          <rPr>
            <sz val="10"/>
            <color rgb="FF000000"/>
            <rFont val="Arial"/>
            <family val="2"/>
          </rPr>
          <t>Responder updated this value.</t>
        </r>
      </text>
    </comment>
  </commentList>
</comments>
</file>

<file path=xl/sharedStrings.xml><?xml version="1.0" encoding="utf-8"?>
<sst xmlns="http://schemas.openxmlformats.org/spreadsheetml/2006/main" count="5406" uniqueCount="1014">
  <si>
    <t>Timestamp</t>
  </si>
  <si>
    <t>Residence</t>
  </si>
  <si>
    <t>Which recent IEEE 802 sessions have you attended?</t>
  </si>
  <si>
    <t>What is your employer's current policy regarding non-essential travel, such as travel to IEEE standards meetings?</t>
  </si>
  <si>
    <t>If you are confident that a future meeting will include modifications to allow some social distancing and increase safety, such as larger meeting rooms, requirements for masks, staggered break times, prepackaged food items, sanitizer stations, etc., will you be more likely to attend?</t>
  </si>
  <si>
    <t>What safety measures are most important to you?</t>
  </si>
  <si>
    <t>Please tell us about current company budget and travel policies, including when policies restricting travel are due to expire, or if they are open ended.</t>
  </si>
  <si>
    <t>Please tell us about your personal travel concerns, for example if you are at high risk of catching COVID-19.</t>
  </si>
  <si>
    <t>Please share any additional thoughts about your interest and ability to attend future meetings.</t>
  </si>
  <si>
    <t>802.1</t>
  </si>
  <si>
    <t>USA</t>
  </si>
  <si>
    <t>2019-01, 2019-03, 2019-05, 2019-07, 2019-09, 2019-11, 2020-01</t>
  </si>
  <si>
    <t>3 Unlikely</t>
  </si>
  <si>
    <t>Q2 2021</t>
  </si>
  <si>
    <t>2022+</t>
  </si>
  <si>
    <t>No, because I do not attend IEEE 802 Wireless Interims</t>
  </si>
  <si>
    <t>Unknown</t>
  </si>
  <si>
    <t>Yes</t>
  </si>
  <si>
    <t>distancing</t>
  </si>
  <si>
    <t>Online meetings have been successful and more accessible. Face-to-face meetings should be reduced to no more than three per year.</t>
  </si>
  <si>
    <t>802.11</t>
  </si>
  <si>
    <t>Australia</t>
  </si>
  <si>
    <t>2 Definitely not</t>
  </si>
  <si>
    <t>uncertain</t>
  </si>
  <si>
    <t>Safety travelling to the venue</t>
  </si>
  <si>
    <t>US domestic travel banned until at least end of Oct 2020; international travel has not even been mentioned</t>
  </si>
  <si>
    <t>Travel by plane is a big problem, especially in light of the ongoing pandemic in the US (~20k new cases per day)</t>
  </si>
  <si>
    <t>I suspect we should plan for remote meeting until a vaccine is available.</t>
  </si>
  <si>
    <t>802 EC</t>
  </si>
  <si>
    <t>Q1 2021</t>
  </si>
  <si>
    <t>Availability of an effective vaccine</t>
  </si>
  <si>
    <t>Travel policy changes are gated by milestones, not dates</t>
  </si>
  <si>
    <t>High COVID-19 risk</t>
  </si>
  <si>
    <t>802.15</t>
  </si>
  <si>
    <t>5 Absolutely</t>
  </si>
  <si>
    <t>Late 2021</t>
  </si>
  <si>
    <t>No</t>
  </si>
  <si>
    <t>People obeying the law.</t>
  </si>
  <si>
    <t>No restrictions</t>
  </si>
  <si>
    <t>No concerns.</t>
  </si>
  <si>
    <t>Wild horses won't keep me away.</t>
  </si>
  <si>
    <t>2019-01, 2019-03, 2019-05, 2019-07, 2019-11, 2020-01</t>
  </si>
  <si>
    <t>Safety of Life</t>
  </si>
  <si>
    <t>Open Ended</t>
  </si>
  <si>
    <t xml:space="preserve">Others who do not take social distancing and face masks essential </t>
  </si>
  <si>
    <t>2019-03, 2019-07, 2019-09, 2019-11, 2020-01</t>
  </si>
  <si>
    <t>4 Very likely</t>
  </si>
  <si>
    <t>masks and distance</t>
  </si>
  <si>
    <t>Uncertain. Should know in July</t>
  </si>
  <si>
    <t>Uncerain</t>
  </si>
  <si>
    <t xml:space="preserve">Build it and they may come! </t>
  </si>
  <si>
    <t>2019-11</t>
  </si>
  <si>
    <t>wearing mask</t>
  </si>
  <si>
    <t>Europe</t>
  </si>
  <si>
    <t>Social distancing and cleaning</t>
  </si>
  <si>
    <t>International travel is prohibited. They are open ended</t>
  </si>
  <si>
    <t>Not high risk</t>
  </si>
  <si>
    <t>Highly interested and motivated. However, need to ensure rules allow the meeting and travel to occur.</t>
  </si>
  <si>
    <t>hand sanitizer available, recommended mask usage</t>
  </si>
  <si>
    <t>Canada</t>
  </si>
  <si>
    <t>2019-01, 2019-03, 2019-05, 2019-07, 2019-09, 2019-11</t>
  </si>
  <si>
    <t>Reminder about the importance of good hyigene</t>
  </si>
  <si>
    <t>N/A</t>
  </si>
  <si>
    <t>Open ended</t>
  </si>
  <si>
    <t>social distancing and masks</t>
  </si>
  <si>
    <t>no essential travel; unknown when it is re-evaluated</t>
  </si>
  <si>
    <t>Social distance/masks</t>
  </si>
  <si>
    <t>Travel restrictions are open ended</t>
  </si>
  <si>
    <t>I am diabetic type 1 so I am high risk</t>
  </si>
  <si>
    <t>2019-01, 2019-03, 2019-07, 2019-11</t>
  </si>
  <si>
    <t>1 never planned to attend</t>
  </si>
  <si>
    <t>No, because the date is too soon</t>
  </si>
  <si>
    <t>Basic safety rules and larger meeting rooms</t>
  </si>
  <si>
    <t>2019-01, 2019-05, 2019-07, 2019-09, 2019-11, 2020-01</t>
  </si>
  <si>
    <t xml:space="preserve">Masks, Distance, </t>
  </si>
  <si>
    <t>No none essential travel.  Not sure when will be reviewed.</t>
  </si>
  <si>
    <t>I am 75 years old so will not travel until vaccine is available.</t>
  </si>
  <si>
    <t>Suspect that it will be well into 2021 before able to travel.</t>
  </si>
  <si>
    <t>2019-01, 2019-05, 2019-07, 2019-09, 2020-01</t>
  </si>
  <si>
    <t>items listed in question above are all good.  also, the measures that the hotel has adopted, and the country/area of the meeting.  I am more concerned about the possibility of infection while traveling than during the meetings, generally.</t>
  </si>
  <si>
    <t>currently open ended, and require special permission for any travel</t>
  </si>
  <si>
    <t>My personal concerns are more about family members who are at higher risk from COVID-19</t>
  </si>
  <si>
    <t>I am interested in attending future meetings, but it may take the availability of a working vaccine to relax the restrictions enough for it to be practical.</t>
  </si>
  <si>
    <t>2019-05, 2019-11, 2020-01</t>
  </si>
  <si>
    <t>cleaning of rooms, no extreme cooling/heating system</t>
  </si>
  <si>
    <t>forbidden until further notice</t>
  </si>
  <si>
    <t>unknown</t>
  </si>
  <si>
    <t>provide remote attendance (online videoconf) during face-to-face meeting, for persons that could not attend.</t>
  </si>
  <si>
    <t>2019-03, 2019-09, 2019-11</t>
  </si>
  <si>
    <t>social distancing and cleaning</t>
  </si>
  <si>
    <t>unknown . Prohibited when further news from my company.</t>
  </si>
  <si>
    <t>medium risk for me</t>
  </si>
  <si>
    <t>Propose live video conference at the same time of the meeting.</t>
  </si>
  <si>
    <t>2019-03, 2019-07, 2019-09, 2020-01</t>
  </si>
  <si>
    <t>cleaning of the table, chairs etc.</t>
  </si>
  <si>
    <t>travel forbiden until futher notice (end date unknown)</t>
  </si>
  <si>
    <t>let's have the possibility to attend meeting remotely (like ETSI do for instance).</t>
  </si>
  <si>
    <t>Asia</t>
  </si>
  <si>
    <t>2019-01, 2019-03, 2019-05, 2019-07, 2019-09</t>
  </si>
  <si>
    <t>whether COVID-19 is under control, e.g., the number of patients is small, and is decreasing</t>
  </si>
  <si>
    <t xml:space="preserve"> high risk of catching COVID-19</t>
  </si>
  <si>
    <t>2019-03, 2019-05, 2019-07, 2019-09, 2020-01</t>
  </si>
  <si>
    <t>social distancing</t>
  </si>
  <si>
    <t>Company rules stick to governmental restrictions</t>
  </si>
  <si>
    <t>10 hrs in airplane seems high risk</t>
  </si>
  <si>
    <t>It is important to have F2F meetings, but we should not make them too restrictive by e.g. facial mask.</t>
  </si>
  <si>
    <t>Middle East</t>
  </si>
  <si>
    <t>Social distance,  super level of Hygiene</t>
  </si>
  <si>
    <t>not known when the company travel restrictions are to expire.</t>
  </si>
  <si>
    <t>Concerned with the health situation in North America - pandemic results are not good!!!</t>
  </si>
  <si>
    <t>hand sanitizer, wearing masks, social distancing</t>
  </si>
  <si>
    <t>No sure when the travel restrictions will be relaxed by my employer</t>
  </si>
  <si>
    <t>none</t>
  </si>
  <si>
    <t>None</t>
  </si>
  <si>
    <t xml:space="preserve">Meetings with high density of attendees from all over the world are likely to become "super-spreading" events. Until the risk of spreading is very low, I do not feel any safety measure at the meeting venue is enough. Travel usually involves stops in multiple airports located in multiple countries.  </t>
  </si>
  <si>
    <t>Non-essential travel (like e.g. IEEE meetings) is not allowed for the remainder of 2020. No decision has been made yet for 2021.</t>
  </si>
  <si>
    <t>I am most concerned to spread the virus and infect elderly family members that are at high risk</t>
  </si>
  <si>
    <t>In my opinion face to face IEEE meetings are definitely well worth having, but not in the current circumstances. I do not believe it is worth the risk. There are delegates from too many countries, which must travel through too many airports etc. One individual can infect hundreds. I do not plan to attend any conferences until the virus spread is under control.</t>
  </si>
  <si>
    <t>2020-01</t>
  </si>
  <si>
    <t>Wearing high quality mask, social distance and sanitizer</t>
  </si>
  <si>
    <t xml:space="preserve">Non-essential travel is not allowed until further notice, which could be in Sept. this year. </t>
  </si>
  <si>
    <t xml:space="preserve">I am in the category of "high risk". Also concerned about bring the virus back to the family. </t>
  </si>
  <si>
    <t xml:space="preserve">I am still interested in and able to attend the future meetings assuming COVID-19 pandemic is over. If the EC decides to start f2f meeting before the pandemic is over, I hope people who can't travel can still attend the meetings and vote for decisions remotely.   </t>
  </si>
  <si>
    <t>requirements for masks, prepackaged food items</t>
  </si>
  <si>
    <t>Location and timeline</t>
  </si>
  <si>
    <t xml:space="preserve">Do not know yet </t>
  </si>
  <si>
    <t>Travel environment</t>
  </si>
  <si>
    <t>Location should be good environment</t>
  </si>
  <si>
    <t>802.18</t>
  </si>
  <si>
    <t>2019-01, 2019-03, 2019-09, 2019-11, 2020-01</t>
  </si>
  <si>
    <t xml:space="preserve">Hotel room COVID-19 preparation; not sure what the measures should be but should be done wit extreme care. </t>
  </si>
  <si>
    <t>no budget issue; still can not travel and do not know when restrictions is removed</t>
  </si>
  <si>
    <t>2019-03, 2019-05, 2019-11, 2020-01</t>
  </si>
  <si>
    <t>No, for other reasons</t>
  </si>
  <si>
    <t xml:space="preserve">At my age, I need the vaccine. Safety at future meetings also means safe to fly on crowded planes, crowded airports, and using rental cars and eating at restaurants.  </t>
  </si>
  <si>
    <t xml:space="preserve">Budget is fine. It is keeping the employees safe. Even if my affiliation/client says it's my choice, I am too old to take any significant risks (over 60). </t>
  </si>
  <si>
    <t xml:space="preserve">I'm in a high risk group (over 60; hypertension) and the morbidity rate in my location for my age is close to 15%. Also all airports in my area are large international airports with high volume traffic. </t>
  </si>
  <si>
    <t xml:space="preserve">Definitely want to attend in person. Realistically, probably won't until I get a vaccine, then I will likely be a regular attendee. </t>
  </si>
  <si>
    <t>Vaccine</t>
  </si>
  <si>
    <t>Budget is not affected. There are no policies against travel.</t>
  </si>
  <si>
    <t>Unknown risk of catching COVID-19. Moderate risk of death from COVID-19 due to age bracket.</t>
  </si>
  <si>
    <t>Willing and able to travel. These interminable teleconferences are not nearly as efficient a use of my time.</t>
  </si>
  <si>
    <t>prepackaged food, larger meeting rooms, staggered break times</t>
  </si>
  <si>
    <t>I am of medium to high risk</t>
  </si>
  <si>
    <t>Exp in Sept 2020. Policy unclear after Sept 2020.</t>
  </si>
  <si>
    <t>Nothing special</t>
  </si>
  <si>
    <t>2019-03, 2019-11</t>
  </si>
  <si>
    <t>isolation</t>
  </si>
  <si>
    <t>Currently, there's no travel allowed during the COVID lockdown.  The travel policy is periodically reviewed as the Government policies in our region change.</t>
  </si>
  <si>
    <t xml:space="preserve">Return quarantine period is prohibitive.  I personally am also worried about infecting my family. </t>
  </si>
  <si>
    <t xml:space="preserve">After policies allow for international travel, I will attend enough meetings to maintain voting rights.  </t>
  </si>
  <si>
    <t>2019-07</t>
  </si>
  <si>
    <t>Attendees can guarantee that they have been COVID-19 free for 14 days</t>
  </si>
  <si>
    <t>No travel until notified - expected Q2 2021</t>
  </si>
  <si>
    <t>Single parent who cannot  become ill or quarantined</t>
  </si>
  <si>
    <t>We will see</t>
  </si>
  <si>
    <t>No, because of the location</t>
  </si>
  <si>
    <t>City with low COVID19 cases and sound tracing &amp; prevention policy</t>
  </si>
  <si>
    <t>Elder family members</t>
  </si>
  <si>
    <t>The US as a whole is not a safe location for holding meetings due to the lax prevention, monitoring and tracing. The curve is not going down. Other countries are weary of travelers from the US and might require quarantine upon arrival from the US. Will not attend ieee meetings until the situation in the us is under control.</t>
  </si>
  <si>
    <t>social distancing, wearing masks, tables/desks being sanitized between each use</t>
  </si>
  <si>
    <t>Employee health and safety are top priority.  No travel is being authorized until safety of employees can be assured.</t>
  </si>
  <si>
    <t>definitely have concerns due to age and potential underlying health conditions</t>
  </si>
  <si>
    <t>Online meetings are working.  Need to reconsider purpose of and frequency of future f2f  meetings, perhaps 3 per year, one in each major continent.  Update of operational manual to improve the ability to conduct business online.</t>
  </si>
  <si>
    <t>2019-03, 2019-07, 2019-11</t>
  </si>
  <si>
    <t xml:space="preserve">
monitoring and control of attendants, availability of mask and hand sanitizers, hotel rooms that are well and frequently sanitized. </t>
  </si>
  <si>
    <t>No travel allowed in 2020. It will be revisited later. Special permission needed for travel which is granted in very special cases and standards meeting in general is not considered for it</t>
  </si>
  <si>
    <t>No, but live with family members who are high-risk.</t>
  </si>
  <si>
    <t>Use of masks, social distancing mechanisms</t>
  </si>
  <si>
    <t>January 2021</t>
  </si>
  <si>
    <t>Sole breadwinner of a family of 4, can't afford to not work for a period of time</t>
  </si>
  <si>
    <t>2019-11, 2020-01</t>
  </si>
  <si>
    <t>wearing mask &amp; social distancing</t>
  </si>
  <si>
    <t>2019-01, 2019-07</t>
  </si>
  <si>
    <t>Any measures applied to safety of food (from the kitchen to the mouth!)</t>
  </si>
  <si>
    <t>social distancing in all aspects</t>
  </si>
  <si>
    <t>To be reconsidered in Jan 2021</t>
  </si>
  <si>
    <t xml:space="preserve">I have a young kid with asthma attack history and react to even normal cold virus badly. I am worried about the possibility of bringing COVD-19 virus to my home after attending the meeting. </t>
  </si>
  <si>
    <t xml:space="preserve">Recent news show that reopening places like beach leads to surge of COVD-19 cases. Large gathering events like meeting in a hotel should probably be the last phase of reopening business. </t>
  </si>
  <si>
    <t>2019-03, 2019-05, 2019-07, 2020-01</t>
  </si>
  <si>
    <t>requirements of masks, keeping 6ft distance, well vented rooms (not too cold)</t>
  </si>
  <si>
    <t>Vaccine must be in place for all participants.  Without that, there can be no meetings.</t>
  </si>
  <si>
    <t>Budget for travel is not an issue.  COVID-19 is the issue.  Company policy states we will not travel, unless approved from CEO, until vaccine is in place for COVID-19.  It does not matter how many masks or gallons of hand sanitizer you provide, without inoculation against COVID-19 there will be no attendance to onsite meetings possible.</t>
  </si>
  <si>
    <t xml:space="preserve">In great health.  But risk of catching COVID-19 dose not take in consideration your health grade.  We are all at equal risk.  Put in the wrong place at the wrong time and we will all catch COVID-19.  However, being in good health should make my recovery faster or the effects of the virus less impactful.  </t>
  </si>
  <si>
    <t xml:space="preserve">No organization should in any way place it's members in harms way.  There really can't be any face to face meetings until a vaccine is made available.  Any organization that would force it's membership to compromise the health and safety of it's membership should be disbanded.  We have the electronic means to bring the group together.  As a group, lets move to the forefront of these electronic communication options until we can safely meet again together.  </t>
  </si>
  <si>
    <t>try for socials and breaks outdoors, these have been very productive times in F2F</t>
  </si>
  <si>
    <t>currently open ended. I expect clear notice for Q4 2020</t>
  </si>
  <si>
    <t>Yes I am a risk person because of asthma</t>
  </si>
  <si>
    <t>Lets have F2F regularly with lots of time for the complex topics to resolve and socializing. Most regular discussions are good in remote sessions.</t>
  </si>
  <si>
    <t>2019-03, 2019-07, 2019-11, 2020-01</t>
  </si>
  <si>
    <t>Safety in flight, hotel, meeting rooms</t>
  </si>
  <si>
    <t>802.19</t>
  </si>
  <si>
    <t>Health</t>
  </si>
  <si>
    <t>802.24</t>
  </si>
  <si>
    <t>802.3</t>
  </si>
  <si>
    <t>2019-01, 2019-03, 2019-07, 2019-09, 2019-11, 2020-01</t>
  </si>
  <si>
    <t>CDC guidelines to be followed</t>
  </si>
  <si>
    <t>Restrict to attend the meeting from China.</t>
  </si>
  <si>
    <t xml:space="preserve">We are not allowed to work in an office. </t>
  </si>
  <si>
    <t xml:space="preserve">Please don’t rush to held the F2F meeting. It should be considered after the basic life is returned a normal. </t>
  </si>
  <si>
    <t>Physical distance, 'screening' / (self) policing of meeting participants who are not healthy or have an increased likelihood of being exposed to COVID-19</t>
  </si>
  <si>
    <t>Expect that travel situation will return to 'normal' after Covid-19 related company travel and government restrictions are lifted</t>
  </si>
  <si>
    <t xml:space="preserve">Consider myself fairly low risk and in good health. </t>
  </si>
  <si>
    <t>Yes interested, 802.11 meetings are important for the future of the Wi-Fi industry</t>
  </si>
  <si>
    <t>Face masks</t>
  </si>
  <si>
    <t xml:space="preserve">Seeing the remote working and group progress is possible, it would be unwise for the IEEE to consider that a return to the "old normal" is possible. A new format for participation and working is required that will have an emphasis on remote contributions. 
Similarly, a different monetization strategy should be considered by the IEEE to support this work. </t>
  </si>
  <si>
    <t>2019-01, 2019-03, 2019-05, 2020-01</t>
  </si>
  <si>
    <t>Following CDC guidelines for social distancing</t>
  </si>
  <si>
    <t>Very tightly controlled until at least September</t>
  </si>
  <si>
    <t>Closely following CDC guidelines</t>
  </si>
  <si>
    <t>Air travel social distancing (which seems hard to do).   Social distancing at the hotel and meeting event space are next.  Medical facilities at the event are also a concern (Waikiloa has terrible medical facilities, Hanoi was also a bit of a concern)</t>
  </si>
  <si>
    <t>Up for reconsideration in September 2020.  Expect them to be continued until the end of the year.</t>
  </si>
  <si>
    <t>Air travel is very concerning.   Hotel and meeting event space social distancing seem hard to do.   Attending with a large number of international attendees is also a concern.</t>
  </si>
  <si>
    <t>Need to consider having all virtual meetings until Q1 2021</t>
  </si>
  <si>
    <t>Banning individuals from certain countries</t>
  </si>
  <si>
    <t>Open ended prohibition</t>
  </si>
  <si>
    <t>higher risk</t>
  </si>
  <si>
    <t>Masks, distancing</t>
  </si>
  <si>
    <t>Be aware, would restrict asian attendance</t>
  </si>
  <si>
    <t>Quarantine requirements</t>
  </si>
  <si>
    <t xml:space="preserve">I always take responsibility for my safety.  </t>
  </si>
  <si>
    <t xml:space="preserve">My company has only the same restrictions that were in place prior to 2020:  Do not travel to war zones or areas on the US Dept of State rated level 4 risk; level 3 rating requires risk assessment and special approval.  Travel to certain areas of the US (e.g. Chicago, parts of New Jersey, New York, Washington DC) require special approval. </t>
  </si>
  <si>
    <t xml:space="preserve">Face to face meetings are essential to the 802 mission.  Much of the work for established projects can be progressed with virtual attendance, however, creating new projects requires building enthusiasm and participation which is much more difficult without direct interaction in groups.  For remote work to be effective, there must be established personal connections between participants so that the synergies that develop bring both consensus and the best of what the group can do.  Virtual meetings inhibit this necessary interpersonal interaction.  Meeting new people and arguing with colleagues is essential to the 802 process. </t>
  </si>
  <si>
    <t>2019-03, 2019-05, 2019-07, 2019-09, 2019-11, 2020-01</t>
  </si>
  <si>
    <t>Large meeting rooms, if possible naturally ventilated, Mandatory Masks, Sanitizer stations</t>
  </si>
  <si>
    <t>No reason to do meetings in person. Most people sitting in rooms are doing nothing. Inefficient and dangerous.</t>
  </si>
  <si>
    <t>open ended</t>
  </si>
  <si>
    <t>IEEE meeting style of people sitting in rooms doing nothing is dangerous with no benefit</t>
  </si>
  <si>
    <t>Make IEEE meetings virtual</t>
  </si>
  <si>
    <t>Availability of vaccine</t>
  </si>
  <si>
    <t>TBD</t>
  </si>
  <si>
    <t>Mainly concerns from family members.</t>
  </si>
  <si>
    <t>Very interested in attending when safe enough</t>
  </si>
  <si>
    <t>Airports and  airplane safety</t>
  </si>
  <si>
    <t>Living with other high risk people so extra caution is required</t>
  </si>
  <si>
    <t>Until complete safety from COVID-19 can be guaranteed, all meetings should be held online!</t>
  </si>
  <si>
    <t>masks/distancing</t>
  </si>
  <si>
    <t>Travel withinUS fully allowed. International travel needs approval for now.</t>
  </si>
  <si>
    <t>larger meeting rooms</t>
  </si>
  <si>
    <t>guarantee of safety at meeting venue</t>
  </si>
  <si>
    <t xml:space="preserve">Distancing, ventilation </t>
  </si>
  <si>
    <t>Probably staggered break times.</t>
  </si>
  <si>
    <t>Open ended.</t>
  </si>
  <si>
    <t>It's really up to me to behave in a way that makes it safer for me and my colleagues with respect to spreading the virus.</t>
  </si>
  <si>
    <t>I'd like to attend future meetings. These are difficult times.</t>
  </si>
  <si>
    <t>Masks at all times</t>
  </si>
  <si>
    <t>Social Distancing</t>
  </si>
  <si>
    <t>Social distance and sanitization</t>
  </si>
  <si>
    <t xml:space="preserve">No update yet. </t>
  </si>
  <si>
    <t>Sanitizer station</t>
  </si>
  <si>
    <t xml:space="preserve">No budget, at the moment. </t>
  </si>
  <si>
    <t>Airline maintenance.</t>
  </si>
  <si>
    <t>2019-01, 2019-03, 2019-05, 2019-09, 2019-11, 2020-01</t>
  </si>
  <si>
    <t>Distancing, cleaning of surfaces between sessions, hotel cleaning before arrival</t>
  </si>
  <si>
    <t>Travel requires approval.  Currently travel is discouraged until Fall 2020 and likely will be moved to Spring 2021.</t>
  </si>
  <si>
    <t>Not a high risk</t>
  </si>
  <si>
    <t>social distancing, requirements for masks, and sanitizer stations</t>
  </si>
  <si>
    <t>Open ended - reconsider in June</t>
  </si>
  <si>
    <t>Not sure if high risk</t>
  </si>
  <si>
    <t>MASK</t>
  </si>
  <si>
    <t>Basic sanitary practices</t>
  </si>
  <si>
    <t>All restrictions are open ended at this time.</t>
  </si>
  <si>
    <t>No concerns personally</t>
  </si>
  <si>
    <t xml:space="preserve">I think we should definitely plan for more virtual meetings than in person. </t>
  </si>
  <si>
    <t>Ventilation (from outdoors, not recirculated between rooms), mandatory masks and lower density</t>
  </si>
  <si>
    <t>Who knows</t>
  </si>
  <si>
    <t>None in particular</t>
  </si>
  <si>
    <t>no travel until further notice</t>
  </si>
  <si>
    <t>not high risk</t>
  </si>
  <si>
    <t>2019-09, 2019-11, 2020-01</t>
  </si>
  <si>
    <t>all</t>
  </si>
  <si>
    <t>High risk of catching COVID-19 due to age group.</t>
  </si>
  <si>
    <t>never</t>
  </si>
  <si>
    <t>2019-01, 2019-07, 2019-11, 2020-01</t>
  </si>
  <si>
    <t>A place to wash my hands (restrooms open)</t>
  </si>
  <si>
    <t>open ended - travel restrictions currently</t>
  </si>
  <si>
    <t>Not a high risk.</t>
  </si>
  <si>
    <t>My only restrictions are my work restrictions.</t>
  </si>
  <si>
    <t xml:space="preserve">Staying in a larger meeting rooms for 2 hours with a lot of strangers is very risky. I was not planning to travel until the Vaccine is available. </t>
  </si>
  <si>
    <t xml:space="preserve">Travel is restricted. Work from home. </t>
  </si>
  <si>
    <t xml:space="preserve">I don't feel comfortable to travel for the rest of year 2020. </t>
  </si>
  <si>
    <t xml:space="preserve">I like Webex meeting. I think it is efficient and productive. Perhaps, we should reduce the number of Face to face meeting in the future. For example, we can have 2 Plenary and 2 Interim meetings per year.  </t>
  </si>
  <si>
    <t>2019-01, 2019-09, 2019-11, 2020-01</t>
  </si>
  <si>
    <t>Masks, hand sanitizer, distancing are a must.</t>
  </si>
  <si>
    <t>Regarding the question "Would you attend a September 2020 Interim Session of your primary IEEE 802 Activity, if held...", there should have been a choice w.r.t. "Depends on the current conditions for the venue location (country, city, etc.) at that time - number of new cases, travel safety, etc."</t>
  </si>
  <si>
    <t>requirements for masks</t>
  </si>
  <si>
    <t>National/International Travel Restrictions</t>
  </si>
  <si>
    <t>Company policy is based on local regulations, so differs per global region. It is open ended as no dates can be predicted.</t>
  </si>
  <si>
    <t>Personally am low risk, but I'd be bringing it home to people with medium risk - so that's how I am basing my behavior.</t>
  </si>
  <si>
    <t>mandatory face masks for all attendees and personnel</t>
  </si>
  <si>
    <t>Only essential travel is allowed, standard meetings are considered non-essential.</t>
  </si>
  <si>
    <t>I'm just concerned of catching COVID-19 while traveling.</t>
  </si>
  <si>
    <t>My state has a surge in COVID-19 cases. It needs to come down considerably before I would consider to travel again.</t>
  </si>
  <si>
    <t>2019-01, 2019-03, 2019-05, 2019-07, 2019-09, 2020-01</t>
  </si>
  <si>
    <t>Facial mask, distance in seating.</t>
  </si>
  <si>
    <t>No business meeting is allowed until further notice if not critical. Critical cases need manager + VP approvals.</t>
  </si>
  <si>
    <t>Wellness.</t>
  </si>
  <si>
    <t>F2f meetings definitely are essential for the activities but need to give safety higher priority.</t>
  </si>
  <si>
    <t>still have the budget for attending IEEE standards meetings; but no-travel policy is open ended now.</t>
  </si>
  <si>
    <t>really need to be safe when travelling.</t>
  </si>
  <si>
    <t>Virtual meetings can help to reduce the frequency of FtF meetings; but still feel the FtF meetings are necessary.</t>
  </si>
  <si>
    <t>Distancing at meeting and safe location / city having very low active infections and maintaining a R value below 1</t>
  </si>
  <si>
    <t>No travels in 2020.  Budget for meeting (attendance fee &amp; airfare &amp; hotel) 3000 USD max per meeting.</t>
  </si>
  <si>
    <t xml:space="preserve">Uncertainty on how to return to home country if infected. Potentially high health care costs aboard not covered by insurance. </t>
  </si>
  <si>
    <t>X</t>
  </si>
  <si>
    <t>mask</t>
  </si>
  <si>
    <t>high risk</t>
  </si>
  <si>
    <t>air travel safety -- this is the most vulnerable aspect, instead of the meeting itself</t>
  </si>
  <si>
    <t>in country travel need regional senior management approval, international travel banned</t>
  </si>
  <si>
    <t>Social distancing</t>
  </si>
  <si>
    <t>Personally, no restriction</t>
  </si>
  <si>
    <t>I do care about it.</t>
  </si>
  <si>
    <t>We need vaccine against COVID-19.</t>
  </si>
  <si>
    <t>2019-01, 2019-05, 2019-09, 2019-11, 2020-01</t>
  </si>
  <si>
    <t>Social distance and test before entering the conference</t>
  </si>
  <si>
    <t>I'm not concerned about Covid-19</t>
  </si>
  <si>
    <t>I am free to travel.</t>
  </si>
  <si>
    <t>I have no concerns.</t>
  </si>
  <si>
    <t>I look forward to face to face meetings again.</t>
  </si>
  <si>
    <t>Staggered break times.</t>
  </si>
  <si>
    <t>air-travel, hotel cleanliness</t>
  </si>
  <si>
    <t>Masks and distancing</t>
  </si>
  <si>
    <t>As of now, only essential travel is allowed.  However, you can ask for special permissions for non-essential travel.  There is no known expiry date for these restrictions.</t>
  </si>
  <si>
    <t>I am not at high risk but I live with someone who is.</t>
  </si>
  <si>
    <t>I am interested to attend so long as travel can be approved and the meetings adhere to the most up-to-date precautions to protect myself and attendees.</t>
  </si>
  <si>
    <t>Unconcerned</t>
  </si>
  <si>
    <t>Travel restriction in place with no announced end time.</t>
  </si>
  <si>
    <t>I feel pretty certain that if I get it, it will be bad, but that's life...</t>
  </si>
  <si>
    <t>I have always enjoyed the debates, the camaraderie and the successes and look forward to being able to participate face to face again one day.</t>
  </si>
  <si>
    <t xml:space="preserve">Wearing mask and social distancing. </t>
  </si>
  <si>
    <t>following local guidance</t>
  </si>
  <si>
    <t>Travel ban and work-at-home until end of 2020.</t>
  </si>
  <si>
    <t>I will not travel if there is a risk of spread among the meeting attendees</t>
  </si>
  <si>
    <t>We should plan 4-6 months out for stability.  That is, decide in July for the remainder of 2020.</t>
  </si>
  <si>
    <t>mask wearing；distancing</t>
  </si>
  <si>
    <t>PPE, Temperature checks, Innoculation records, Medical staff on standby. Having safety measures is one, but also having the attendees follow them is another. Need some staff with authority for policing the crowd.</t>
  </si>
  <si>
    <t>Since the WG have a larger percentage of attendees in the older age group, I feel it is unecessary to hold too many F2F meetings as WGs are slowly but surely figuring out a way to work in a Teleconference fashion.</t>
  </si>
  <si>
    <t>If this survey points to only 50% participants are willing to attend, wouldn't revising the WG/TG guidelines to operate in a teleconferece fashion for a majority of the time in a post-COVID world help all the attendees but also IEEE SA?</t>
  </si>
  <si>
    <t xml:space="preserve"> larger meeting rooms with limited number of people.</t>
  </si>
  <si>
    <t>Overseas travel is prohibited, Domestic travel is O.K.</t>
  </si>
  <si>
    <t xml:space="preserve">My concern is 14 day's isolated hotel stay when entering U.S. or returning Japan. </t>
  </si>
  <si>
    <t xml:space="preserve">Hand sanitizer </t>
  </si>
  <si>
    <t>Only government restrictions,  no company restrictions</t>
  </si>
  <si>
    <t>No concerns</t>
  </si>
  <si>
    <t>Miss the meetings</t>
  </si>
  <si>
    <t>masks</t>
  </si>
  <si>
    <t>2019-05, 2019-07, 2019-11</t>
  </si>
  <si>
    <t>physical distancing</t>
  </si>
  <si>
    <t>no non-essential travel until further notice</t>
  </si>
  <si>
    <t>security(no riot)，Government travel restriction</t>
  </si>
  <si>
    <t>unlimited budget</t>
  </si>
  <si>
    <t>riot and COVID-19</t>
  </si>
  <si>
    <t>better hold it in CHINA since it is more stable and safe.</t>
  </si>
  <si>
    <t>Protect personal safety and provide safe food</t>
  </si>
  <si>
    <t>Travel restrictions are based on destination and validity period is undecided；Unlimited budget</t>
  </si>
  <si>
    <t>Will not travel to areas with severe epidemics</t>
  </si>
  <si>
    <t>It is best to have official transportation responsible for the transportation of participants to and from the hotel</t>
  </si>
  <si>
    <t>2019-01, 2019-03, 2019-05, 2019-07, 2020-01</t>
  </si>
  <si>
    <t>travel safety and no VISA issue</t>
  </si>
  <si>
    <t>depend on government regulator</t>
  </si>
  <si>
    <t>Visa and safe travel</t>
  </si>
  <si>
    <t>Visa issue to USA</t>
  </si>
  <si>
    <t>continue the teleconference</t>
  </si>
  <si>
    <t>high risk of catching COVID-19; hard to get a US visa; very few airline available</t>
  </si>
  <si>
    <t>arrange F2F meeting in the countries that has a good control of COVID-19</t>
  </si>
  <si>
    <t>2019-01, 2019-07, 2019-11</t>
  </si>
  <si>
    <t>Requirements for mask</t>
  </si>
  <si>
    <t>They are open ended.</t>
  </si>
  <si>
    <t>I live with people with highest risk for COVID-19.</t>
  </si>
  <si>
    <t>I believe conferences such as IEEE 802.1 should be postponed and virtual meetings are used instead. IEEE 802.1 meetings are essential; however we can also achieve our goals over internet communications. I believe these face to face meetings are non-essential.</t>
  </si>
  <si>
    <t>All participants are required to follow the safety guidelines in order to participate. If you choose not to follow them you are not allowed to attend.</t>
  </si>
  <si>
    <t>Restrictions are currently open ended depending on vaccine development</t>
  </si>
  <si>
    <t>I am in the high risk group</t>
  </si>
  <si>
    <t>Meetings with large groups is going to be a concern. Not sure if I want to risk my health just to attend a face-to-face meeting. Still in the wait-and-see mode.</t>
  </si>
  <si>
    <t>temperature checks</t>
  </si>
  <si>
    <t>2019-01, 2019-03, 2019-05, 2019-09, 2020-01</t>
  </si>
  <si>
    <t>social distancing, prepackaged food items</t>
  </si>
  <si>
    <t>Our company re-evaluates every few months, with next review Sept. 1. But, it seems travel is considered low priority. We have reduced our budgets, but travel is unspent so there remains travel budget if policies allow it and conditions indicate it can be done safely.  My hope is travel restrictions will lift in the fall, but of course it depends on the course of COVID-19.</t>
  </si>
  <si>
    <t>No special concern, but I am 60 years old and that borders on the age risk group.</t>
  </si>
  <si>
    <t>Screening attendees for fever, etc.</t>
  </si>
  <si>
    <t>Current travel policy is reflective of customer requirements so restrictions are not in effect.</t>
  </si>
  <si>
    <t>I am not at high rish.</t>
  </si>
  <si>
    <t>mask and safe social distance.</t>
  </si>
  <si>
    <t>social distance, mask, prepackaged food</t>
  </si>
  <si>
    <t>Safe Location</t>
  </si>
  <si>
    <t>Travel is fairly restricted and there is no due until now.</t>
  </si>
  <si>
    <t>Risk of catching COVID-19, Quarantine requirement upon arrival and return (~ 1 month)</t>
  </si>
  <si>
    <t>Social distancing, masks and sanitizer</t>
  </si>
  <si>
    <t>Essential business only and is open ended.</t>
  </si>
  <si>
    <t>I am in High Risk/Vulnerable population</t>
  </si>
  <si>
    <t>When able to receive a vaccine</t>
  </si>
  <si>
    <t>Set upper limit on the density of people in one room</t>
  </si>
  <si>
    <t xml:space="preserve">There is no schedule about when travel restrictions expire.Budget is not a problem for now. </t>
  </si>
  <si>
    <t>Even if we hold a meeting at some hotel, I'd like to use a Web meeting tool (possibly from my personal room in the hotel) to attend it to stay away from other people as much as possible.</t>
  </si>
  <si>
    <t>2019-03, 2019-07</t>
  </si>
  <si>
    <t>Social/Physical distancing during travel and enclosed rooms</t>
  </si>
  <si>
    <t>They are open-ended as of now.. Expect to revist in Septemeber 2020</t>
  </si>
  <si>
    <t>larger meeting rooms, ventilation of meeting rooms</t>
  </si>
  <si>
    <t>Distance</t>
  </si>
  <si>
    <t>We will check it every month with main focus on health conditions</t>
  </si>
  <si>
    <t>Trust in the measures of company, states and IEEE, no concerns.</t>
  </si>
  <si>
    <t>I do not know</t>
  </si>
  <si>
    <t>My COVID-19 concern is not related to myself, but my sorroundings</t>
  </si>
  <si>
    <t>distance between participants</t>
  </si>
  <si>
    <t>want to avoid to catch COVID under all circumstances</t>
  </si>
  <si>
    <t>during flights</t>
  </si>
  <si>
    <t>unknwon</t>
  </si>
  <si>
    <t>safety during flights cannot be achieved, quarantine very likely</t>
  </si>
  <si>
    <t>I am willing to attend, but physical meetings are difficult, I would like more online meetings</t>
  </si>
  <si>
    <t xml:space="preserve">Distancing and frequent refeshing of air in meeting rooms </t>
  </si>
  <si>
    <t>Travel restrictions for countries outside EU untile end of August 2020 (might be extended)</t>
  </si>
  <si>
    <t>Open ended so far</t>
  </si>
  <si>
    <t>Airlines and airports are starting with internatiol flight schedules recently. We will see how it works.</t>
  </si>
  <si>
    <t>I expect to attend IEEE meetings online in 2020 and I hope to be able to attend face to face meetings in 2021 again.</t>
  </si>
  <si>
    <t>no ac</t>
  </si>
  <si>
    <t>Simply ensure that WHO (even in US!) recommendations are followed as minimum safety level. On top, local measures can be taken.</t>
  </si>
  <si>
    <t>Limitation of the number of persons in a given space, masks, individual food, temperature checks (like in airports).</t>
  </si>
  <si>
    <t xml:space="preserve">So far, travel budget reductions have been "naturally" absorbed by the fact the meetings were cancelled. Travel restriction policies evolution is greatly depending on government's decisions and advice, which is progressive and not known in advance... </t>
  </si>
  <si>
    <t>I am not at high risk of catching COVID-19.</t>
  </si>
  <si>
    <t xml:space="preserve">Social distancing </t>
  </si>
  <si>
    <t>Company is following airline and country border restrictions. When these are lifted, travel can resume.</t>
  </si>
  <si>
    <t>Mostly concerned about travelling to a country or countries that many have high number of COVID cases. I will be avoiding countries that still have high case numbers or new waves of outbreaks. I also want to avoid having to isolate after each trip.</t>
  </si>
  <si>
    <t>Being an editor of 802.1, I look forward to face to face meetings..</t>
  </si>
  <si>
    <t xml:space="preserve">
Disinfection, Mask, Social distance</t>
  </si>
  <si>
    <t xml:space="preserve">I cannot see when our company finish travel restriction. </t>
  </si>
  <si>
    <t>Our government does not allow to travel to other countries in official.</t>
  </si>
  <si>
    <t>I need to avoid any travel to the area where has demo or discrimination against Asian people.</t>
  </si>
  <si>
    <t>No such</t>
  </si>
  <si>
    <t>No traveling is allowed at the current</t>
  </si>
  <si>
    <t>No special issues</t>
  </si>
  <si>
    <t>2019-07, 2019-09, 2019-11, 2020-01</t>
  </si>
  <si>
    <t>Distance and Masks</t>
  </si>
  <si>
    <t>As a german resident, I can travel with special approval in Germany. I.e. Sep Interim at Stuttgart may possible for me. Today a travel to America / Asia is not possible because of Gouverment and Company rules. Changes are discussed from month to month and it is not clear if it follows continuous opening or holding or ... Makes it really hard to give an answer.</t>
  </si>
  <si>
    <t>I personally have some standard medium risks, coming from age and smoking, and I think I can handle it with distancing and usage of masks.</t>
  </si>
  <si>
    <t xml:space="preserve">Sep. Interim planed at Stuttgart is possible for me because it is within Germany. Travel from Nuremberg to Stuttgart is fine for Gouverment / Company Rules. Outside Europe it is a different story, Amercia / Asia is more a thing of Gouverment rules. Both sides, i.e. Nov. Thailand may not allow and/or Germany may not allow. It is not that easy to decide which country limits my travel. </t>
  </si>
  <si>
    <t>I have to shield until there is an effective vaccine</t>
  </si>
  <si>
    <t>I am considered Extremely Vulnerable to Covid-19 and generally have to stay at home.</t>
  </si>
  <si>
    <t>I will miss you guys.</t>
  </si>
  <si>
    <t>sanitizer stations</t>
  </si>
  <si>
    <t>I do not have this information now.</t>
  </si>
  <si>
    <t>No concerns if proper safety measures are taken.</t>
  </si>
  <si>
    <t>Complete assurance that COVID is under control. E.g. all participants are vaccinated</t>
  </si>
  <si>
    <t>No outlook on when travel restrictions will be lifted</t>
  </si>
  <si>
    <t>I may not be high risk, but I need to think of close relatives and hence will not travel</t>
  </si>
  <si>
    <t>Need to continue with Virtual Meetings till COVID is fully in control</t>
  </si>
  <si>
    <t>2019-01</t>
  </si>
  <si>
    <t>Good ventilation of meeting venues</t>
  </si>
  <si>
    <t>Current travel restrictions are due end of 2020, but after that it is unclear.</t>
  </si>
  <si>
    <t>Not sure</t>
  </si>
  <si>
    <t>staggered break times, prepackaged food items, sanitizer stations</t>
  </si>
  <si>
    <t>there should be f2f meetings in the future especially when vaccination and medical remedy against COVID-19 are available</t>
  </si>
  <si>
    <t>Masks, hand sanitizer, temperature screening</t>
  </si>
  <si>
    <t xml:space="preserve">Non-essential travel discouraged indefinitely. Two week self-quarantine required after travel. </t>
  </si>
  <si>
    <t xml:space="preserve">My main concern is airline travel. Closed ecosystem and close proximity is inevitable. </t>
  </si>
  <si>
    <t xml:space="preserve">IEEE leadership has done an admiral job with the virtual meetings, but they simply aren't as effective as the F2F meetings. I will push strongly to be allowed to attend any F2F meetings. </t>
  </si>
  <si>
    <t>I am concerned that I could infect my family</t>
  </si>
  <si>
    <t>Please consider reducing session hours per day and extending the meeting duration by additional days</t>
  </si>
  <si>
    <t>Anyone with any symptoms must be prevented from attending. Otherwise, ordinary social distancing.</t>
  </si>
  <si>
    <t>My sponsor has no budget or travel policies that apply to me.</t>
  </si>
  <si>
    <t>I don't think I am at special risk of severe COVID-19 symptoms. I have a concern that meeting cancellations might continue long after they are necessary, out of a misplaced aim to eliminate all possible risk. In-person meetings should begin again as soon as they reach a reasonably safe state that is unlikely to improve materially in a short time.</t>
  </si>
  <si>
    <t>I am very interested in attending meetings, and my sponsor is willing to keep sending me. I think it is essential to get at least some meetings going reasonably soon.</t>
  </si>
  <si>
    <t xml:space="preserve">sanitizer stations. tho I am more concerned about the travel to the meeting than about the meeting/venue itself. </t>
  </si>
  <si>
    <t>NA</t>
  </si>
  <si>
    <t>Ability to maintain distance, not having to touch anything (or approach microphones etc.), easy access to alcohol-based sanitiser</t>
  </si>
  <si>
    <t>Employees are not currently being asked/expected to do any business travel; to be reconsidered in Jan 2021</t>
  </si>
  <si>
    <t>My main concerns are travel insurance (especially if the government advice is to not travel) and the possible need to quarantine on return</t>
  </si>
  <si>
    <t>Distance, masks</t>
  </si>
  <si>
    <t>No unusual budget constraints.  Travel is still only with explicit approval, with an unknown date that will change.  However, if safety is taken into account, approval for IEEE 802 meetings is likely.</t>
  </si>
  <si>
    <t>I am relatively low risk (no health concerns), and very careful.  I believe travel with appropriate modifications would be safe.</t>
  </si>
  <si>
    <t>2019-01, 2019-05, 2019-07, 2019-09, 2019-11</t>
  </si>
  <si>
    <t>separate meetings for each working group</t>
  </si>
  <si>
    <t>just don't want to be in large groups</t>
  </si>
  <si>
    <t>Social distancing and hand sanitizers</t>
  </si>
  <si>
    <t>safety of airline travel</t>
  </si>
  <si>
    <t>Participating any physical event is banned until the end of 2020. Special cases may be considered for Q1 of 2021 via special approval; however, standards meetings are considered non-essential travel. These dates had been revised  and updated/postponed multiple times.</t>
  </si>
  <si>
    <t>Bringing COVID-19 to the family would be seriously damaging.</t>
  </si>
  <si>
    <t>A wave of the pandemic in Q1 2021 may postpone safe travel and meeting, e.g.,  till mid-2021. Company travel bans may not be released until vaccine is available.</t>
  </si>
  <si>
    <t>2019-07, 2019-11</t>
  </si>
  <si>
    <t>none I will not attend for 18 month, period, it's not safe</t>
  </si>
  <si>
    <t>no reply</t>
  </si>
  <si>
    <t>yes, everybody is at high risk you fool</t>
  </si>
  <si>
    <t>no comment</t>
  </si>
  <si>
    <t>social distancing and requirements for masks</t>
  </si>
  <si>
    <t>It is not yet decided.</t>
  </si>
  <si>
    <t>No personal concerns</t>
  </si>
  <si>
    <t xml:space="preserve">Effective vaccine or prophylactic </t>
  </si>
  <si>
    <t>Do not want to catch COVID-19</t>
  </si>
  <si>
    <t>We need to adapt with online plenary and interim meetings to move forward</t>
  </si>
  <si>
    <t>social distance</t>
  </si>
  <si>
    <t xml:space="preserve">Special approval needed for essential travel by the end of the year. </t>
  </si>
  <si>
    <t>Safety of the destination</t>
  </si>
  <si>
    <t xml:space="preserve">Face to face meeting is important and wish we can recover it as soon as possible. </t>
  </si>
  <si>
    <t>2019-03, 2019-05, 2019-07, 2019-09</t>
  </si>
  <si>
    <t>Nothing, it's all about travel restrictions</t>
  </si>
  <si>
    <t>Unknown when it ends</t>
  </si>
  <si>
    <t>Low risk</t>
  </si>
  <si>
    <t>I'm happy to attend once I can come into that country</t>
  </si>
  <si>
    <t>Whatever helps.</t>
  </si>
  <si>
    <t>Currently only essential travel is allowed until end of 2020</t>
  </si>
  <si>
    <t>I think I belong to the higher risk group</t>
  </si>
  <si>
    <t>I think it is unlikely to have face-to-face meeting before a vaccine is available</t>
  </si>
  <si>
    <t>brain use</t>
  </si>
  <si>
    <t>reconsidered late in the year</t>
  </si>
  <si>
    <t>-</t>
  </si>
  <si>
    <t>Meeting location with good public health record. Option to attend remotely</t>
  </si>
  <si>
    <t>Face mask and social distance. It is better to eat in our self hotel room.</t>
  </si>
  <si>
    <t>The above</t>
  </si>
  <si>
    <t>no personal concerns</t>
  </si>
  <si>
    <t>health and safety</t>
  </si>
  <si>
    <t>no concerns</t>
  </si>
  <si>
    <t>Must meet Face to Face to proceed with our standards work.</t>
  </si>
  <si>
    <t>Travel Allowed by Government/Employer</t>
  </si>
  <si>
    <t>Non-essential travel requires VP approval</t>
  </si>
  <si>
    <t>requirements for masks, social distancing</t>
  </si>
  <si>
    <t>No information yet about the end of the company travel restrictions</t>
  </si>
  <si>
    <t>No way to travel if there is higher risk abroad than in my home country (Germany)</t>
  </si>
  <si>
    <t>IEEE 802 could consider to reduce number of meetings to plenaries only</t>
  </si>
  <si>
    <t>plan for social distancing in breaks, and sufficient room in meeting rooms.</t>
  </si>
  <si>
    <t>I currently have no restrictions for travel to IEEE  meetings; however, i am self-employed and have complete control.</t>
  </si>
  <si>
    <t>I am concerned about long-duration airtravel, particularly international.</t>
  </si>
  <si>
    <t>i feel that face-to-face meetings serve a highly valuable function, and I beleive that consensus on difficult subjects does not occur as openly when we are meeting virtually (it occurs on side phone-conversations).  However,  we must temper our desire for them with an understanding that having a meeting where a fair number of our attendees cannot attend is a disservice to our members.  We should resume face-to-face meetings as soon as practical, balancing attendance with value.  However, we should try to make allowances for a limited number of remote participants.</t>
  </si>
  <si>
    <t>large room with ventilation</t>
  </si>
  <si>
    <t>There is no COVID-19 outbreak in the destination country.</t>
  </si>
  <si>
    <t>It depends on the government travel restriction on both countries. For example, how many days for quarantine period is needed before/after the meeting.</t>
  </si>
  <si>
    <t>Quarantine period.</t>
  </si>
  <si>
    <t>Fresh air, hand sanitizers, face masks</t>
  </si>
  <si>
    <t>Not clear yet. Travel limited.</t>
  </si>
  <si>
    <t>If IEEE provides the possibility for F2F meetings at no or very little additional cost, attendance should be possible as long as restrictions are lifted.</t>
  </si>
  <si>
    <t>sufficient health check for attendees to minimize risks</t>
  </si>
  <si>
    <t>currrently non-essential international travel has to be avoided and will not be approved. Unclear when and how rules will change .</t>
  </si>
  <si>
    <t xml:space="preserve">I belong to a high risk group and therefore, expect to face more restrictions from company side but also personally have concerns as long as medication for COVID-19 is not available </t>
  </si>
  <si>
    <t>put masks</t>
  </si>
  <si>
    <t>By the end of March 2021</t>
  </si>
  <si>
    <t>At high risk of catching COVID-19</t>
  </si>
  <si>
    <t>Temperature check before entering meeting area and mandatory requirement for wearing a mask</t>
  </si>
  <si>
    <t>cov19 vaccine developed; otherwise adequate social distancing on planes, mtgs, restaurants, meeting facilities, etc.</t>
  </si>
  <si>
    <t>No specific policies right now</t>
  </si>
  <si>
    <t>I am in a high-risk category due to age</t>
  </si>
  <si>
    <t>I would like to attend future meetings, but am concerned about traveling, especially on planes.</t>
  </si>
  <si>
    <t>Provide teleconferences in parallel, and enable voting online</t>
  </si>
  <si>
    <t>high risk of catching COVID-19</t>
  </si>
  <si>
    <t>Cannot get Visa to USA, suggest to arrange more meetings outside USA.</t>
  </si>
  <si>
    <t>2019-05, 2019-11</t>
  </si>
  <si>
    <t>Many Chinese clleagues cannot get Visa to USA, suggest to arrange more meetings outside USA.</t>
  </si>
  <si>
    <t>Current company travel restrictions are open ended.</t>
  </si>
  <si>
    <t>Personal Space and Restaurant Availability</t>
  </si>
  <si>
    <t>2019-05, 2019-09, 2019-11</t>
  </si>
  <si>
    <t>Social distance, sanitizer stations, masks everybody</t>
  </si>
  <si>
    <t>2019-03</t>
  </si>
  <si>
    <t>social distancing and face mask</t>
  </si>
  <si>
    <t>Highest standard of safety</t>
  </si>
  <si>
    <t>Low risk of catching COVID-19</t>
  </si>
  <si>
    <t>Sanitation</t>
  </si>
  <si>
    <t>Distance and fresh air</t>
  </si>
  <si>
    <t>Reduced contact with others</t>
  </si>
  <si>
    <t>Care in planning as well as low risk of infection. If extraordinary measures like masks are required, I'm not likely to attend.</t>
  </si>
  <si>
    <t>Travel restrictions are COVID-19 related, not budgetary. Standards meeting attendance has already been budgeted for 2020</t>
  </si>
  <si>
    <t>I don't consider myself at high risk. However, I think there are "risky" individuals right now that could be encountered during travel and that's concerning.</t>
  </si>
  <si>
    <t>I'm highly interested in returning to face-to-face meetings as soon as safe/possible. While progress is made in virtual ad hoc meetings, there is tangible value in the in person meetings. I fear that the process will be slowed to a crawl if we remain virtual for an extended period of time.</t>
  </si>
  <si>
    <t>Social distancing at meetings</t>
  </si>
  <si>
    <t>They are open ended. Travel allowed if required</t>
  </si>
  <si>
    <t>not a high risk individual</t>
  </si>
  <si>
    <t>I will attend if there is a scheduled meetings.  Personal decision would be based on current Covid status at time of travel.</t>
  </si>
  <si>
    <t>Social distancing at the meeting venue.</t>
  </si>
  <si>
    <t>No restrictions at present.</t>
  </si>
  <si>
    <t>I am a high risk due to age and medical conditions.</t>
  </si>
  <si>
    <t>I really want to get back to face-to-face meetings as they are much more productive.</t>
  </si>
  <si>
    <t>traveling is a bigger issue than the meeting in terms of health risks</t>
  </si>
  <si>
    <t>Limited amount of people in close proximity and rules like the above mentioned.</t>
  </si>
  <si>
    <t>Open ended for now.</t>
  </si>
  <si>
    <t>I'm looking forward to attending the next in-person meeting.</t>
  </si>
  <si>
    <t>safety in meeting rooms, food service and elevators.  Travel to/from the conference.</t>
  </si>
  <si>
    <t>Travel restrictions in place for business critical travel only.  Budget removed for travel for remainder of 2020 with the anticipation that no travel will occur for the remainder of 2020 that isn't business critical.</t>
  </si>
  <si>
    <t>I'm in a high risk group based on medications and need a relative improvement that the risk is minimal.  Although you can never remove the risk in travel, without some break in covid-19 I won't travel.</t>
  </si>
  <si>
    <t>I'm hopeful that we can continue meetings either late this year or early next year based on the safety of air travel and the ability to host a meeting safely.</t>
  </si>
  <si>
    <t>Availability of PPE, disinfecting wipes. etc.</t>
  </si>
  <si>
    <t>High airflow for confined meeting rooms</t>
  </si>
  <si>
    <t>Travel without essential need is prohibited. The policy has no defined end date.</t>
  </si>
  <si>
    <t>Extremely long plane rides are not ideal for anyone under the current circumstances. The meetings should be planned with an effort to minimizing travel time for the majority of attendees.</t>
  </si>
  <si>
    <t>My company does not allow me to travel to external conferences through the end of 2020.</t>
  </si>
  <si>
    <t>I am OK with travel as long as my company allows it.</t>
  </si>
  <si>
    <t>I am hoping to resume travel in 2021.</t>
  </si>
  <si>
    <t>Cleanliness</t>
  </si>
  <si>
    <t>Not at high risk.</t>
  </si>
  <si>
    <t>Unknown at this time.</t>
  </si>
  <si>
    <t>social distance and safety hotel.</t>
  </si>
  <si>
    <t>Depend on government policy and visa application approved from USA</t>
  </si>
  <si>
    <t>No visa approved by USA for entry.</t>
  </si>
  <si>
    <t>Try to arrange meeting at Canada, EU&amp;UK or ASIA without VISA issue.</t>
  </si>
  <si>
    <t>2019-09, 2019-11</t>
  </si>
  <si>
    <t>Wash hands and wear a mask.</t>
  </si>
  <si>
    <t>Depends on the decision of the government.</t>
  </si>
  <si>
    <t>None.</t>
  </si>
  <si>
    <t>Making sure people wear masks</t>
  </si>
  <si>
    <t>No specific concern</t>
  </si>
  <si>
    <t>Ready to attend as soon as restriction are removed</t>
  </si>
  <si>
    <t>for me, safety is less of an issue. the main issue is whether or not the destination will require me to be quarantined when i return to my country. we have a list of "green" and "red" destinations in each continent  (e.g. Austria and Greece dont require me to be quarantined on my return)</t>
  </si>
  <si>
    <t>no special budget related restrictions. however, each travel now requires VP approval due to safety and health issues</t>
  </si>
  <si>
    <t>my one and only concern is regarding the requirement to be quarantined upon my return</t>
  </si>
  <si>
    <t>2019-01, 2019-05, 2019-07, 2020-01</t>
  </si>
  <si>
    <t>Social distancing in the near term, with guidance from CDC/WHO.</t>
  </si>
  <si>
    <t>Work from home currently, no travel without executive approval. No clear date to end of restricted travel from employer.</t>
  </si>
  <si>
    <t>I am getting more comfortable with travel and limited exposure to small groups while accessing information to watch for a possible “second wave”.</t>
  </si>
  <si>
    <t>I find greater benefit to F2F meetings and am  hoping we find a way to safely return to normal.</t>
  </si>
  <si>
    <t>Availability of safe vaccinations</t>
  </si>
  <si>
    <t>some degree of prescreening, minimum of completed questionnaire</t>
  </si>
  <si>
    <t>No travel currently permitted, unsure when this will be lifted.</t>
  </si>
  <si>
    <t>mandatory quarantine periods will likely prevent travel</t>
  </si>
  <si>
    <t>Distancing &amp; masking, cleanliness of food and hotel, local COVID conditions &amp; testing</t>
  </si>
  <si>
    <t>No travel until safe conditions can be guaranteed.  Travel restrictions open ended.</t>
  </si>
  <si>
    <t>I am over 80 yrs and still working. Depending on conditions, I may not travel in future.</t>
  </si>
  <si>
    <t>None.  Right now I am restricting any travel except by auto.</t>
  </si>
  <si>
    <t>no idea</t>
  </si>
  <si>
    <t>depends on the development on COVID-19</t>
  </si>
  <si>
    <t>I'm not concerned about safety measures at 802.3 meetings. I am only concerned about travel to and from meetings (airports, plane rides, etc.).</t>
  </si>
  <si>
    <t>They are open ended. Domestic travel most likely restricted through 2020.</t>
  </si>
  <si>
    <t>2019-09, 2020-01</t>
  </si>
  <si>
    <t>Masks</t>
  </si>
  <si>
    <t>Limited Covid 19 risk</t>
  </si>
  <si>
    <t>distance</t>
  </si>
  <si>
    <t>Strict policy, avoid all travel, non-essential travel prohibited, possibly until vaccine is available</t>
  </si>
  <si>
    <t>I am at high risk of catching COVID-19. Age 62. Medical history of respiratory tract problems.</t>
  </si>
  <si>
    <t>Online meetings work just fine. The online queue and online polling features actually work better than in-person.</t>
  </si>
  <si>
    <t>sharing items at break times</t>
  </si>
  <si>
    <t>travel restriction ending Sep 2020, but require special approvals</t>
  </si>
  <si>
    <t>Just common sense.  No shaking hands.  If you're sick, stay home.  Wear a mask.</t>
  </si>
  <si>
    <t>Nonessential company travel is restricted until further notice, however, there can be exceptions.</t>
  </si>
  <si>
    <t>No special risk</t>
  </si>
  <si>
    <t>I wish to get back to normal as soon as practical.</t>
  </si>
  <si>
    <t>Masks and larger spaces</t>
  </si>
  <si>
    <t>Travel ban is current open ended. Also restricts visitor access to facilities.</t>
  </si>
  <si>
    <t>Currently high risk, but this situation is temporary. I personally avoid non-NA travel (and have not attended non-NA IEEE meetings in the past).</t>
  </si>
  <si>
    <t>Once it is safe to do so, my team is interested in returning to attending in person meetings</t>
  </si>
  <si>
    <t>Social distancing; no open buffet-style food; masks; frequent sanitization.</t>
  </si>
  <si>
    <t>Company travel policy in compliance with regional regulations.</t>
  </si>
  <si>
    <t>Concern about prolonged air travel and packed rooms with very little space between chairs.</t>
  </si>
  <si>
    <t>I would like to attend if safe, lack of quarantines, and location is convenient.</t>
  </si>
  <si>
    <t>Social distancing on airplanes. I do not feel that the airlines have any handle at all on how to keep passengers safe.</t>
  </si>
  <si>
    <t>Monitoring and responding to conditions. No window for opening up non-essential travel yet.</t>
  </si>
  <si>
    <t>We have family and friends that are at risk if we spread Covid to them.</t>
  </si>
  <si>
    <t>The teleconferences are going very well and should be continued.</t>
  </si>
  <si>
    <t>the ones mentioned above</t>
  </si>
  <si>
    <t>Honestly it's mostly about my employer's policy</t>
  </si>
  <si>
    <t>We have travel restrictions in place until Sept 1, but that is just the earliest date they could begin easing restrictions.</t>
  </si>
  <si>
    <t>Interested, I look forward to attending but my employer policy is quite restrictive.</t>
  </si>
  <si>
    <t>Social Distancing, face covering, hands washing, frequent cleaning of high traffic areas / surfaces</t>
  </si>
  <si>
    <t>High risk individual</t>
  </si>
  <si>
    <t>antibody passports</t>
  </si>
  <si>
    <t>Checking people for illness daily, including requiring answering a health questionnaire and temperature screening.</t>
  </si>
  <si>
    <t>Currently all non-essential travel is cancelled for 2020.  We don't know if this will be extended or not.  Attending industry meetings and conferences is deemed non-essential.  It is likely that travel will be restricted until there is a COVID-19 vaccination based on our current "return-to-work" policy as we can't maintain 6' of distance while traveling.</t>
  </si>
  <si>
    <t>I'm not any more concerned about COVID-19 than I am about catching any illness while traveling.</t>
  </si>
  <si>
    <t>The work done by IEEE802.3 is important and needs to continue.  While it is possible to do this remotely, the meetings are more efficient when everyone is in the same room.  However, if only 50% of the regular participants attend due to travel restrictions, budget restrictions, fear of COVID-19, etc. it is better to keep the meetings virtual to ensure needed participation.</t>
  </si>
  <si>
    <t>Social distancing, no self-service buffets but served through hotel personell...</t>
  </si>
  <si>
    <t>I will become a father in September and I would like by all means to avoid catching COVID-19, with a recently born baby at home.</t>
  </si>
  <si>
    <t>2019-05</t>
  </si>
  <si>
    <t>Plane travel is too risky yet.</t>
  </si>
  <si>
    <t>Traveling is extremely restricted and only allowed for special cases.</t>
  </si>
  <si>
    <t>Yes, I have special condition and age that puts me at high-risk.</t>
  </si>
  <si>
    <t>Wait for a vaccine and/or effective treatment.</t>
  </si>
  <si>
    <t>Sanitized meeting area</t>
  </si>
  <si>
    <t>Effective safety measures. Many are being put in place by lawyers to limit liability, but have no effective improvement on safety.</t>
  </si>
  <si>
    <t>Company travel restrictions are open-ended. All non-essential travel has been halted. Essential travel being customer visits for major issues only.</t>
  </si>
  <si>
    <t>My concern is that there isn't enough information about COVID-19. Worse, we don't have any effective testing. So not only do we know who is infected we don't know how individual people may react to the virus. Asymptomatic? Hospitialization? There isn't any information to permit a valid personal risk analysis yet.</t>
  </si>
  <si>
    <t>Travel to future meetings is dependent upon company travel policy, and COVID risk at the time. Honestly it is too early to determine what conditions will be like in November for participation in Bangkok. However, sitting on an enclosed airplane with people from all over the world right when flu season starts does not seem encouraging.</t>
  </si>
  <si>
    <t>Social distancing, masks</t>
  </si>
  <si>
    <t>Only essential travel allowed. All travel requires special approval. No end date is set for restrictions.</t>
  </si>
  <si>
    <t>Unlikely to attend until government and company travel restrictions are lifted.</t>
  </si>
  <si>
    <t>The problem is not at at the IEEE meeting. It's getting to it. i.e Airline terminals, Uber, etc.</t>
  </si>
  <si>
    <t>Unknown at present.  But will review again in early 2021.</t>
  </si>
  <si>
    <t>I am in the high risk group.</t>
  </si>
  <si>
    <t>A vaccine would change prospectives.</t>
  </si>
  <si>
    <t>Vaccine.</t>
  </si>
  <si>
    <t>Not in high risk group, but concern due to propensity to get bronchitis</t>
  </si>
  <si>
    <t>Will likely limit travel as much as possible until a vaccine is available.</t>
  </si>
  <si>
    <t>A vaccin</t>
  </si>
  <si>
    <t>They are currently open ended. Suggesting to avoid unnecessary travel</t>
  </si>
  <si>
    <t>I am 60+ and would like to avoid exposure to COVID-19 risks as much as possible. So I am worried about dining out, meeting in confined spaces, being in crowdy spaces like airport and planes</t>
  </si>
  <si>
    <t>I believe meetings should be postponed until we will be able to travel and go to meetings without significant worries</t>
  </si>
  <si>
    <t>Too many concerns regarding COVID-19, Taxi, airplane, hotel, conference room,...</t>
  </si>
  <si>
    <t>Prefer online meetings</t>
  </si>
  <si>
    <t>common sense :-)</t>
  </si>
  <si>
    <t>non-essential travel needs special permission</t>
  </si>
  <si>
    <t>no issue</t>
  </si>
  <si>
    <t>strong interest to get back to face-face meetings, they are productive and informative</t>
  </si>
  <si>
    <t>High risk</t>
  </si>
  <si>
    <t>will not fly on a plane until vaccinated</t>
  </si>
  <si>
    <t>Travel is prohibited until further notice )open ended)</t>
  </si>
  <si>
    <t>Age over 60</t>
  </si>
  <si>
    <t>Staggered break times and prepackaged food items are great ideas</t>
  </si>
  <si>
    <t>Currently offsite events (conferences or large meetings) are not allowed until the end of December</t>
  </si>
  <si>
    <t>people spacing</t>
  </si>
  <si>
    <t>even in good times travel to Asia / Europe for IEEE 802 meetings not likely.</t>
  </si>
  <si>
    <t>I'm 57 years old!</t>
  </si>
  <si>
    <t>My company will now definitely ask, "why isn't this meeting online?"</t>
  </si>
  <si>
    <t>vaccines and remedies to COVID19</t>
  </si>
  <si>
    <t>low probability till vaccines and cures become widely available</t>
  </si>
  <si>
    <t>Mask and temperature checks</t>
  </si>
  <si>
    <t>Travel currently not allowed, pending future review.</t>
  </si>
  <si>
    <t>Yes, due to age and asthma put me in the high risk group</t>
  </si>
  <si>
    <t>Virtual meetings have improved greatly, the process continually improves. Remote meetings from home or work greatly reduce travel stress and prevent from getting sick due to people who seem to not care about spreading their sickness. It has also been seen that eliminating the travel has increased the number of hours actually working.</t>
  </si>
  <si>
    <t>health</t>
  </si>
  <si>
    <t>no travel until 2021</t>
  </si>
  <si>
    <t>getting sick while away from home</t>
  </si>
  <si>
    <t>the sooner we can safely meet in person again, the better</t>
  </si>
  <si>
    <t>close enough to drive, airports safe,  space in meeting rooms.  Have not thought it through 100%. Oh heck in next question you bring up restaurants. I hadn't thought of that!</t>
  </si>
  <si>
    <t>Our company is still doing work from home with gradual return for those who work in a lab etc.    I realize this is difficult for 802.3 ---   I personally don't have to make any travel decisions because everything is cancelled.  I suggest a shorter survey every 2 weeks and just ask 802.3 members if they have travelled in last 2 weeks or have travel planned in the next 6 weeks (for business or personal, and was it air travel or car and how long a trip).  I made a 2hr trip last weekend --longest trip since Jan interim.</t>
  </si>
  <si>
    <t>I am most concerned about airlines and airports. I think the meeting itself would be handled okay by IEEE.    I am over 60 and currently am near total work from home, but am not in any other risk category.</t>
  </si>
  <si>
    <t>I realize this is very hard for IEEE 802.3 to plan.  One input I have for the Asia meetings is that the survey does not have an option for Asia (or Europe) "I never attend Asia meetings because of budget reasons".  So I picked 2022 or later.   I think that if there is an 802.3 meeting in Kansas City I can get approval to go.  I am sure that may people will tell you that this is sort of a chicken and the egg thing.   My suggestion mentioned above is to survey members if they are already travelling domestically or internationally and try to understand if the 802.3 meeting will be their first travel after shutdown.  It's the first trip that will be the most "touchy".  Thank you again for doing this survey</t>
  </si>
  <si>
    <t xml:space="preserve">Ability to social distance 
</t>
  </si>
  <si>
    <t>Travel policy is open ended and does not allow travel for non-essential reasons.</t>
  </si>
  <si>
    <t>High risk based on age but low risk for other reasons.</t>
  </si>
  <si>
    <t>I think that face to face meetings are very important for establishing relationships and offline work that progress the standards.  If there is a second wave of infections however then my answers will be invalid.</t>
  </si>
  <si>
    <t>Take care to microphone and shared PC.
Availability to use sanitizer tools if I need to change session in other meeting room.</t>
  </si>
  <si>
    <t>The travel policy limits the travel to strictly needed till next comunication. No more info available</t>
  </si>
  <si>
    <t>I don't know COVID situation on my own. Anyway I don't want restrict travel for that reason. I will take any safety rule, also not required by law, to take care of me and other people</t>
  </si>
  <si>
    <t>I am interested in continue my activity in presence. During this year I am going to give my effort for a strong result.
Thank you for take care of my position and allow me to give a feedback on that</t>
  </si>
  <si>
    <t>2019-01, 2019-05, 2019-07, 2019-09</t>
  </si>
  <si>
    <t>Vaccine available</t>
  </si>
  <si>
    <t>No budget restrictions.  Travel restriction is open ended, vaccine or effective treatment options will be important to freely open travel.</t>
  </si>
  <si>
    <t>I’m not aware of higher risk from catching it, but I do have underlying risk factors significantly increasing my risk of death if I get the virus.</t>
  </si>
  <si>
    <t>Some parts of the process could work well with virtual meetings, but building consensus (draft creation and resolution of significant technical disagreements) on technical matters works much better in person.  Dissent is much more difficult in virtual meetings.</t>
  </si>
  <si>
    <t>Distancing, space, cleaning, outdoors (not being indoors as much)</t>
  </si>
  <si>
    <t>Some travel is budgeted.  Travel is by executive approval only, and requires 14 day self-isolation upon return.  Policy is open ended; approval bar will likely relax over time.</t>
  </si>
  <si>
    <t>I am not at high risk, but am not at the lowest risk either.  Main concern is contracting and infecting others if I haven't been exposed already.  Biggest concern is being in confined spaces with others:  airplanes, conference rooms, etc.</t>
  </si>
  <si>
    <t>Until there is a treatment or a vaccine -- or we determine who's been exposed and that they have immunity -- it is going to be very challenging to plan in advance, because the spread of the virus will likely ebb and flow; flareups can change policies in a matter of days (as we just found).</t>
  </si>
  <si>
    <t>Destination having low incidence of C19</t>
  </si>
  <si>
    <t>Required masks, sanitizer stations</t>
  </si>
  <si>
    <t>Travel restrictions are indefinite at this time.</t>
  </si>
  <si>
    <t>I'm not at high risk, but family members are, so travel does not make sense at this time</t>
  </si>
  <si>
    <t>I am not sure that I would call it a measure, but I really do not want to be infected while traveling outside my home country.</t>
  </si>
  <si>
    <t>My company (Intel) is not allowing us to attend external meetings in person through the remainder of 2020, and have not yet determined when that will change.</t>
  </si>
  <si>
    <t>Once we are allowed to do so, I will resume attending interim and plenary meetings.</t>
  </si>
  <si>
    <t>2019-01, 2019-05, 2019-11, 2020-01</t>
  </si>
  <si>
    <t>Personal safety is most important.  Much better accurate global knowledge based on longer-term study regarding Covid 19 is required.</t>
  </si>
  <si>
    <t>I am self employed at this time.</t>
  </si>
  <si>
    <t>I won't travel internationally until there is a reliable vaccine widely available.</t>
  </si>
  <si>
    <t>Infected people stay away</t>
  </si>
  <si>
    <t>Travel is restricted at this time with unknown relaxation point.  Company has begun to re-open offices though.</t>
  </si>
  <si>
    <t>Not overly concerned for North American travel other than any quarantine restrictions that would come into play.</t>
  </si>
  <si>
    <t>The biggest problem is travel and accomodations. With all of the social distancings and measures I don't see the meeting being much more effective than online.</t>
  </si>
  <si>
    <t>There is no change in travel budget. Limitations are related to safety. There are no fixed plans to open up travel. It depends largely on conditions and regulations.</t>
  </si>
  <si>
    <t>Everybody is at high risk of catching COVID-19 unless perhaps they've already had it and might be immune. Perhaps you're asking if I'm at high risk IF I catch it. I am not not high risk but there are those close to me who are.</t>
  </si>
  <si>
    <t>Face to face meetings are essential to building strong relationships that lead to better outcomes. However, given all of the restrictions the meetings necessary in the short term there is little opportunity for the social interaction that is the prime importance at these face to face meetings. Until the the social distancing, PPE, etc. become precautionary rather than necessary, I don't think it is worth having face to face (or should I say mask to mask) meetings.</t>
  </si>
  <si>
    <t>sanitizer stations, good cleaning at the hotel</t>
  </si>
  <si>
    <t>Only essential travel approved by SVP level. Currently open ended.</t>
  </si>
  <si>
    <t>Would like to attend when permitted by company and government policies. It is hard to keep track of the numerous ballots that are required between task forces and 802.3.  Also face to face tends to be more efficient.</t>
  </si>
  <si>
    <t>distancing 1.5m or so....</t>
  </si>
  <si>
    <t>IEEE Travels are accepted at the moment</t>
  </si>
  <si>
    <t>Government restrictions is the only one. Quarantine could be fullfilled in Homeoffice</t>
  </si>
  <si>
    <t>i have the most concerns in the airconditioned cabin in an aircraft</t>
  </si>
  <si>
    <t>healthy food and clean and fresh air inside the meeting rooms</t>
  </si>
  <si>
    <t>no problems so far with the travel budget, because we don't use the planned budget since months</t>
  </si>
  <si>
    <t>The goverment travel restrictions and Quarantine requirement upon return are my biggest concerns. I have also concerns regarding demonstrations and violence in the streets from agressive protesters. Big topic at the moment in TV channles.</t>
  </si>
  <si>
    <t>IEEE802 is a very importand community to build up new Ethernet communiction technolgies for our planet. My special interst ist SPE and here some more future work is needed to extend this technology to long ling segments for 100BASE-T1L and 1000BASE-T1L. I mean SPE is very importand for the future of Ethernet, because with SPE we can safe a lot of resources for copper and plastics, but also energy. One importand point to build up a green Ethernet ecosystem.</t>
  </si>
  <si>
    <t>mandatory swift and accurate post-meeting contact tracing for individuals that test positive during or in the 2 weeks after the FTF meeting.</t>
  </si>
  <si>
    <t>all business travel to any destination (domestic or international) requires explicit approval of senior leadership thru the end of 2020.  Details of 2021 travel are unknown at this time but my affiliation is purposely being extremely conservative.</t>
  </si>
  <si>
    <t>distancing and no comment touch points such as a buffet</t>
  </si>
  <si>
    <t>I have my own consulting business so I set my own policies</t>
  </si>
  <si>
    <t>I am not overly concerned to travel with all the restrictions in place</t>
  </si>
  <si>
    <t>I would like to get back to face to face meetings as soon as practical as they are more efficient than weekly conference calls</t>
  </si>
  <si>
    <t>Partial lifting on July 1.</t>
  </si>
  <si>
    <t>I am not in high risk group.</t>
  </si>
  <si>
    <t>I think you have them all covered above - common courtesy by attendees by covering coughs/sneezes and not touching food and then replacing, etc.</t>
  </si>
  <si>
    <t>A vaccine</t>
  </si>
  <si>
    <t>Travel is currently restricted but will open up eventually following government guidelines - no specific dates.</t>
  </si>
  <si>
    <t>Given the ability to continue stds work remotely (albeit not optimum way) it is hard to see how this becomes perceived as company essential travel until a vaccine is available</t>
  </si>
  <si>
    <t>Would love to get back to F2F as soon as possible.  Not expecting it for a while.</t>
  </si>
  <si>
    <t>Mandatory face covering</t>
  </si>
  <si>
    <t>No any travel is allowable.</t>
  </si>
  <si>
    <t>Infection rate of the destination area.</t>
  </si>
  <si>
    <t>Distancing &amp; masks</t>
  </si>
  <si>
    <t>Expect travel restrictions through end of 2020 at least with a decision about 2021 to be made later this year.</t>
  </si>
  <si>
    <t>I am in a higher risk category and this does influence my travel concerns.</t>
  </si>
  <si>
    <t>My personal concern is travel, e.g. long plane flights with no control over surrounding environment. I expect reasonable accommodations can be made in the meeting spaces and hotel. I don’t have any insight on my employer’s long term travel policy for 2021 that could impact my ability to attend meetings next year.</t>
  </si>
  <si>
    <t>Distancing.</t>
  </si>
  <si>
    <t>Essential deemed travel must be approved by corporate.  All restrictions in place through 2020.</t>
  </si>
  <si>
    <t>Not individually concerned, but rather family risk to Covid-19</t>
  </si>
  <si>
    <t>Really want to attend, and would normally.  However, I am concerned that any foreign locations will require 14 day quarantine from US. Followed by returned quarantine.  Second Covid wave timing and airline refunding policies makes travel planning difficult to justify.</t>
  </si>
  <si>
    <t>high risk individual</t>
  </si>
  <si>
    <t>Social distancing and masks</t>
  </si>
  <si>
    <t>Our company travel restriction is open ended.</t>
  </si>
  <si>
    <t>My state has a 14-day quarantine for anyone returning from out-of-state or international.  I will not travel until this quarantine is removed.</t>
  </si>
  <si>
    <t>I am looking forward to attending face-to-face meetings again.</t>
  </si>
  <si>
    <t>All these survey questions are really NOT relevant -- you are asking for opinions WRT to future conditions (so probably also meaningless).   Hope for 1) immunization solution being available (w/ its effectiveness), 2) improved and better understood treatment options and known risk factors (too much unknowns).   Until then, I suspect you'll get answers -- my guess?  most  opt for 12~18 month out being safer.   Safety measures important to me, therefore, is also irrelevant.</t>
  </si>
  <si>
    <t>open ended -- abiding to regulations</t>
  </si>
  <si>
    <t>yes -- 60+ and male</t>
  </si>
  <si>
    <t>cut-&amp;-paste of my other answer above.  "All these survey questions are really NOT relevant -- you are asking for opinions WRT to future conditions (so probably also meaningless).   Hope for 1) immunization solution being available (w/ its effectiveness), 2) improved and better understood treatment options and known risk factors (too much unknowns).   Until then, I suspect you'll get answers -- my guess?  most  opt for 12~18 month out being safer.   Safety measures important to me, therefore, is also irrelevant."   Also refer to New York Times article today (June 8, 2020) on this subject -- when could we re-open topic from &gt;&gt;400 medical professionals.</t>
  </si>
  <si>
    <t>wearing face mask</t>
  </si>
  <si>
    <t>Open ended no travel without special permission</t>
  </si>
  <si>
    <t>Catching is the same risk for everyone. I am however in low risk outcome group.</t>
  </si>
  <si>
    <t>This is all so dependent on government and corporate restrictions.</t>
  </si>
  <si>
    <t>Safe travel, distancing, masks.</t>
  </si>
  <si>
    <t>Social distancing, masks when social distancing difficult</t>
  </si>
  <si>
    <t>Budget to travel unaffected, vaccine development will be a key to lifting company travel restrictions for non-essential travel</t>
  </si>
  <si>
    <t>Not at high risk, flight safety is largest concern</t>
  </si>
  <si>
    <t>2019-01, 2019-05, 2019-09</t>
  </si>
  <si>
    <t>Improved airline communicable disease control or COVID vaccination before traveling by air.  Also, quite a few countries require up to a 2 week quarantine upon ARRIVAL, which makes traveling by air to to international meetings pretty much impossible.</t>
  </si>
  <si>
    <t>open ended restriction against non-essential travel.  Once some restrictions are lifted (likely not until mid-next year), special approvals are expected to be required, especially for international travel.</t>
  </si>
  <si>
    <t>I help care for my 95 year old live-in mother-in-law, and my wife recently broke her wrist and is limited in her ability to care for her.  My wife also has asthma and breathing difficulties, so although I'm relatively healthy, the rest of my household is at high-risk for COVID exposure.</t>
  </si>
  <si>
    <t>For the next 1-2 years, it would be great if the IEEE could figure out a way to allow remote participation in meetings - either total virtual meetings (like now), or at least allow remote participation for those with families that are at high risk for COVID exposure.</t>
  </si>
  <si>
    <t>Whatever the current "best practice" recommendations are</t>
  </si>
  <si>
    <t>Business critical travel only, VP approval, open ended.</t>
  </si>
  <si>
    <t>I'm 55 so heading toward the high risk age group.</t>
  </si>
  <si>
    <t>I miss the interaction and productivity of the in person meetings,  BUT that depends on a significant portion of the previous attendees going. Small thinly attended meetings are not helpful.</t>
  </si>
  <si>
    <t>adequate space and masks</t>
  </si>
  <si>
    <t>Currently almost all travel is forbidden</t>
  </si>
  <si>
    <t>I am in good health, and believe if standard protocols are followed my risks are accpetable</t>
  </si>
  <si>
    <t>I really hope we are able to get back to face-to-face meetings in November</t>
  </si>
  <si>
    <t>Containment of Covid-19</t>
  </si>
  <si>
    <t>Besides the meeting logistics, the travel and hotel particular</t>
  </si>
  <si>
    <t>Currently no travel, earliest relaxing in Jan 2021, but still to be decided</t>
  </si>
  <si>
    <t>Slightly higher than average due to age</t>
  </si>
  <si>
    <t>All business travel is suspended until further notice. Business-critical travel requires approval by your SVP.</t>
  </si>
  <si>
    <t>I not personally concerned, though I don't relish the thought of being trapped in an airplane with people right now.</t>
  </si>
  <si>
    <t>I look forward to when face-to-face meetings resume. I am not seeing progress from the groups I participate in. But I'm not sure that can happen before we have a vaccine available. I would love to meet in September, I just don't know it will be feasible. I fear that many companies will still have travel restrictions. And Thailand in November -- I just have zero feel for when my company will reopen international travel, but I'm 90% sure it won't be before November.</t>
  </si>
  <si>
    <t>wearing masks</t>
  </si>
  <si>
    <t>not a high risk</t>
  </si>
  <si>
    <t>2019-05, 2019-09</t>
  </si>
  <si>
    <t>masks, washing hands</t>
  </si>
  <si>
    <t>2019-05, 2019-07, 2019-09, 2019-11</t>
  </si>
  <si>
    <t>All safety measures listed in the preceding survey question are important. However, they would not impact whether or not I attend a meeting as long as corporate-mandated travel restrictions exist.</t>
  </si>
  <si>
    <t>Travel is prohibited until further notice. This is a health policy and not budget-related. No date has been provided as to when the policy will be reconsidered. Any dates as to when travel to meetings will be permitted are purely guesses.</t>
  </si>
  <si>
    <t>I am not as risk but I do have family members who are. Self-quarantine upon return from travel is a significant inconvenience.</t>
  </si>
  <si>
    <t>I would prefer to see face-to-face meetings resume but only when restrictions have eased to the point where a large majority of regular participants would be able to attend.</t>
  </si>
  <si>
    <t>Having a vaccine to protect high risk family members to which I am a part time care giver. Also, airline social distancing policies in place.</t>
  </si>
  <si>
    <t>I am a part time care giver and have to consider limiting possible exposure as a safety measure.</t>
  </si>
  <si>
    <t>Open</t>
  </si>
  <si>
    <t>Higher risk</t>
  </si>
  <si>
    <t>Officially, expire date is not clear. I think  and I expect from October, policy will be relaxed. It  strongly depends on gevernment decision.</t>
  </si>
  <si>
    <t>I have high blood pressure illness therefore risk for COVID-19 is high.</t>
  </si>
  <si>
    <t>2019-09</t>
  </si>
  <si>
    <t>Enhanced cleaning</t>
  </si>
  <si>
    <t>hand washing &amp; masks</t>
  </si>
  <si>
    <t>The number of new cases, and deaths</t>
  </si>
  <si>
    <t>Not clear yet</t>
  </si>
  <si>
    <t>Quantine requirement</t>
  </si>
  <si>
    <t>Parallel attendance option for both F2F and online</t>
  </si>
  <si>
    <t>Infection check before boarding, it's becase the inside of the airplane is a closed room.</t>
  </si>
  <si>
    <t>The ban on overseas travel will last until the end of September. After that, my campany will  decide whether to extend or end depending on that situation.</t>
  </si>
  <si>
    <t>Not only overseas business trips but also personal travel are prohibited now.</t>
  </si>
  <si>
    <t>If I get infected overseas, I'm worried about my English ability and insurance, so I don't want to go abroad until the problem is completely solved.</t>
  </si>
  <si>
    <t>There is enough budget, but travel derestriction, when and where has not been decided</t>
  </si>
  <si>
    <t>requirements for masks, restricted airline capacity</t>
  </si>
  <si>
    <t>All domestic and international business travel is prohibited EXCEPT when a specific set of very narrow criteria are met. The policy is open ended.</t>
  </si>
  <si>
    <t>Not high risk, but 55 to 65 yr. age group.</t>
  </si>
  <si>
    <t>Any meeting location should have a sustained low regional infection rate.</t>
  </si>
  <si>
    <t>sanitizer and mask</t>
  </si>
  <si>
    <t>Travels to abroad is prohibited.  Expire date is open ended.</t>
  </si>
  <si>
    <t>Infection</t>
  </si>
  <si>
    <t>Social distancing and mask, especially in the flight and meeting room.</t>
  </si>
  <si>
    <t>My company is now in cost cutting measure (includes workforce reduction) and no travelling is allowed. It may extend after 2020.</t>
  </si>
  <si>
    <t>No.</t>
  </si>
  <si>
    <t>Due to cost cutting measurement in the company, I don't think I can travel this year. The measure whether will be extended to 2021 is not clear.</t>
  </si>
  <si>
    <t>wearing masks.</t>
  </si>
  <si>
    <t>US travel is restricted with no clear ending date.</t>
  </si>
  <si>
    <t>I prefer locations with lower or zero new daily infection rates.</t>
  </si>
  <si>
    <t>Difficulty in obtaining the US visa is another concern for me besides the current COVID-19 situation.</t>
  </si>
  <si>
    <t>Everyone must wear a face mask if we meet in-person.</t>
  </si>
  <si>
    <t>Currently, my company does not allow any travel. This policy has no end-date.</t>
  </si>
  <si>
    <t>My government has mandated that if I travel abroad and contract Covid-19, I will have to pay the full costs of my medical treatment upon return. Also, I will likely be subjected to a 14-day quarantine upon return.</t>
  </si>
  <si>
    <t>Until today, there is still no travel unless absolutely necessary.  Standards are not absolutely necessary at this time.</t>
  </si>
  <si>
    <t>There is a significant concern related to the potential second wave in the fall time frame which aligns with the November F2F</t>
  </si>
  <si>
    <t>2019-07, 2020-01</t>
  </si>
  <si>
    <t>Wash hands and keep social distance</t>
  </si>
  <si>
    <t>high air flow rate in rooms and wearing masks in rooms (meetings outside would be much less of a risk at least if the climate allows), nevertheless in my view airplane travel safety is most problematic for Covid-19.</t>
  </si>
  <si>
    <t>currently no traveling allowed. I don't know, when it will be opened again. Maybe late this year.</t>
  </si>
  <si>
    <t>The long stay inside the plane. A sufficient distancing is not possible.</t>
  </si>
  <si>
    <t>Attending to future meetings will be possible. But I have currently no idea, when it will be possible from our management side.</t>
  </si>
  <si>
    <t>Social distance</t>
  </si>
  <si>
    <t>All business trips are forbidden, no expire date foreseenable</t>
  </si>
  <si>
    <t>I do not have too much concerns</t>
  </si>
  <si>
    <t>I think, we have to live with web-meetings only until an immunization is available. This would goverments and companies motivate to lower the travel restrictions</t>
  </si>
  <si>
    <t>2019-07, 2019-11, 2020-01</t>
  </si>
  <si>
    <t>I live in Germany/Europe not in UK/Europe please correct that!</t>
  </si>
  <si>
    <t>sanitizer stations, good ventilation, outdoor socials and possibly breaks</t>
  </si>
  <si>
    <t>international travel is banned, unclear when it changes</t>
  </si>
  <si>
    <t>as an asmatic I belong to the risk group. I am however not so much scared given reasonable medical capacities exist.</t>
  </si>
  <si>
    <t>I am sure computer meetings allow us to do a lot of the discussions remotely. Still f2f meetings are an important part of consensus building, mutual understanding and social contacting.</t>
  </si>
  <si>
    <t>2019-05, 2019-07, 2020-01</t>
  </si>
  <si>
    <t>Travel  assured</t>
  </si>
  <si>
    <t>Travel is at the moment not an budget problem. Its not allowed based on safty reasons. They have also concerns about possible quaranteen issiues over weeks.</t>
  </si>
  <si>
    <t>I have personel some concerns because I'm in the high risk group (old and diabetic)</t>
  </si>
  <si>
    <t>I'm highly interesed from an technical point of view but not in all cases. It have to be safe and it must be allowed from my company.</t>
  </si>
  <si>
    <t>None are important to me. I already had Covid-19.</t>
  </si>
  <si>
    <t>I had all my travel approved before the crisis, so theoretically I could just go as soon as it is (legally) possible. However, with the situation as is, it might be frowned upon, so I have to decide on a case by case basis.</t>
  </si>
  <si>
    <t>I am not part of any risk group and have no concerns other than that I have to look at masked faces wherever I go and that eating in restaurants is difficult. F2F meetings live of the interactions and side conversations. If no one dares to have them there is no reason to go.</t>
  </si>
  <si>
    <t>I see the US as a security risk because of the president Donald Trump. I do not want to be caught up in any riots bulleted down by military.</t>
  </si>
  <si>
    <t>Safe travelling, flight and meeting with social distancing, sanitizer stations, masks</t>
  </si>
  <si>
    <t>Flight</t>
  </si>
  <si>
    <t>Availability of an effective Covid vaccine.</t>
  </si>
  <si>
    <t>Restrictions are dependent on the availability of an effective Covid vaccine.</t>
  </si>
  <si>
    <t>Higher than normal risk because of age.</t>
  </si>
  <si>
    <t>Requirement for masks</t>
  </si>
  <si>
    <t>increased distance at meals and during meetings</t>
  </si>
  <si>
    <t>Travel ist restricted to necessary minimum, whatever this means.</t>
  </si>
  <si>
    <t>2019-05, 2019-07, 2019-11, 2020-01</t>
  </si>
  <si>
    <t>Safe Travel to and from event without quarantine requirements</t>
  </si>
  <si>
    <t>There is not a formal expiration date on travel restrictions</t>
  </si>
  <si>
    <t>i have no comorbidities other than age 60+</t>
  </si>
  <si>
    <t>i am very much interested in attending future meetings when it is safe.  the virtual conferences don't allow for effective environment for consensus gathering</t>
  </si>
  <si>
    <t>Avoid close contacts with others.</t>
  </si>
  <si>
    <t>No budget restriction. Open ended restriction due to CoVid19.</t>
  </si>
  <si>
    <t>Not much concerns.</t>
  </si>
  <si>
    <t xml:space="preserve">
There is no particular regulation</t>
  </si>
  <si>
    <t>Risk of inspection, isolation, and hospitalization due to illness occurring overseas.</t>
  </si>
  <si>
    <t>There needs to be assurance of mandatory use of safety measures by others at the meeting, at the hotel, at the restaurants, in the local community such as encountered while walking on the street to a restaurant and on the airplane. There are too many examples of bad actors  who think the virus is a political propaganda stunt, and even those who get literally in other people's faces to prove they do not care about safety measures. In short, we really need a vaccine as the safety measure before one can travel with confidence. Right now, nobody from outside the USA is going to travel to the USA with the political unrest that is happening and churn on policing practices.</t>
  </si>
  <si>
    <t>My company has not provided any outlook on when travel can begin again.</t>
  </si>
  <si>
    <t>No particular risk compared to others in general.</t>
  </si>
  <si>
    <t>Probably more likely to attend a meeting in Asia first assuming better safety measures and adherence by the population to safety measures. Next is Germany. The USA is probably at the bottom of the list.</t>
  </si>
  <si>
    <t>accommodating social distancing in meeting rooms, and accomodating breaks.</t>
  </si>
  <si>
    <t>no restrictions on travel</t>
  </si>
  <si>
    <t>no particular concerns.</t>
  </si>
  <si>
    <t>Attending  802.3 meetings is an essential business function for me.  In person meetings is necessary to build consensus.  Occasional electronic meetings are OK, but are not conducive to building broad consensus.</t>
  </si>
  <si>
    <t>sanity conditions</t>
  </si>
  <si>
    <t>not sure, so open ended</t>
  </si>
  <si>
    <t>yes high concern at least for now</t>
  </si>
  <si>
    <t>ma s k</t>
  </si>
  <si>
    <t>Need approval case by case</t>
  </si>
  <si>
    <t>Sanitized conference rooms and restaurants / bars.</t>
  </si>
  <si>
    <t>All travel is banned.  Will be reviewed as conditions change.</t>
  </si>
  <si>
    <t>I'm in a higher risk age group 65+.</t>
  </si>
  <si>
    <t>The virtual meetings are getting the necessary work done effectively.  What's missing is the ability to see people in the room and how they are voting, plus the hallway conversations.</t>
  </si>
  <si>
    <t>Food and beverage are potential issues for spread and must be done in a safe fashion,</t>
  </si>
  <si>
    <t>Asthma, medium risk</t>
  </si>
  <si>
    <t>Company still not clear if September is possible.</t>
  </si>
  <si>
    <t>2019-01, 2019-05, 2019-07</t>
  </si>
  <si>
    <t>low crime</t>
  </si>
  <si>
    <t>open ended, no announced date for expiration of current restrictions</t>
  </si>
  <si>
    <t>USA easiest, Canada close second, Europe next, Asia most difficult</t>
  </si>
  <si>
    <t>Distancing and sanitization procedures</t>
  </si>
  <si>
    <t>social distance, medical care backgrounds</t>
  </si>
  <si>
    <t>It is not clear when the restricting travel policies are expired.</t>
  </si>
  <si>
    <t>Airline safety</t>
  </si>
  <si>
    <t>safe travelling , in terms of Covid-19</t>
  </si>
  <si>
    <t>restrictions in 2020</t>
  </si>
  <si>
    <t>very high, I think I'm a high risk person</t>
  </si>
  <si>
    <t>Distance/ Maske</t>
  </si>
  <si>
    <t>Social distancing among participants, meeting participants all wear masks</t>
  </si>
  <si>
    <t>Restrictions are open ended, approval of country senior officer required for "essential" travel</t>
  </si>
  <si>
    <t>While I am fit and healthy, I am over 65</t>
  </si>
  <si>
    <t>Everyone to follow PPE recommendation and social distaning</t>
  </si>
  <si>
    <t>After 2 months of COVID19 decline</t>
  </si>
  <si>
    <t>Potential for secondary infection</t>
  </si>
  <si>
    <t>We should cancel Sept meeting definitely, as we get more data before cancelling Nov. meeting .</t>
  </si>
  <si>
    <t>Distancing on airlines</t>
  </si>
  <si>
    <t>Travel restricted except in urgent situations. No expiration date has been set. Budgetary constraints likely to continue into 2021</t>
  </si>
  <si>
    <t>At this point in time my opinion is that face to face meetings will be a challenge until a vaccine or highly effective treatment for Covid-19 is available. There are many potential risks attending remote meetings-Air travel, transportation to venues, eating at restaurants as well as staying in hotels. All of the aforementioned risks are not controllable by the traveler and are concerning. My risk tolerance and opinions will likely change as things improve however currently it's unclear when that will occur.</t>
  </si>
  <si>
    <t>Latin America</t>
  </si>
  <si>
    <t>Cleaning and temperature check</t>
  </si>
  <si>
    <t>Any travel requires board approval. This policy should be in force till the end of 2020 at least.</t>
  </si>
  <si>
    <t>WG</t>
  </si>
  <si>
    <t>allowed</t>
  </si>
  <si>
    <t>prohibited</t>
  </si>
  <si>
    <t>special approval</t>
  </si>
  <si>
    <t>Would you attend a September 2020 Interim Session of your primary IEEE 802 Activity, if held ?</t>
  </si>
  <si>
    <t>When is the earliest you can attend a session in North America?</t>
  </si>
  <si>
    <t>When is the earliest you can attend a session in Asia?</t>
  </si>
  <si>
    <t>When is the earliest you can attend a session in Europe?</t>
  </si>
  <si>
    <t>2020-09</t>
  </si>
  <si>
    <t>2020-11</t>
  </si>
  <si>
    <t>Would you be likely to attend the May 2021 IEEE 802 Wireless Interim in Panama?</t>
  </si>
  <si>
    <t>Please rank the importance of certain factors that may prevent your attendance at future meetings from 1-5, with 1 being not important and 5 being most important: [Government travel restriction]</t>
  </si>
  <si>
    <t>Please rank the importance of certain factors that may prevent your attendance at future meetings from 1-5, with 1 being not important and 5 being most important: [Quarantine requirement upon return]</t>
  </si>
  <si>
    <t>Please rank the importance of certain factors that may prevent your attendance at future meetings from 1-5, with 1 being not important and 5 being most important: [Employer travel restriction]</t>
  </si>
  <si>
    <t>Please rank the importance of certain factors that may prevent your attendance at future meetings from 1-5, with 1 being not important and 5 being most important: [Budgetary considerations]</t>
  </si>
  <si>
    <t>Please rank the importance of certain factors that may prevent your attendance at future meetings from 1-5, with 1 being not important and 5 being most important: [Safety of airline travel]</t>
  </si>
  <si>
    <t>Please rank the importance of certain factors that may prevent your attendance at future meetings from 1-5, with 1 being not important and 5 being most important: [Safety of meeting attendance/hotel stay]</t>
  </si>
  <si>
    <t>Please rank the importance of certain factors that may prevent your attendance at future meetings from 1-5, with 1 being not important and 5 being most important: [Safety of destination, restaurant meals, etc.]</t>
  </si>
  <si>
    <t>My sponsor travel restrictions related to COVID-19 are scheduled to expire or be reconsidered by:</t>
  </si>
  <si>
    <t>2021-03</t>
  </si>
  <si>
    <t>5</t>
  </si>
  <si>
    <t>4</t>
  </si>
  <si>
    <t>3</t>
  </si>
  <si>
    <t>2</t>
  </si>
  <si>
    <t>1</t>
  </si>
  <si>
    <t xml:space="preserve">
Disinfection, Mask, Social distance</t>
  </si>
  <si>
    <t xml:space="preserve">Seeing the remote working and group progress is possible, it would be unwise for the IEEE to consider that a return to the "old normal" is possible. A new format for participation and working is required that will have an emphasis on remote contributions. 
Similarly, a different monetization strategy should be considered by the IEEE to support this work. </t>
  </si>
  <si>
    <t>Rather than the actual meeting sessions, the travel (airport, flight) are a greater concern.</t>
  </si>
  <si>
    <t>There is travel prohibition in place for most parts of the world. Not known when there will be an update.</t>
  </si>
  <si>
    <t>With the current Teleconferences, majority of work is being achieve, though the efficiency may not be as high as a F2F. As such resuming F2F meetings in 2021 seems safer.</t>
  </si>
  <si>
    <t>2019-01, 2019-03, 2019-05, 2019-07, 2019-09, 2019-11, 2020-0</t>
  </si>
  <si>
    <t>2019-01, 2019-01, 2019-05, 2019-07, 2019-09, 2019-11, 2020-01</t>
  </si>
  <si>
    <t>2019-01, 2019-01, 2019-07, 2020-01</t>
  </si>
  <si>
    <t>2019-01, 2019-01, 2019-05, 2019-09</t>
  </si>
  <si>
    <t>2019-01, 2019-01, 2019-07, 2019-09, 2019-11, 2020-01</t>
  </si>
  <si>
    <t>2019-01, 2019-01, 2019-05, 2019-07, 2020-01</t>
  </si>
  <si>
    <t>2019-01, 2019-01, 2019-05, 2019-11</t>
  </si>
  <si>
    <t>2019-01, 2019-01, 2019-05, 2020-01</t>
  </si>
  <si>
    <t>2019-01, 2019-01, 2019-05, 2019-07, 2019-11, 2020-01</t>
  </si>
  <si>
    <t>2019-01, 2019-11</t>
  </si>
  <si>
    <t>2019-01, 2019-01, 2019-05</t>
  </si>
  <si>
    <t>2019-01, 2019-01, 2019-05, 2019-09, 2019-11, 2020-01</t>
  </si>
  <si>
    <t>2019-01, 2019-05, 2019-07, 2019-11, 2020-01</t>
  </si>
  <si>
    <t>2019-01, 2019-01, 2019-05, 2019-09, 2019-11</t>
  </si>
  <si>
    <t>2019-01, 2019-01, 2019-07, 2019-09</t>
  </si>
  <si>
    <t>2019-01, 2019-01, 2019-09, 2019-11</t>
  </si>
  <si>
    <t>2019-01, 2019-01, 2019-07, 2019-11</t>
  </si>
  <si>
    <t>2019-01, 2019-01, 2019-05, 2019-07</t>
  </si>
  <si>
    <t>2019-01, 2019-01, 2019-07, 2019-09, 2019-11</t>
  </si>
  <si>
    <t>2019-01, 2019-01, 2019-05, 2019-07, 2019-09, 2020-01</t>
  </si>
  <si>
    <t>2019-01, 2019-01, 2019-05, 2019-07, 2019-09</t>
  </si>
  <si>
    <t>2019-01, 2019-01, 2019-07, 2019-09, 2020-01</t>
  </si>
  <si>
    <t>2019-01, 2019-07, 2019-09, 2020-01</t>
  </si>
  <si>
    <t>2019-01, 2019-07, 2019-09, 2019-11, 2020-01</t>
  </si>
  <si>
    <t>2019-01, 2019-07, 2020-01</t>
  </si>
  <si>
    <t>2019-01, 2019-01, 2019-05, 2019-07, 2019-09, 2019-11</t>
  </si>
  <si>
    <t>2019-01, 2019-01, 2019-05, 2019-11, 2020-01</t>
  </si>
  <si>
    <t>What is your primary IEEE 802 activity?</t>
  </si>
  <si>
    <t>Where do you live?</t>
  </si>
  <si>
    <t>Would you attend a September 2020 Interim Session of your primary IEEE 802 Activity, if held (802.1: Stuttgart, Germany; 802.3: Kansas City, USA; 802 Wireless: Atlanta, USA)?</t>
  </si>
  <si>
    <t>In your opinion, when is the earliest you will be likely to attend an IEEE 802 meeting in North America?</t>
  </si>
  <si>
    <t>In your opinion, when is the earliest you will be likely to attend an IEEE 802 meeting in Asia?</t>
  </si>
  <si>
    <t>In your opinion, when is the earliest you will be likely to attend an IEEE 802 meeting in Europe?</t>
  </si>
  <si>
    <t>My sponsor travel restrictions related to COVID-19 are scheduled to expire or be reconsidered by (pick the earliest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</si>
</sst>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9">
    <font>
      <sz val="10"/>
      <color rgb="FF000000"/>
      <name val="Arial"/>
    </font>
    <font>
      <sz val="10"/>
      <name val="Arial"/>
      <family val="2"/>
    </font>
    <font>
      <sz val="10"/>
      <color theme="1"/>
      <name val="Arial"/>
      <family val="2"/>
    </font>
    <font>
      <sz val="10"/>
      <name val="Arial"/>
      <family val="2"/>
    </font>
    <font>
      <sz val="10"/>
      <color rgb="FF000000"/>
      <name val="Roboto"/>
    </font>
    <font>
      <b/>
      <sz val="10"/>
      <name val="Arial"/>
      <family val="2"/>
    </font>
    <font>
      <sz val="10"/>
      <name val="Arial"/>
      <family val="2"/>
    </font>
    <font>
      <sz val="10"/>
      <color rgb="FF000000"/>
      <name val="Arial"/>
      <family val="2"/>
    </font>
    <font>
      <b/>
      <sz val="10"/>
      <color rgb="FF000000"/>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applyFont="1" applyAlignment="1"/>
    <xf numFmtId="49" fontId="1" fillId="0" borderId="0" xfId="0" applyNumberFormat="1" applyFont="1" applyAlignment="1">
      <alignment horizontal="left"/>
    </xf>
    <xf numFmtId="0" fontId="1" fillId="0" borderId="0" xfId="0" applyFont="1" applyAlignment="1"/>
    <xf numFmtId="0" fontId="1" fillId="0" borderId="0" xfId="0" applyFont="1" applyAlignment="1"/>
    <xf numFmtId="49" fontId="1" fillId="0" borderId="0" xfId="0" applyNumberFormat="1" applyFont="1" applyAlignment="1"/>
    <xf numFmtId="0" fontId="2" fillId="0" borderId="0" xfId="0" applyFont="1" applyAlignment="1"/>
    <xf numFmtId="0" fontId="2" fillId="0" borderId="0" xfId="0" applyFont="1" applyAlignment="1"/>
    <xf numFmtId="49" fontId="1" fillId="0" borderId="0" xfId="0" applyNumberFormat="1" applyFont="1" applyAlignment="1">
      <alignment horizontal="left"/>
    </xf>
    <xf numFmtId="0" fontId="3" fillId="0" borderId="0" xfId="0" applyFont="1" applyAlignment="1"/>
    <xf numFmtId="49" fontId="3" fillId="0" borderId="0" xfId="0" applyNumberFormat="1" applyFont="1" applyAlignment="1">
      <alignment horizontal="left"/>
    </xf>
    <xf numFmtId="49" fontId="3" fillId="0" borderId="0" xfId="0" applyNumberFormat="1" applyFont="1" applyAlignment="1"/>
    <xf numFmtId="0" fontId="3" fillId="0" borderId="0" xfId="0" applyFont="1" applyAlignment="1">
      <alignment horizontal="right"/>
    </xf>
    <xf numFmtId="0" fontId="3" fillId="0" borderId="0" xfId="0" applyFont="1" applyAlignment="1"/>
    <xf numFmtId="0" fontId="3" fillId="0" borderId="0" xfId="0" applyFont="1" applyAlignment="1"/>
    <xf numFmtId="0" fontId="2" fillId="0" borderId="0" xfId="0" applyFont="1" applyAlignment="1"/>
    <xf numFmtId="49" fontId="4" fillId="2" borderId="0" xfId="0" applyNumberFormat="1" applyFont="1" applyFill="1" applyAlignment="1">
      <alignment horizontal="left"/>
    </xf>
    <xf numFmtId="49" fontId="1" fillId="0" borderId="0" xfId="0" applyNumberFormat="1" applyFont="1" applyAlignment="1">
      <alignment horizontal="left"/>
    </xf>
    <xf numFmtId="0" fontId="1" fillId="0" borderId="0" xfId="0" applyFont="1" applyAlignment="1"/>
    <xf numFmtId="0" fontId="2" fillId="0" borderId="0" xfId="0" applyFont="1" applyAlignment="1"/>
    <xf numFmtId="49" fontId="1" fillId="0" borderId="0" xfId="0" applyNumberFormat="1" applyFont="1" applyAlignment="1"/>
    <xf numFmtId="0" fontId="1" fillId="0" borderId="0" xfId="0" applyFont="1" applyAlignment="1">
      <alignment horizontal="left"/>
    </xf>
    <xf numFmtId="49" fontId="0" fillId="0" borderId="0" xfId="0" applyNumberFormat="1" applyFont="1" applyAlignment="1"/>
    <xf numFmtId="49" fontId="6" fillId="0" borderId="0" xfId="0" applyNumberFormat="1" applyFont="1" applyAlignment="1"/>
    <xf numFmtId="49" fontId="6" fillId="0" borderId="0" xfId="0" applyNumberFormat="1" applyFont="1" applyAlignment="1">
      <alignment horizontal="left"/>
    </xf>
    <xf numFmtId="0" fontId="8" fillId="0" borderId="0" xfId="0" applyFont="1" applyAlignment="1"/>
    <xf numFmtId="0" fontId="6" fillId="0" borderId="0" xfId="0" applyFont="1" applyAlignment="1"/>
    <xf numFmtId="49" fontId="2" fillId="0" borderId="0" xfId="0" applyNumberFormat="1" applyFont="1" applyAlignment="1">
      <alignment horizontal="left"/>
    </xf>
    <xf numFmtId="0" fontId="7" fillId="0" borderId="0" xfId="0" applyFont="1" applyAlignment="1"/>
    <xf numFmtId="49" fontId="8" fillId="0" borderId="0" xfId="0" applyNumberFormat="1" applyFont="1" applyAlignment="1">
      <alignment horizontal="left" vertical="top" wrapText="1"/>
    </xf>
    <xf numFmtId="49" fontId="0" fillId="0" borderId="0" xfId="0" applyNumberFormat="1" applyFont="1" applyAlignment="1">
      <alignment wrapText="1"/>
    </xf>
    <xf numFmtId="49" fontId="6" fillId="0" borderId="0" xfId="0" applyNumberFormat="1" applyFont="1" applyAlignment="1">
      <alignment wrapText="1"/>
    </xf>
    <xf numFmtId="49" fontId="7" fillId="0" borderId="0" xfId="0" applyNumberFormat="1" applyFont="1" applyAlignment="1">
      <alignment wrapText="1"/>
    </xf>
    <xf numFmtId="49" fontId="6" fillId="0" borderId="1" xfId="0" applyNumberFormat="1" applyFont="1" applyBorder="1" applyAlignment="1">
      <alignment wrapText="1"/>
    </xf>
    <xf numFmtId="49" fontId="0" fillId="0" borderId="0" xfId="0" applyNumberFormat="1" applyFont="1" applyAlignment="1">
      <alignment horizontal="left" vertical="top" wrapText="1"/>
    </xf>
    <xf numFmtId="49" fontId="7" fillId="0" borderId="0" xfId="0" applyNumberFormat="1" applyFont="1" applyAlignment="1">
      <alignment horizontal="left" vertical="top" wrapText="1"/>
    </xf>
    <xf numFmtId="164" fontId="1" fillId="0" borderId="0" xfId="0" applyNumberFormat="1" applyFont="1" applyAlignment="1"/>
    <xf numFmtId="164" fontId="3" fillId="0" borderId="0" xfId="0" applyNumberFormat="1" applyFont="1" applyAlignment="1">
      <alignment horizontal="right"/>
    </xf>
    <xf numFmtId="164" fontId="0" fillId="0" borderId="0" xfId="0" applyNumberFormat="1" applyFont="1" applyAlignment="1"/>
    <xf numFmtId="49" fontId="1" fillId="0" borderId="0" xfId="0" applyNumberFormat="1" applyFont="1" applyAlignment="1">
      <alignment wrapText="1"/>
    </xf>
    <xf numFmtId="49" fontId="5" fillId="0" borderId="0" xfId="0" applyNumberFormat="1" applyFont="1" applyAlignment="1">
      <alignment wrapText="1"/>
    </xf>
    <xf numFmtId="49" fontId="8" fillId="0" borderId="0" xfId="0" applyNumberFormat="1" applyFont="1" applyAlignment="1">
      <alignment wrapText="1"/>
    </xf>
    <xf numFmtId="0" fontId="8" fillId="0" borderId="0" xfId="0" applyFont="1" applyAlignment="1">
      <alignment wrapText="1"/>
    </xf>
    <xf numFmtId="0" fontId="1" fillId="0" borderId="0" xfId="0" applyFont="1" applyAlignment="1">
      <alignment wrapText="1"/>
    </xf>
    <xf numFmtId="0" fontId="1" fillId="0" borderId="0" xfId="0" quotePrefix="1" applyFont="1" applyAlignment="1">
      <alignment wrapText="1"/>
    </xf>
    <xf numFmtId="0" fontId="2" fillId="0" borderId="0" xfId="0" applyFont="1" applyAlignment="1">
      <alignment wrapText="1"/>
    </xf>
    <xf numFmtId="0" fontId="3" fillId="0" borderId="0" xfId="0" applyFont="1" applyAlignment="1">
      <alignment wrapText="1"/>
    </xf>
    <xf numFmtId="0" fontId="3" fillId="0" borderId="1" xfId="0" applyFont="1" applyBorder="1" applyAlignment="1">
      <alignment wrapText="1"/>
    </xf>
    <xf numFmtId="0" fontId="3" fillId="0" borderId="0" xfId="0" applyFont="1" applyBorder="1" applyAlignment="1">
      <alignment wrapText="1"/>
    </xf>
    <xf numFmtId="0" fontId="0" fillId="0" borderId="0" xfId="0" applyFont="1" applyAlignment="1">
      <alignment wrapText="1"/>
    </xf>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Residence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Summary!$A$13:$A$20</c:f>
              <c:strCache>
                <c:ptCount val="8"/>
                <c:pt idx="0">
                  <c:v>USA</c:v>
                </c:pt>
                <c:pt idx="1">
                  <c:v>Europe</c:v>
                </c:pt>
                <c:pt idx="2">
                  <c:v>Asia</c:v>
                </c:pt>
                <c:pt idx="3">
                  <c:v>Canada</c:v>
                </c:pt>
                <c:pt idx="4">
                  <c:v>Australia</c:v>
                </c:pt>
                <c:pt idx="5">
                  <c:v>Asia</c:v>
                </c:pt>
                <c:pt idx="6">
                  <c:v>Middle East</c:v>
                </c:pt>
                <c:pt idx="7">
                  <c:v>Latin America</c:v>
                </c:pt>
              </c:strCache>
            </c:strRef>
          </c:cat>
          <c:val>
            <c:numRef>
              <c:f>Summary!$B$13:$B$20</c:f>
              <c:numCache>
                <c:formatCode>General</c:formatCode>
                <c:ptCount val="8"/>
                <c:pt idx="0">
                  <c:v>188</c:v>
                </c:pt>
                <c:pt idx="1">
                  <c:v>75</c:v>
                </c:pt>
                <c:pt idx="2">
                  <c:v>47</c:v>
                </c:pt>
                <c:pt idx="3">
                  <c:v>13</c:v>
                </c:pt>
                <c:pt idx="4">
                  <c:v>2</c:v>
                </c:pt>
                <c:pt idx="5">
                  <c:v>47</c:v>
                </c:pt>
                <c:pt idx="6">
                  <c:v>8</c:v>
                </c:pt>
                <c:pt idx="7">
                  <c:v>1</c:v>
                </c:pt>
              </c:numCache>
            </c:numRef>
          </c:val>
          <c:extLst>
            <c:ext xmlns:c16="http://schemas.microsoft.com/office/drawing/2014/chart" uri="{C3380CC4-5D6E-409C-BE32-E72D297353CC}">
              <c16:uniqueId val="{00000000-CE1D-D24C-A497-C323743096A7}"/>
            </c:ext>
          </c:extLst>
        </c:ser>
        <c:dLbls>
          <c:showLegendKey val="0"/>
          <c:showVal val="0"/>
          <c:showCatName val="0"/>
          <c:showSerName val="0"/>
          <c:showPercent val="0"/>
          <c:showBubbleSize val="0"/>
        </c:dLbls>
        <c:gapWidth val="219"/>
        <c:overlap val="-27"/>
        <c:axId val="1894404751"/>
        <c:axId val="1909038463"/>
      </c:barChart>
      <c:catAx>
        <c:axId val="189440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038463"/>
        <c:crosses val="autoZero"/>
        <c:auto val="1"/>
        <c:lblAlgn val="ctr"/>
        <c:lblOffset val="100"/>
        <c:noMultiLvlLbl val="0"/>
      </c:catAx>
      <c:valAx>
        <c:axId val="1909038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404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Employer travel restriction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Summary!$A$106:$A$110</c:f>
              <c:strCache>
                <c:ptCount val="5"/>
                <c:pt idx="0">
                  <c:v>5</c:v>
                </c:pt>
                <c:pt idx="1">
                  <c:v>4</c:v>
                </c:pt>
                <c:pt idx="2">
                  <c:v>3</c:v>
                </c:pt>
                <c:pt idx="3">
                  <c:v>2</c:v>
                </c:pt>
                <c:pt idx="4">
                  <c:v>1</c:v>
                </c:pt>
              </c:strCache>
            </c:strRef>
          </c:cat>
          <c:val>
            <c:numRef>
              <c:f>Summary!$B$106:$B$110</c:f>
              <c:numCache>
                <c:formatCode>General</c:formatCode>
                <c:ptCount val="5"/>
                <c:pt idx="0">
                  <c:v>229</c:v>
                </c:pt>
                <c:pt idx="1">
                  <c:v>55</c:v>
                </c:pt>
                <c:pt idx="2">
                  <c:v>25</c:v>
                </c:pt>
                <c:pt idx="3">
                  <c:v>8</c:v>
                </c:pt>
                <c:pt idx="4">
                  <c:v>17</c:v>
                </c:pt>
              </c:numCache>
            </c:numRef>
          </c:val>
          <c:extLst>
            <c:ext xmlns:c16="http://schemas.microsoft.com/office/drawing/2014/chart" uri="{C3380CC4-5D6E-409C-BE32-E72D297353CC}">
              <c16:uniqueId val="{00000000-357A-8449-B072-5C86F364B4DA}"/>
            </c:ext>
          </c:extLst>
        </c:ser>
        <c:dLbls>
          <c:showLegendKey val="0"/>
          <c:showVal val="0"/>
          <c:showCatName val="0"/>
          <c:showSerName val="0"/>
          <c:showPercent val="0"/>
          <c:showBubbleSize val="0"/>
        </c:dLbls>
        <c:gapWidth val="219"/>
        <c:overlap val="-27"/>
        <c:axId val="1907841103"/>
        <c:axId val="1892108975"/>
      </c:barChart>
      <c:catAx>
        <c:axId val="1907841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108975"/>
        <c:crosses val="autoZero"/>
        <c:auto val="1"/>
        <c:lblAlgn val="ctr"/>
        <c:lblOffset val="100"/>
        <c:noMultiLvlLbl val="0"/>
      </c:catAx>
      <c:valAx>
        <c:axId val="1892108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841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Budgetary considerations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Summary!$A$113:$A$117</c:f>
              <c:strCache>
                <c:ptCount val="5"/>
                <c:pt idx="0">
                  <c:v>5</c:v>
                </c:pt>
                <c:pt idx="1">
                  <c:v>4</c:v>
                </c:pt>
                <c:pt idx="2">
                  <c:v>3</c:v>
                </c:pt>
                <c:pt idx="3">
                  <c:v>2</c:v>
                </c:pt>
                <c:pt idx="4">
                  <c:v>1</c:v>
                </c:pt>
              </c:strCache>
            </c:strRef>
          </c:cat>
          <c:val>
            <c:numRef>
              <c:f>Summary!$B$113:$B$117</c:f>
              <c:numCache>
                <c:formatCode>General</c:formatCode>
                <c:ptCount val="5"/>
                <c:pt idx="0">
                  <c:v>22</c:v>
                </c:pt>
                <c:pt idx="1">
                  <c:v>42</c:v>
                </c:pt>
                <c:pt idx="2">
                  <c:v>109</c:v>
                </c:pt>
                <c:pt idx="3">
                  <c:v>74</c:v>
                </c:pt>
                <c:pt idx="4">
                  <c:v>87</c:v>
                </c:pt>
              </c:numCache>
            </c:numRef>
          </c:val>
          <c:extLst>
            <c:ext xmlns:c16="http://schemas.microsoft.com/office/drawing/2014/chart" uri="{C3380CC4-5D6E-409C-BE32-E72D297353CC}">
              <c16:uniqueId val="{00000000-6B86-0C4E-ACB6-311E2EFBEAAB}"/>
            </c:ext>
          </c:extLst>
        </c:ser>
        <c:dLbls>
          <c:showLegendKey val="0"/>
          <c:showVal val="0"/>
          <c:showCatName val="0"/>
          <c:showSerName val="0"/>
          <c:showPercent val="0"/>
          <c:showBubbleSize val="0"/>
        </c:dLbls>
        <c:gapWidth val="219"/>
        <c:overlap val="-27"/>
        <c:axId val="1921168271"/>
        <c:axId val="1909195551"/>
      </c:barChart>
      <c:catAx>
        <c:axId val="1921168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195551"/>
        <c:crosses val="autoZero"/>
        <c:auto val="1"/>
        <c:lblAlgn val="ctr"/>
        <c:lblOffset val="100"/>
        <c:noMultiLvlLbl val="0"/>
      </c:catAx>
      <c:valAx>
        <c:axId val="1909195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168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of airline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Summary!$A$120:$A$124</c:f>
              <c:strCache>
                <c:ptCount val="5"/>
                <c:pt idx="0">
                  <c:v>5</c:v>
                </c:pt>
                <c:pt idx="1">
                  <c:v>4</c:v>
                </c:pt>
                <c:pt idx="2">
                  <c:v>3</c:v>
                </c:pt>
                <c:pt idx="3">
                  <c:v>2</c:v>
                </c:pt>
                <c:pt idx="4">
                  <c:v>1</c:v>
                </c:pt>
              </c:strCache>
            </c:strRef>
          </c:cat>
          <c:val>
            <c:numRef>
              <c:f>Summary!$B$120:$B$124</c:f>
              <c:numCache>
                <c:formatCode>General</c:formatCode>
                <c:ptCount val="5"/>
                <c:pt idx="0">
                  <c:v>127</c:v>
                </c:pt>
                <c:pt idx="1">
                  <c:v>92</c:v>
                </c:pt>
                <c:pt idx="2">
                  <c:v>78</c:v>
                </c:pt>
                <c:pt idx="3">
                  <c:v>22</c:v>
                </c:pt>
                <c:pt idx="4">
                  <c:v>13</c:v>
                </c:pt>
              </c:numCache>
            </c:numRef>
          </c:val>
          <c:extLst>
            <c:ext xmlns:c16="http://schemas.microsoft.com/office/drawing/2014/chart" uri="{C3380CC4-5D6E-409C-BE32-E72D297353CC}">
              <c16:uniqueId val="{00000000-6693-E14B-9A5A-FCC652A2AAC0}"/>
            </c:ext>
          </c:extLst>
        </c:ser>
        <c:dLbls>
          <c:showLegendKey val="0"/>
          <c:showVal val="0"/>
          <c:showCatName val="0"/>
          <c:showSerName val="0"/>
          <c:showPercent val="0"/>
          <c:showBubbleSize val="0"/>
        </c:dLbls>
        <c:gapWidth val="219"/>
        <c:overlap val="-27"/>
        <c:axId val="1907878495"/>
        <c:axId val="1908091647"/>
      </c:barChart>
      <c:catAx>
        <c:axId val="1907878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8091647"/>
        <c:crosses val="autoZero"/>
        <c:auto val="1"/>
        <c:lblAlgn val="ctr"/>
        <c:lblOffset val="100"/>
        <c:noMultiLvlLbl val="0"/>
      </c:catAx>
      <c:valAx>
        <c:axId val="19080916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87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of meeting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Summary!$A$127:$A$131</c:f>
              <c:strCache>
                <c:ptCount val="5"/>
                <c:pt idx="0">
                  <c:v>5</c:v>
                </c:pt>
                <c:pt idx="1">
                  <c:v>4</c:v>
                </c:pt>
                <c:pt idx="2">
                  <c:v>3</c:v>
                </c:pt>
                <c:pt idx="3">
                  <c:v>2</c:v>
                </c:pt>
                <c:pt idx="4">
                  <c:v>1</c:v>
                </c:pt>
              </c:strCache>
            </c:strRef>
          </c:cat>
          <c:val>
            <c:numRef>
              <c:f>Summary!$B$127:$B$131</c:f>
              <c:numCache>
                <c:formatCode>General</c:formatCode>
                <c:ptCount val="5"/>
                <c:pt idx="0">
                  <c:v>113</c:v>
                </c:pt>
                <c:pt idx="1">
                  <c:v>102</c:v>
                </c:pt>
                <c:pt idx="2">
                  <c:v>84</c:v>
                </c:pt>
                <c:pt idx="3">
                  <c:v>25</c:v>
                </c:pt>
                <c:pt idx="4">
                  <c:v>8</c:v>
                </c:pt>
              </c:numCache>
            </c:numRef>
          </c:val>
          <c:extLst>
            <c:ext xmlns:c16="http://schemas.microsoft.com/office/drawing/2014/chart" uri="{C3380CC4-5D6E-409C-BE32-E72D297353CC}">
              <c16:uniqueId val="{00000000-AA13-2142-B123-AB743CF3BBC4}"/>
            </c:ext>
          </c:extLst>
        </c:ser>
        <c:dLbls>
          <c:showLegendKey val="0"/>
          <c:showVal val="0"/>
          <c:showCatName val="0"/>
          <c:showSerName val="0"/>
          <c:showPercent val="0"/>
          <c:showBubbleSize val="0"/>
        </c:dLbls>
        <c:gapWidth val="219"/>
        <c:overlap val="-27"/>
        <c:axId val="1921767887"/>
        <c:axId val="1921923679"/>
      </c:barChart>
      <c:catAx>
        <c:axId val="192176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923679"/>
        <c:crosses val="autoZero"/>
        <c:auto val="1"/>
        <c:lblAlgn val="ctr"/>
        <c:lblOffset val="100"/>
        <c:noMultiLvlLbl val="0"/>
      </c:catAx>
      <c:valAx>
        <c:axId val="1921923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767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of destination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Summary!$A$134:$A$138</c:f>
              <c:strCache>
                <c:ptCount val="5"/>
                <c:pt idx="0">
                  <c:v>5</c:v>
                </c:pt>
                <c:pt idx="1">
                  <c:v>4</c:v>
                </c:pt>
                <c:pt idx="2">
                  <c:v>3</c:v>
                </c:pt>
                <c:pt idx="3">
                  <c:v>2</c:v>
                </c:pt>
                <c:pt idx="4">
                  <c:v>1</c:v>
                </c:pt>
              </c:strCache>
            </c:strRef>
          </c:cat>
          <c:val>
            <c:numRef>
              <c:f>Summary!$B$134:$B$138</c:f>
              <c:numCache>
                <c:formatCode>General</c:formatCode>
                <c:ptCount val="5"/>
                <c:pt idx="0">
                  <c:v>110</c:v>
                </c:pt>
                <c:pt idx="1">
                  <c:v>99</c:v>
                </c:pt>
                <c:pt idx="2">
                  <c:v>81</c:v>
                </c:pt>
                <c:pt idx="3">
                  <c:v>29</c:v>
                </c:pt>
                <c:pt idx="4">
                  <c:v>13</c:v>
                </c:pt>
              </c:numCache>
            </c:numRef>
          </c:val>
          <c:extLst>
            <c:ext xmlns:c16="http://schemas.microsoft.com/office/drawing/2014/chart" uri="{C3380CC4-5D6E-409C-BE32-E72D297353CC}">
              <c16:uniqueId val="{00000000-6D44-4D42-B488-EB10AE8D8A0B}"/>
            </c:ext>
          </c:extLst>
        </c:ser>
        <c:dLbls>
          <c:showLegendKey val="0"/>
          <c:showVal val="0"/>
          <c:showCatName val="0"/>
          <c:showSerName val="0"/>
          <c:showPercent val="0"/>
          <c:showBubbleSize val="0"/>
        </c:dLbls>
        <c:gapWidth val="219"/>
        <c:overlap val="-27"/>
        <c:axId val="1922294543"/>
        <c:axId val="1909217887"/>
      </c:barChart>
      <c:catAx>
        <c:axId val="192229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217887"/>
        <c:crosses val="autoZero"/>
        <c:auto val="1"/>
        <c:lblAlgn val="ctr"/>
        <c:lblOffset val="100"/>
        <c:noMultiLvlLbl val="0"/>
      </c:catAx>
      <c:valAx>
        <c:axId val="19092178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294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recent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Summary!$A$23:$A$29</c:f>
              <c:strCache>
                <c:ptCount val="7"/>
                <c:pt idx="0">
                  <c:v>2019-01</c:v>
                </c:pt>
                <c:pt idx="1">
                  <c:v>2019-03</c:v>
                </c:pt>
                <c:pt idx="2">
                  <c:v>2019-05</c:v>
                </c:pt>
                <c:pt idx="3">
                  <c:v>2019-07</c:v>
                </c:pt>
                <c:pt idx="4">
                  <c:v>2019-09</c:v>
                </c:pt>
                <c:pt idx="5">
                  <c:v>2019-11</c:v>
                </c:pt>
                <c:pt idx="6">
                  <c:v>2020-01</c:v>
                </c:pt>
              </c:strCache>
            </c:strRef>
          </c:cat>
          <c:val>
            <c:numRef>
              <c:f>Summary!$B$23:$B$29</c:f>
              <c:numCache>
                <c:formatCode>General</c:formatCode>
                <c:ptCount val="7"/>
                <c:pt idx="0">
                  <c:v>218</c:v>
                </c:pt>
                <c:pt idx="1">
                  <c:v>111</c:v>
                </c:pt>
                <c:pt idx="2">
                  <c:v>198</c:v>
                </c:pt>
                <c:pt idx="3">
                  <c:v>218</c:v>
                </c:pt>
                <c:pt idx="4">
                  <c:v>188</c:v>
                </c:pt>
                <c:pt idx="5">
                  <c:v>224</c:v>
                </c:pt>
                <c:pt idx="6">
                  <c:v>221</c:v>
                </c:pt>
              </c:numCache>
            </c:numRef>
          </c:val>
          <c:extLst>
            <c:ext xmlns:c16="http://schemas.microsoft.com/office/drawing/2014/chart" uri="{C3380CC4-5D6E-409C-BE32-E72D297353CC}">
              <c16:uniqueId val="{00000000-34D2-E44C-9E9A-AEF01CF25241}"/>
            </c:ext>
          </c:extLst>
        </c:ser>
        <c:dLbls>
          <c:showLegendKey val="0"/>
          <c:showVal val="0"/>
          <c:showCatName val="0"/>
          <c:showSerName val="0"/>
          <c:showPercent val="0"/>
          <c:showBubbleSize val="0"/>
        </c:dLbls>
        <c:gapWidth val="219"/>
        <c:overlap val="-27"/>
        <c:axId val="1886258815"/>
        <c:axId val="1886074463"/>
      </c:barChart>
      <c:catAx>
        <c:axId val="188625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6074463"/>
        <c:crosses val="autoZero"/>
        <c:auto val="1"/>
        <c:lblAlgn val="ctr"/>
        <c:lblOffset val="100"/>
        <c:noMultiLvlLbl val="0"/>
      </c:catAx>
      <c:valAx>
        <c:axId val="1886074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625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September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Summary!$A$37:$A$41</c:f>
              <c:strCache>
                <c:ptCount val="5"/>
                <c:pt idx="0">
                  <c:v>5 Absolutely</c:v>
                </c:pt>
                <c:pt idx="1">
                  <c:v>4 Very likely</c:v>
                </c:pt>
                <c:pt idx="2">
                  <c:v>3 Unlikely</c:v>
                </c:pt>
                <c:pt idx="3">
                  <c:v>2 Definitely not</c:v>
                </c:pt>
                <c:pt idx="4">
                  <c:v>1 never planned to attend</c:v>
                </c:pt>
              </c:strCache>
            </c:strRef>
          </c:cat>
          <c:val>
            <c:numRef>
              <c:f>Summary!$B$37:$B$41</c:f>
              <c:numCache>
                <c:formatCode>General</c:formatCode>
                <c:ptCount val="5"/>
                <c:pt idx="0">
                  <c:v>19</c:v>
                </c:pt>
                <c:pt idx="1">
                  <c:v>65</c:v>
                </c:pt>
                <c:pt idx="2">
                  <c:v>157</c:v>
                </c:pt>
                <c:pt idx="3">
                  <c:v>72</c:v>
                </c:pt>
                <c:pt idx="4">
                  <c:v>21</c:v>
                </c:pt>
              </c:numCache>
            </c:numRef>
          </c:val>
          <c:extLst>
            <c:ext xmlns:c16="http://schemas.microsoft.com/office/drawing/2014/chart" uri="{C3380CC4-5D6E-409C-BE32-E72D297353CC}">
              <c16:uniqueId val="{00000000-AD71-6444-A837-E054FF5A1EE7}"/>
            </c:ext>
          </c:extLst>
        </c:ser>
        <c:dLbls>
          <c:showLegendKey val="0"/>
          <c:showVal val="0"/>
          <c:showCatName val="0"/>
          <c:showSerName val="0"/>
          <c:showPercent val="0"/>
          <c:showBubbleSize val="0"/>
        </c:dLbls>
        <c:gapWidth val="219"/>
        <c:overlap val="-27"/>
        <c:axId val="1909822383"/>
        <c:axId val="1895764783"/>
      </c:barChart>
      <c:catAx>
        <c:axId val="190982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764783"/>
        <c:crosses val="autoZero"/>
        <c:auto val="1"/>
        <c:lblAlgn val="ctr"/>
        <c:lblOffset val="100"/>
        <c:noMultiLvlLbl val="0"/>
      </c:catAx>
      <c:valAx>
        <c:axId val="1895764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82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North America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Summary!$A$44:$A$50</c:f>
              <c:strCache>
                <c:ptCount val="7"/>
                <c:pt idx="0">
                  <c:v>2020-09</c:v>
                </c:pt>
                <c:pt idx="1">
                  <c:v>2020-11</c:v>
                </c:pt>
                <c:pt idx="2">
                  <c:v>Q1 2021</c:v>
                </c:pt>
                <c:pt idx="3">
                  <c:v>Q2 2021</c:v>
                </c:pt>
                <c:pt idx="4">
                  <c:v>Late 2021</c:v>
                </c:pt>
                <c:pt idx="5">
                  <c:v>2022+</c:v>
                </c:pt>
                <c:pt idx="6">
                  <c:v>never</c:v>
                </c:pt>
              </c:strCache>
            </c:strRef>
          </c:cat>
          <c:val>
            <c:numRef>
              <c:f>Summary!$B$44:$B$50</c:f>
              <c:numCache>
                <c:formatCode>General</c:formatCode>
                <c:ptCount val="7"/>
                <c:pt idx="0">
                  <c:v>10</c:v>
                </c:pt>
                <c:pt idx="1">
                  <c:v>106</c:v>
                </c:pt>
                <c:pt idx="2">
                  <c:v>75</c:v>
                </c:pt>
                <c:pt idx="3">
                  <c:v>46</c:v>
                </c:pt>
                <c:pt idx="4">
                  <c:v>65</c:v>
                </c:pt>
                <c:pt idx="5">
                  <c:v>24</c:v>
                </c:pt>
                <c:pt idx="6">
                  <c:v>8</c:v>
                </c:pt>
              </c:numCache>
            </c:numRef>
          </c:val>
          <c:extLst>
            <c:ext xmlns:c16="http://schemas.microsoft.com/office/drawing/2014/chart" uri="{C3380CC4-5D6E-409C-BE32-E72D297353CC}">
              <c16:uniqueId val="{00000000-6436-3547-9B92-8ED6812CA6E3}"/>
            </c:ext>
          </c:extLst>
        </c:ser>
        <c:dLbls>
          <c:showLegendKey val="0"/>
          <c:showVal val="0"/>
          <c:showCatName val="0"/>
          <c:showSerName val="0"/>
          <c:showPercent val="0"/>
          <c:showBubbleSize val="0"/>
        </c:dLbls>
        <c:gapWidth val="219"/>
        <c:overlap val="-27"/>
        <c:axId val="1909192927"/>
        <c:axId val="1909000543"/>
      </c:barChart>
      <c:catAx>
        <c:axId val="1909192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000543"/>
        <c:crosses val="autoZero"/>
        <c:auto val="1"/>
        <c:lblAlgn val="ctr"/>
        <c:lblOffset val="100"/>
        <c:noMultiLvlLbl val="0"/>
      </c:catAx>
      <c:valAx>
        <c:axId val="19090005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192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Europe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Summary!$A$63:$A$69</c:f>
              <c:strCache>
                <c:ptCount val="7"/>
                <c:pt idx="0">
                  <c:v>2020-09</c:v>
                </c:pt>
                <c:pt idx="1">
                  <c:v>2020-11</c:v>
                </c:pt>
                <c:pt idx="2">
                  <c:v>Q1 2021</c:v>
                </c:pt>
                <c:pt idx="3">
                  <c:v>Q2 2021</c:v>
                </c:pt>
                <c:pt idx="4">
                  <c:v>Late 2021</c:v>
                </c:pt>
                <c:pt idx="5">
                  <c:v>2022+</c:v>
                </c:pt>
                <c:pt idx="6">
                  <c:v>never</c:v>
                </c:pt>
              </c:strCache>
            </c:strRef>
          </c:cat>
          <c:val>
            <c:numRef>
              <c:f>Summary!$B$63:$B$69</c:f>
              <c:numCache>
                <c:formatCode>General</c:formatCode>
                <c:ptCount val="7"/>
                <c:pt idx="0">
                  <c:v>52</c:v>
                </c:pt>
                <c:pt idx="1">
                  <c:v>49</c:v>
                </c:pt>
                <c:pt idx="2">
                  <c:v>100</c:v>
                </c:pt>
                <c:pt idx="3">
                  <c:v>55</c:v>
                </c:pt>
                <c:pt idx="4">
                  <c:v>59</c:v>
                </c:pt>
                <c:pt idx="5">
                  <c:v>14</c:v>
                </c:pt>
                <c:pt idx="6">
                  <c:v>5</c:v>
                </c:pt>
              </c:numCache>
            </c:numRef>
          </c:val>
          <c:extLst>
            <c:ext xmlns:c16="http://schemas.microsoft.com/office/drawing/2014/chart" uri="{C3380CC4-5D6E-409C-BE32-E72D297353CC}">
              <c16:uniqueId val="{00000000-8742-904B-9C57-460B9C7C4031}"/>
            </c:ext>
          </c:extLst>
        </c:ser>
        <c:dLbls>
          <c:showLegendKey val="0"/>
          <c:showVal val="0"/>
          <c:showCatName val="0"/>
          <c:showSerName val="0"/>
          <c:showPercent val="0"/>
          <c:showBubbleSize val="0"/>
        </c:dLbls>
        <c:gapWidth val="219"/>
        <c:overlap val="-27"/>
        <c:axId val="1889850687"/>
        <c:axId val="1907975327"/>
      </c:barChart>
      <c:catAx>
        <c:axId val="1889850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975327"/>
        <c:crosses val="autoZero"/>
        <c:auto val="1"/>
        <c:lblAlgn val="ctr"/>
        <c:lblOffset val="100"/>
        <c:noMultiLvlLbl val="0"/>
      </c:catAx>
      <c:valAx>
        <c:axId val="19079753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9850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Summary!$A$53:$A$59</c:f>
              <c:strCache>
                <c:ptCount val="7"/>
                <c:pt idx="0">
                  <c:v>2020-09</c:v>
                </c:pt>
                <c:pt idx="1">
                  <c:v>2020-11</c:v>
                </c:pt>
                <c:pt idx="2">
                  <c:v>Q1 2021</c:v>
                </c:pt>
                <c:pt idx="3">
                  <c:v>Q2 2021</c:v>
                </c:pt>
                <c:pt idx="4">
                  <c:v>Late 2021</c:v>
                </c:pt>
                <c:pt idx="5">
                  <c:v>2022+</c:v>
                </c:pt>
                <c:pt idx="6">
                  <c:v>never</c:v>
                </c:pt>
              </c:strCache>
            </c:strRef>
          </c:cat>
          <c:val>
            <c:numRef>
              <c:f>Summary!$B$53:$B$59</c:f>
              <c:numCache>
                <c:formatCode>General</c:formatCode>
                <c:ptCount val="7"/>
                <c:pt idx="0">
                  <c:v>10</c:v>
                </c:pt>
                <c:pt idx="1">
                  <c:v>106</c:v>
                </c:pt>
                <c:pt idx="2">
                  <c:v>75</c:v>
                </c:pt>
                <c:pt idx="3">
                  <c:v>46</c:v>
                </c:pt>
                <c:pt idx="4">
                  <c:v>65</c:v>
                </c:pt>
                <c:pt idx="5">
                  <c:v>24</c:v>
                </c:pt>
                <c:pt idx="6">
                  <c:v>8</c:v>
                </c:pt>
              </c:numCache>
            </c:numRef>
          </c:val>
          <c:extLst>
            <c:ext xmlns:c16="http://schemas.microsoft.com/office/drawing/2014/chart" uri="{C3380CC4-5D6E-409C-BE32-E72D297353CC}">
              <c16:uniqueId val="{00000000-EF9D-BF46-916E-D8BEEDE51513}"/>
            </c:ext>
          </c:extLst>
        </c:ser>
        <c:dLbls>
          <c:showLegendKey val="0"/>
          <c:showVal val="0"/>
          <c:showCatName val="0"/>
          <c:showSerName val="0"/>
          <c:showPercent val="0"/>
          <c:showBubbleSize val="0"/>
        </c:dLbls>
        <c:gapWidth val="219"/>
        <c:overlap val="-27"/>
        <c:axId val="1910419631"/>
        <c:axId val="1910343999"/>
      </c:barChart>
      <c:catAx>
        <c:axId val="1910419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343999"/>
        <c:crosses val="autoZero"/>
        <c:auto val="1"/>
        <c:lblAlgn val="ctr"/>
        <c:lblOffset val="100"/>
        <c:noMultiLvlLbl val="0"/>
      </c:catAx>
      <c:valAx>
        <c:axId val="19103439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4196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7-A00F-9B43-9FC0-261B783F73CB}"/>
              </c:ext>
            </c:extLst>
          </c:dPt>
          <c:dPt>
            <c:idx val="1"/>
            <c:invertIfNegative val="0"/>
            <c:bubble3D val="0"/>
            <c:spPr>
              <a:solidFill>
                <a:srgbClr val="FFFF00"/>
              </a:solidFill>
              <a:ln>
                <a:noFill/>
              </a:ln>
              <a:effectLst/>
            </c:spPr>
            <c:extLst>
              <c:ext xmlns:c16="http://schemas.microsoft.com/office/drawing/2014/chart" uri="{C3380CC4-5D6E-409C-BE32-E72D297353CC}">
                <c16:uniqueId val="{00000008-A00F-9B43-9FC0-261B783F73CB}"/>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6-A00F-9B43-9FC0-261B783F73CB}"/>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5-A00F-9B43-9FC0-261B783F73CB}"/>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4-A00F-9B43-9FC0-261B783F73CB}"/>
              </c:ext>
            </c:extLst>
          </c:dPt>
          <c:dPt>
            <c:idx val="5"/>
            <c:invertIfNegative val="0"/>
            <c:bubble3D val="0"/>
            <c:spPr>
              <a:solidFill>
                <a:schemeClr val="accent2"/>
              </a:solidFill>
              <a:ln>
                <a:noFill/>
              </a:ln>
              <a:effectLst/>
            </c:spPr>
            <c:extLst>
              <c:ext xmlns:c16="http://schemas.microsoft.com/office/drawing/2014/chart" uri="{C3380CC4-5D6E-409C-BE32-E72D297353CC}">
                <c16:uniqueId val="{00000003-A00F-9B43-9FC0-261B783F73CB}"/>
              </c:ext>
            </c:extLst>
          </c:dPt>
          <c:cat>
            <c:strRef>
              <c:f>Summary!$A$72:$A$77</c:f>
              <c:strCache>
                <c:ptCount val="6"/>
                <c:pt idx="0">
                  <c:v>Yes</c:v>
                </c:pt>
                <c:pt idx="1">
                  <c:v>uncertain</c:v>
                </c:pt>
                <c:pt idx="2">
                  <c:v>No, because the date is too soon</c:v>
                </c:pt>
                <c:pt idx="3">
                  <c:v>No, because of the location</c:v>
                </c:pt>
                <c:pt idx="4">
                  <c:v>No, for other reasons</c:v>
                </c:pt>
                <c:pt idx="5">
                  <c:v>No, because I do not attend IEEE 802 Wireless Interims</c:v>
                </c:pt>
              </c:strCache>
            </c:strRef>
          </c:cat>
          <c:val>
            <c:numRef>
              <c:f>Summary!$B$72:$B$77</c:f>
              <c:numCache>
                <c:formatCode>General</c:formatCode>
                <c:ptCount val="6"/>
                <c:pt idx="0">
                  <c:v>58</c:v>
                </c:pt>
                <c:pt idx="1">
                  <c:v>46</c:v>
                </c:pt>
                <c:pt idx="2">
                  <c:v>11</c:v>
                </c:pt>
                <c:pt idx="3">
                  <c:v>24</c:v>
                </c:pt>
                <c:pt idx="4">
                  <c:v>6</c:v>
                </c:pt>
                <c:pt idx="5">
                  <c:v>33</c:v>
                </c:pt>
              </c:numCache>
            </c:numRef>
          </c:val>
          <c:extLst>
            <c:ext xmlns:c16="http://schemas.microsoft.com/office/drawing/2014/chart" uri="{C3380CC4-5D6E-409C-BE32-E72D297353CC}">
              <c16:uniqueId val="{00000000-A00F-9B43-9FC0-261B783F73CB}"/>
            </c:ext>
          </c:extLst>
        </c:ser>
        <c:dLbls>
          <c:showLegendKey val="0"/>
          <c:showVal val="0"/>
          <c:showCatName val="0"/>
          <c:showSerName val="0"/>
          <c:showPercent val="0"/>
          <c:showBubbleSize val="0"/>
        </c:dLbls>
        <c:gapWidth val="219"/>
        <c:overlap val="-27"/>
        <c:axId val="1909973151"/>
        <c:axId val="1910263279"/>
      </c:barChart>
      <c:catAx>
        <c:axId val="190997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263279"/>
        <c:crosses val="autoZero"/>
        <c:auto val="1"/>
        <c:lblAlgn val="ctr"/>
        <c:lblOffset val="100"/>
        <c:noMultiLvlLbl val="0"/>
      </c:catAx>
      <c:valAx>
        <c:axId val="19102632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973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Government travel restriction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181977252843396"/>
          <c:y val="0.14574468085106382"/>
          <c:w val="0.88818022747156611"/>
          <c:h val="0.79404255319148931"/>
        </c:manualLayout>
      </c:layout>
      <c:barChart>
        <c:barDir val="col"/>
        <c:grouping val="clustered"/>
        <c:varyColors val="0"/>
        <c:ser>
          <c:idx val="0"/>
          <c:order val="0"/>
          <c:spPr>
            <a:solidFill>
              <a:schemeClr val="accent1"/>
            </a:solidFill>
            <a:ln>
              <a:noFill/>
            </a:ln>
            <a:effectLst/>
          </c:spPr>
          <c:invertIfNegative val="0"/>
          <c:cat>
            <c:strRef>
              <c:f>Summary!$A$92:$A$96</c:f>
              <c:strCache>
                <c:ptCount val="5"/>
                <c:pt idx="0">
                  <c:v>5</c:v>
                </c:pt>
                <c:pt idx="1">
                  <c:v>4</c:v>
                </c:pt>
                <c:pt idx="2">
                  <c:v>3</c:v>
                </c:pt>
                <c:pt idx="3">
                  <c:v>2</c:v>
                </c:pt>
                <c:pt idx="4">
                  <c:v>1</c:v>
                </c:pt>
              </c:strCache>
            </c:strRef>
          </c:cat>
          <c:val>
            <c:numRef>
              <c:f>Summary!$B$92:$B$96</c:f>
              <c:numCache>
                <c:formatCode>General</c:formatCode>
                <c:ptCount val="5"/>
                <c:pt idx="0">
                  <c:v>240</c:v>
                </c:pt>
                <c:pt idx="1">
                  <c:v>52</c:v>
                </c:pt>
                <c:pt idx="2">
                  <c:v>23</c:v>
                </c:pt>
                <c:pt idx="3">
                  <c:v>9</c:v>
                </c:pt>
                <c:pt idx="4">
                  <c:v>10</c:v>
                </c:pt>
              </c:numCache>
            </c:numRef>
          </c:val>
          <c:extLst>
            <c:ext xmlns:c16="http://schemas.microsoft.com/office/drawing/2014/chart" uri="{C3380CC4-5D6E-409C-BE32-E72D297353CC}">
              <c16:uniqueId val="{00000000-642C-B74E-B573-9CCB5DE2870B}"/>
            </c:ext>
          </c:extLst>
        </c:ser>
        <c:dLbls>
          <c:showLegendKey val="0"/>
          <c:showVal val="0"/>
          <c:showCatName val="0"/>
          <c:showSerName val="0"/>
          <c:showPercent val="0"/>
          <c:showBubbleSize val="0"/>
        </c:dLbls>
        <c:gapWidth val="219"/>
        <c:overlap val="-27"/>
        <c:axId val="1921948863"/>
        <c:axId val="1921644831"/>
      </c:barChart>
      <c:catAx>
        <c:axId val="1921948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44831"/>
        <c:crosses val="autoZero"/>
        <c:auto val="1"/>
        <c:lblAlgn val="ctr"/>
        <c:lblOffset val="100"/>
        <c:noMultiLvlLbl val="0"/>
      </c:catAx>
      <c:valAx>
        <c:axId val="1921644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9488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Quarantine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Summary!$A$99:$A$103</c:f>
              <c:strCache>
                <c:ptCount val="5"/>
                <c:pt idx="0">
                  <c:v>5</c:v>
                </c:pt>
                <c:pt idx="1">
                  <c:v>4</c:v>
                </c:pt>
                <c:pt idx="2">
                  <c:v>3</c:v>
                </c:pt>
                <c:pt idx="3">
                  <c:v>2</c:v>
                </c:pt>
                <c:pt idx="4">
                  <c:v>1</c:v>
                </c:pt>
              </c:strCache>
            </c:strRef>
          </c:cat>
          <c:val>
            <c:numRef>
              <c:f>Summary!$B$99:$B$103</c:f>
              <c:numCache>
                <c:formatCode>General</c:formatCode>
                <c:ptCount val="5"/>
                <c:pt idx="0">
                  <c:v>184</c:v>
                </c:pt>
                <c:pt idx="1">
                  <c:v>84</c:v>
                </c:pt>
                <c:pt idx="2">
                  <c:v>41</c:v>
                </c:pt>
                <c:pt idx="3">
                  <c:v>14</c:v>
                </c:pt>
                <c:pt idx="4">
                  <c:v>11</c:v>
                </c:pt>
              </c:numCache>
            </c:numRef>
          </c:val>
          <c:extLst>
            <c:ext xmlns:c16="http://schemas.microsoft.com/office/drawing/2014/chart" uri="{C3380CC4-5D6E-409C-BE32-E72D297353CC}">
              <c16:uniqueId val="{00000000-AB7A-254C-97D4-A2279D54BC00}"/>
            </c:ext>
          </c:extLst>
        </c:ser>
        <c:dLbls>
          <c:showLegendKey val="0"/>
          <c:showVal val="0"/>
          <c:showCatName val="0"/>
          <c:showSerName val="0"/>
          <c:showPercent val="0"/>
          <c:showBubbleSize val="0"/>
        </c:dLbls>
        <c:gapWidth val="219"/>
        <c:overlap val="-27"/>
        <c:axId val="1921345999"/>
        <c:axId val="1921392271"/>
      </c:barChart>
      <c:catAx>
        <c:axId val="192134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392271"/>
        <c:crosses val="autoZero"/>
        <c:auto val="1"/>
        <c:lblAlgn val="ctr"/>
        <c:lblOffset val="100"/>
        <c:noMultiLvlLbl val="0"/>
      </c:catAx>
      <c:valAx>
        <c:axId val="1921392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3459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546100</xdr:colOff>
      <xdr:row>9</xdr:row>
      <xdr:rowOff>44450</xdr:rowOff>
    </xdr:from>
    <xdr:to>
      <xdr:col>7</xdr:col>
      <xdr:colOff>698500</xdr:colOff>
      <xdr:row>23</xdr:row>
      <xdr:rowOff>120650</xdr:rowOff>
    </xdr:to>
    <xdr:graphicFrame macro="">
      <xdr:nvGraphicFramePr>
        <xdr:cNvPr id="6" name="Chart 5">
          <a:extLst>
            <a:ext uri="{FF2B5EF4-FFF2-40B4-BE49-F238E27FC236}">
              <a16:creationId xmlns:a16="http://schemas.microsoft.com/office/drawing/2014/main" id="{4791F9C4-ED98-9A46-ADF6-0F46B91EEB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17</xdr:row>
      <xdr:rowOff>57150</xdr:rowOff>
    </xdr:from>
    <xdr:to>
      <xdr:col>12</xdr:col>
      <xdr:colOff>266700</xdr:colOff>
      <xdr:row>31</xdr:row>
      <xdr:rowOff>133350</xdr:rowOff>
    </xdr:to>
    <xdr:graphicFrame macro="">
      <xdr:nvGraphicFramePr>
        <xdr:cNvPr id="7" name="Chart 6">
          <a:extLst>
            <a:ext uri="{FF2B5EF4-FFF2-40B4-BE49-F238E27FC236}">
              <a16:creationId xmlns:a16="http://schemas.microsoft.com/office/drawing/2014/main" id="{EF0508FB-24CF-6C45-92F1-A72126450B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215900</xdr:colOff>
      <xdr:row>30</xdr:row>
      <xdr:rowOff>133350</xdr:rowOff>
    </xdr:from>
    <xdr:to>
      <xdr:col>7</xdr:col>
      <xdr:colOff>368300</xdr:colOff>
      <xdr:row>45</xdr:row>
      <xdr:rowOff>19050</xdr:rowOff>
    </xdr:to>
    <xdr:graphicFrame macro="">
      <xdr:nvGraphicFramePr>
        <xdr:cNvPr id="8" name="Chart 7">
          <a:extLst>
            <a:ext uri="{FF2B5EF4-FFF2-40B4-BE49-F238E27FC236}">
              <a16:creationId xmlns:a16="http://schemas.microsoft.com/office/drawing/2014/main" id="{DE97E52F-8923-4A4D-8943-42F2B6864B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666750</xdr:colOff>
      <xdr:row>38</xdr:row>
      <xdr:rowOff>133350</xdr:rowOff>
    </xdr:from>
    <xdr:to>
      <xdr:col>11</xdr:col>
      <xdr:colOff>819150</xdr:colOff>
      <xdr:row>53</xdr:row>
      <xdr:rowOff>19050</xdr:rowOff>
    </xdr:to>
    <xdr:graphicFrame macro="">
      <xdr:nvGraphicFramePr>
        <xdr:cNvPr id="9" name="Chart 8">
          <a:extLst>
            <a:ext uri="{FF2B5EF4-FFF2-40B4-BE49-F238E27FC236}">
              <a16:creationId xmlns:a16="http://schemas.microsoft.com/office/drawing/2014/main" id="{D844076E-53C5-2A45-BA77-B30D956600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615950</xdr:colOff>
      <xdr:row>57</xdr:row>
      <xdr:rowOff>95250</xdr:rowOff>
    </xdr:from>
    <xdr:to>
      <xdr:col>11</xdr:col>
      <xdr:colOff>768350</xdr:colOff>
      <xdr:row>71</xdr:row>
      <xdr:rowOff>171450</xdr:rowOff>
    </xdr:to>
    <xdr:graphicFrame macro="">
      <xdr:nvGraphicFramePr>
        <xdr:cNvPr id="11" name="Chart 10">
          <a:extLst>
            <a:ext uri="{FF2B5EF4-FFF2-40B4-BE49-F238E27FC236}">
              <a16:creationId xmlns:a16="http://schemas.microsoft.com/office/drawing/2014/main" id="{4DAAB7E6-AA64-BA41-9B23-92549B489E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984250</xdr:colOff>
      <xdr:row>48</xdr:row>
      <xdr:rowOff>133350</xdr:rowOff>
    </xdr:from>
    <xdr:to>
      <xdr:col>7</xdr:col>
      <xdr:colOff>31750</xdr:colOff>
      <xdr:row>63</xdr:row>
      <xdr:rowOff>19050</xdr:rowOff>
    </xdr:to>
    <xdr:graphicFrame macro="">
      <xdr:nvGraphicFramePr>
        <xdr:cNvPr id="13" name="Chart 12">
          <a:extLst>
            <a:ext uri="{FF2B5EF4-FFF2-40B4-BE49-F238E27FC236}">
              <a16:creationId xmlns:a16="http://schemas.microsoft.com/office/drawing/2014/main" id="{E6BF5057-2CAD-704B-B06B-E9848EFD5C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133350</xdr:colOff>
      <xdr:row>66</xdr:row>
      <xdr:rowOff>31750</xdr:rowOff>
    </xdr:from>
    <xdr:to>
      <xdr:col>7</xdr:col>
      <xdr:colOff>285750</xdr:colOff>
      <xdr:row>80</xdr:row>
      <xdr:rowOff>107950</xdr:rowOff>
    </xdr:to>
    <xdr:graphicFrame macro="">
      <xdr:nvGraphicFramePr>
        <xdr:cNvPr id="14" name="Chart 13">
          <a:extLst>
            <a:ext uri="{FF2B5EF4-FFF2-40B4-BE49-F238E27FC236}">
              <a16:creationId xmlns:a16="http://schemas.microsoft.com/office/drawing/2014/main" id="{86F45F02-94AF-6544-A1C2-E78B171232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742950</xdr:colOff>
      <xdr:row>86</xdr:row>
      <xdr:rowOff>730250</xdr:rowOff>
    </xdr:from>
    <xdr:to>
      <xdr:col>6</xdr:col>
      <xdr:colOff>895350</xdr:colOff>
      <xdr:row>100</xdr:row>
      <xdr:rowOff>69850</xdr:rowOff>
    </xdr:to>
    <xdr:graphicFrame macro="">
      <xdr:nvGraphicFramePr>
        <xdr:cNvPr id="15" name="Chart 14">
          <a:extLst>
            <a:ext uri="{FF2B5EF4-FFF2-40B4-BE49-F238E27FC236}">
              <a16:creationId xmlns:a16="http://schemas.microsoft.com/office/drawing/2014/main" id="{B23DD3CC-5EB2-FA49-B336-E7F8DC128D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590550</xdr:colOff>
      <xdr:row>95</xdr:row>
      <xdr:rowOff>57150</xdr:rowOff>
    </xdr:from>
    <xdr:to>
      <xdr:col>11</xdr:col>
      <xdr:colOff>742950</xdr:colOff>
      <xdr:row>104</xdr:row>
      <xdr:rowOff>692150</xdr:rowOff>
    </xdr:to>
    <xdr:graphicFrame macro="">
      <xdr:nvGraphicFramePr>
        <xdr:cNvPr id="16" name="Chart 15">
          <a:extLst>
            <a:ext uri="{FF2B5EF4-FFF2-40B4-BE49-F238E27FC236}">
              <a16:creationId xmlns:a16="http://schemas.microsoft.com/office/drawing/2014/main" id="{69F5EE3B-EEB0-9049-8E28-6C4EDC866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450850</xdr:colOff>
      <xdr:row>103</xdr:row>
      <xdr:rowOff>19050</xdr:rowOff>
    </xdr:from>
    <xdr:to>
      <xdr:col>6</xdr:col>
      <xdr:colOff>603250</xdr:colOff>
      <xdr:row>112</xdr:row>
      <xdr:rowOff>120650</xdr:rowOff>
    </xdr:to>
    <xdr:graphicFrame macro="">
      <xdr:nvGraphicFramePr>
        <xdr:cNvPr id="17" name="Chart 16">
          <a:extLst>
            <a:ext uri="{FF2B5EF4-FFF2-40B4-BE49-F238E27FC236}">
              <a16:creationId xmlns:a16="http://schemas.microsoft.com/office/drawing/2014/main" id="{CC0661DE-B70D-EA4F-9422-61209B975B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615950</xdr:colOff>
      <xdr:row>108</xdr:row>
      <xdr:rowOff>171450</xdr:rowOff>
    </xdr:from>
    <xdr:to>
      <xdr:col>11</xdr:col>
      <xdr:colOff>768350</xdr:colOff>
      <xdr:row>118</xdr:row>
      <xdr:rowOff>628650</xdr:rowOff>
    </xdr:to>
    <xdr:graphicFrame macro="">
      <xdr:nvGraphicFramePr>
        <xdr:cNvPr id="18" name="Chart 17">
          <a:extLst>
            <a:ext uri="{FF2B5EF4-FFF2-40B4-BE49-F238E27FC236}">
              <a16:creationId xmlns:a16="http://schemas.microsoft.com/office/drawing/2014/main" id="{67D6B52F-6C3B-8C4F-B9B5-54A328D9D9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463550</xdr:colOff>
      <xdr:row>116</xdr:row>
      <xdr:rowOff>133350</xdr:rowOff>
    </xdr:from>
    <xdr:to>
      <xdr:col>6</xdr:col>
      <xdr:colOff>615950</xdr:colOff>
      <xdr:row>126</xdr:row>
      <xdr:rowOff>57150</xdr:rowOff>
    </xdr:to>
    <xdr:graphicFrame macro="">
      <xdr:nvGraphicFramePr>
        <xdr:cNvPr id="19" name="Chart 18">
          <a:extLst>
            <a:ext uri="{FF2B5EF4-FFF2-40B4-BE49-F238E27FC236}">
              <a16:creationId xmlns:a16="http://schemas.microsoft.com/office/drawing/2014/main" id="{9C74F734-3380-C244-AD43-F995489EED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628650</xdr:colOff>
      <xdr:row>120</xdr:row>
      <xdr:rowOff>107950</xdr:rowOff>
    </xdr:from>
    <xdr:to>
      <xdr:col>11</xdr:col>
      <xdr:colOff>781050</xdr:colOff>
      <xdr:row>132</xdr:row>
      <xdr:rowOff>209550</xdr:rowOff>
    </xdr:to>
    <xdr:graphicFrame macro="">
      <xdr:nvGraphicFramePr>
        <xdr:cNvPr id="20" name="Chart 19">
          <a:extLst>
            <a:ext uri="{FF2B5EF4-FFF2-40B4-BE49-F238E27FC236}">
              <a16:creationId xmlns:a16="http://schemas.microsoft.com/office/drawing/2014/main" id="{6D883DE1-71D1-9048-B7A0-DEA5DB3872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463550</xdr:colOff>
      <xdr:row>130</xdr:row>
      <xdr:rowOff>158750</xdr:rowOff>
    </xdr:from>
    <xdr:to>
      <xdr:col>6</xdr:col>
      <xdr:colOff>615950</xdr:colOff>
      <xdr:row>143</xdr:row>
      <xdr:rowOff>133350</xdr:rowOff>
    </xdr:to>
    <xdr:graphicFrame macro="">
      <xdr:nvGraphicFramePr>
        <xdr:cNvPr id="21" name="Chart 20">
          <a:extLst>
            <a:ext uri="{FF2B5EF4-FFF2-40B4-BE49-F238E27FC236}">
              <a16:creationId xmlns:a16="http://schemas.microsoft.com/office/drawing/2014/main" id="{CF648693-AA84-B149-A829-2DD852FC0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335"/>
  <sheetViews>
    <sheetView tabSelected="1" zoomScale="125" zoomScaleNormal="125" workbookViewId="0">
      <pane ySplit="1" topLeftCell="A2" activePane="bottomLeft" state="frozen"/>
      <selection pane="bottomLeft"/>
    </sheetView>
  </sheetViews>
  <sheetFormatPr baseColWidth="10" defaultColWidth="14.5" defaultRowHeight="15.75" customHeight="1"/>
  <cols>
    <col min="1" max="1" width="17.1640625" style="37" customWidth="1"/>
    <col min="2" max="2" width="8.83203125" style="21" customWidth="1"/>
    <col min="3" max="3" width="11.6640625" customWidth="1"/>
    <col min="4" max="4" width="21.5" customWidth="1"/>
    <col min="5" max="5" width="16.83203125" customWidth="1"/>
    <col min="6" max="6" width="16" customWidth="1"/>
    <col min="7" max="7" width="12.6640625" style="21" customWidth="1"/>
    <col min="8" max="8" width="9.6640625" style="21" customWidth="1"/>
    <col min="9" max="9" width="11.83203125" style="21" customWidth="1"/>
    <col min="10" max="10" width="8.6640625" customWidth="1"/>
    <col min="11" max="11" width="15.6640625" style="21" customWidth="1"/>
    <col min="12" max="20" width="21.5" customWidth="1"/>
    <col min="21" max="23" width="21.5" style="48" customWidth="1"/>
    <col min="24" max="24" width="58.5" customWidth="1"/>
    <col min="25" max="34" width="21.5" customWidth="1"/>
  </cols>
  <sheetData>
    <row r="1" spans="1:31" s="41" customFormat="1" ht="182">
      <c r="A1" s="41" t="s">
        <v>0</v>
      </c>
      <c r="B1" s="41" t="s">
        <v>1007</v>
      </c>
      <c r="C1" s="41" t="s">
        <v>1008</v>
      </c>
      <c r="D1" s="41" t="s">
        <v>2</v>
      </c>
      <c r="E1" s="41" t="s">
        <v>3</v>
      </c>
      <c r="F1" s="41" t="s">
        <v>1009</v>
      </c>
      <c r="G1" s="41" t="s">
        <v>1010</v>
      </c>
      <c r="H1" s="41" t="s">
        <v>1011</v>
      </c>
      <c r="I1" s="41" t="s">
        <v>1012</v>
      </c>
      <c r="J1" s="41" t="s">
        <v>960</v>
      </c>
      <c r="K1" s="41" t="s">
        <v>1013</v>
      </c>
      <c r="L1" s="41" t="s">
        <v>4</v>
      </c>
      <c r="M1" s="41" t="s">
        <v>5</v>
      </c>
      <c r="N1" s="41" t="s">
        <v>961</v>
      </c>
      <c r="O1" s="41" t="s">
        <v>962</v>
      </c>
      <c r="P1" s="41" t="s">
        <v>963</v>
      </c>
      <c r="Q1" s="41" t="s">
        <v>964</v>
      </c>
      <c r="R1" s="41" t="s">
        <v>965</v>
      </c>
      <c r="S1" s="41" t="s">
        <v>966</v>
      </c>
      <c r="T1" s="41" t="s">
        <v>967</v>
      </c>
      <c r="U1" s="41" t="s">
        <v>6</v>
      </c>
      <c r="V1" s="41" t="s">
        <v>7</v>
      </c>
      <c r="W1" s="41" t="s">
        <v>8</v>
      </c>
      <c r="X1" s="49"/>
      <c r="Y1" s="49"/>
      <c r="Z1" s="49"/>
      <c r="AA1" s="49"/>
      <c r="AB1" s="49"/>
      <c r="AC1" s="49"/>
      <c r="AD1" s="49"/>
      <c r="AE1" s="49"/>
    </row>
    <row r="2" spans="1:31" ht="15.75" customHeight="1">
      <c r="A2" s="35">
        <v>43997.981669479166</v>
      </c>
      <c r="B2" s="16" t="s">
        <v>9</v>
      </c>
      <c r="C2" s="2" t="s">
        <v>10</v>
      </c>
      <c r="D2" s="1" t="s">
        <v>11</v>
      </c>
      <c r="E2" s="2" t="s">
        <v>951</v>
      </c>
      <c r="F2" s="4" t="s">
        <v>12</v>
      </c>
      <c r="G2" s="16" t="s">
        <v>13</v>
      </c>
      <c r="H2" s="16" t="s">
        <v>14</v>
      </c>
      <c r="I2" s="16" t="s">
        <v>13</v>
      </c>
      <c r="J2" s="2" t="s">
        <v>15</v>
      </c>
      <c r="K2" s="16" t="s">
        <v>16</v>
      </c>
      <c r="L2" s="2" t="s">
        <v>17</v>
      </c>
      <c r="M2" s="2" t="s">
        <v>18</v>
      </c>
      <c r="N2" s="2">
        <v>5</v>
      </c>
      <c r="O2" s="2">
        <v>5</v>
      </c>
      <c r="P2" s="2">
        <v>5</v>
      </c>
      <c r="Q2" s="2">
        <v>3</v>
      </c>
      <c r="R2" s="2">
        <v>5</v>
      </c>
      <c r="S2" s="2">
        <v>5</v>
      </c>
      <c r="T2" s="2">
        <v>4</v>
      </c>
      <c r="U2" s="42"/>
      <c r="V2" s="42"/>
      <c r="W2" s="42" t="s">
        <v>19</v>
      </c>
      <c r="X2" s="5"/>
      <c r="Y2" s="5"/>
    </row>
    <row r="3" spans="1:31" ht="15.75" customHeight="1">
      <c r="A3" s="35">
        <v>43998.000915543977</v>
      </c>
      <c r="B3" s="16" t="s">
        <v>20</v>
      </c>
      <c r="C3" s="2" t="s">
        <v>21</v>
      </c>
      <c r="D3" s="1" t="s">
        <v>11</v>
      </c>
      <c r="E3" s="2" t="s">
        <v>952</v>
      </c>
      <c r="F3" s="4" t="s">
        <v>22</v>
      </c>
      <c r="G3" s="16" t="s">
        <v>13</v>
      </c>
      <c r="H3" s="16" t="s">
        <v>13</v>
      </c>
      <c r="I3" s="16" t="s">
        <v>13</v>
      </c>
      <c r="J3" s="2" t="s">
        <v>23</v>
      </c>
      <c r="K3" s="16" t="s">
        <v>959</v>
      </c>
      <c r="L3" s="2" t="s">
        <v>17</v>
      </c>
      <c r="M3" s="2" t="s">
        <v>24</v>
      </c>
      <c r="N3" s="2">
        <v>5</v>
      </c>
      <c r="O3" s="2">
        <v>5</v>
      </c>
      <c r="P3" s="2">
        <v>5</v>
      </c>
      <c r="Q3" s="2">
        <v>2</v>
      </c>
      <c r="R3" s="2">
        <v>5</v>
      </c>
      <c r="S3" s="2">
        <v>4</v>
      </c>
      <c r="T3" s="2">
        <v>4</v>
      </c>
      <c r="U3" s="42" t="s">
        <v>25</v>
      </c>
      <c r="V3" s="42" t="s">
        <v>26</v>
      </c>
      <c r="W3" s="42" t="s">
        <v>27</v>
      </c>
      <c r="X3" s="5"/>
      <c r="Y3" s="5"/>
    </row>
    <row r="4" spans="1:31" ht="15.75" customHeight="1">
      <c r="A4" s="35">
        <v>43998.001663946758</v>
      </c>
      <c r="B4" s="16" t="s">
        <v>28</v>
      </c>
      <c r="C4" s="2" t="s">
        <v>10</v>
      </c>
      <c r="D4" s="1" t="s">
        <v>11</v>
      </c>
      <c r="E4" s="2" t="s">
        <v>953</v>
      </c>
      <c r="F4" s="4" t="s">
        <v>22</v>
      </c>
      <c r="G4" s="16" t="s">
        <v>29</v>
      </c>
      <c r="H4" s="16" t="s">
        <v>29</v>
      </c>
      <c r="I4" s="16" t="s">
        <v>29</v>
      </c>
      <c r="J4" s="2" t="s">
        <v>15</v>
      </c>
      <c r="K4" s="16" t="s">
        <v>16</v>
      </c>
      <c r="L4" s="2" t="s">
        <v>17</v>
      </c>
      <c r="M4" s="2" t="s">
        <v>30</v>
      </c>
      <c r="N4" s="2">
        <v>5</v>
      </c>
      <c r="O4" s="2">
        <v>5</v>
      </c>
      <c r="P4" s="2">
        <v>5</v>
      </c>
      <c r="Q4" s="2">
        <v>4</v>
      </c>
      <c r="R4" s="2">
        <v>4</v>
      </c>
      <c r="S4" s="2">
        <v>5</v>
      </c>
      <c r="T4" s="2">
        <v>5</v>
      </c>
      <c r="U4" s="42" t="s">
        <v>31</v>
      </c>
      <c r="V4" s="42" t="s">
        <v>32</v>
      </c>
      <c r="W4" s="42"/>
      <c r="X4" s="5"/>
      <c r="Y4" s="5"/>
    </row>
    <row r="5" spans="1:31" ht="15.75" customHeight="1">
      <c r="A5" s="35">
        <v>43998.005056516209</v>
      </c>
      <c r="B5" s="16" t="s">
        <v>33</v>
      </c>
      <c r="C5" s="2" t="s">
        <v>10</v>
      </c>
      <c r="D5" s="1" t="s">
        <v>11</v>
      </c>
      <c r="E5" s="2" t="s">
        <v>951</v>
      </c>
      <c r="F5" s="4" t="s">
        <v>34</v>
      </c>
      <c r="G5" s="16" t="s">
        <v>958</v>
      </c>
      <c r="H5" s="16" t="s">
        <v>959</v>
      </c>
      <c r="I5" s="16" t="s">
        <v>35</v>
      </c>
      <c r="J5" s="2" t="s">
        <v>17</v>
      </c>
      <c r="K5" s="16" t="s">
        <v>958</v>
      </c>
      <c r="L5" s="2" t="s">
        <v>36</v>
      </c>
      <c r="M5" s="2" t="s">
        <v>37</v>
      </c>
      <c r="N5" s="2">
        <v>1</v>
      </c>
      <c r="O5" s="2">
        <v>1</v>
      </c>
      <c r="P5" s="2">
        <v>1</v>
      </c>
      <c r="Q5" s="2">
        <v>1</v>
      </c>
      <c r="R5" s="2">
        <v>1</v>
      </c>
      <c r="S5" s="2">
        <v>1</v>
      </c>
      <c r="T5" s="2">
        <v>1</v>
      </c>
      <c r="U5" s="42" t="s">
        <v>38</v>
      </c>
      <c r="V5" s="42" t="s">
        <v>39</v>
      </c>
      <c r="W5" s="42" t="s">
        <v>40</v>
      </c>
      <c r="X5" s="6"/>
      <c r="Y5" s="6"/>
    </row>
    <row r="6" spans="1:31" ht="15.75" customHeight="1">
      <c r="A6" s="35">
        <v>43998.033920543981</v>
      </c>
      <c r="B6" s="16" t="s">
        <v>20</v>
      </c>
      <c r="C6" s="2" t="s">
        <v>10</v>
      </c>
      <c r="D6" s="1" t="s">
        <v>41</v>
      </c>
      <c r="E6" s="2" t="s">
        <v>953</v>
      </c>
      <c r="F6" s="4" t="s">
        <v>22</v>
      </c>
      <c r="G6" s="16" t="s">
        <v>29</v>
      </c>
      <c r="H6" s="16" t="s">
        <v>29</v>
      </c>
      <c r="I6" s="16" t="s">
        <v>29</v>
      </c>
      <c r="J6" s="2" t="s">
        <v>17</v>
      </c>
      <c r="K6" s="16" t="s">
        <v>14</v>
      </c>
      <c r="L6" s="2" t="s">
        <v>17</v>
      </c>
      <c r="M6" s="2" t="s">
        <v>42</v>
      </c>
      <c r="N6" s="2">
        <v>5</v>
      </c>
      <c r="O6" s="2">
        <v>5</v>
      </c>
      <c r="P6" s="2">
        <v>5</v>
      </c>
      <c r="Q6" s="2">
        <v>1</v>
      </c>
      <c r="R6" s="2">
        <v>5</v>
      </c>
      <c r="S6" s="2">
        <v>5</v>
      </c>
      <c r="T6" s="2">
        <v>5</v>
      </c>
      <c r="U6" s="42" t="s">
        <v>43</v>
      </c>
      <c r="V6" s="42" t="s">
        <v>44</v>
      </c>
      <c r="W6" s="42"/>
      <c r="X6" s="6"/>
      <c r="Y6" s="6"/>
    </row>
    <row r="7" spans="1:31" ht="15.75" customHeight="1">
      <c r="A7" s="35">
        <v>43998.072372430557</v>
      </c>
      <c r="B7" s="16" t="s">
        <v>33</v>
      </c>
      <c r="C7" s="2" t="s">
        <v>10</v>
      </c>
      <c r="D7" s="1" t="s">
        <v>45</v>
      </c>
      <c r="E7" s="2" t="s">
        <v>953</v>
      </c>
      <c r="F7" s="4" t="s">
        <v>46</v>
      </c>
      <c r="G7" s="16" t="s">
        <v>959</v>
      </c>
      <c r="H7" s="16" t="s">
        <v>29</v>
      </c>
      <c r="I7" s="16" t="s">
        <v>29</v>
      </c>
      <c r="J7" s="2" t="s">
        <v>17</v>
      </c>
      <c r="K7" s="16" t="s">
        <v>958</v>
      </c>
      <c r="L7" s="2" t="s">
        <v>17</v>
      </c>
      <c r="M7" s="2" t="s">
        <v>47</v>
      </c>
      <c r="N7" s="2">
        <v>3</v>
      </c>
      <c r="O7" s="2">
        <v>3</v>
      </c>
      <c r="P7" s="2">
        <v>5</v>
      </c>
      <c r="Q7" s="2">
        <v>4</v>
      </c>
      <c r="R7" s="2">
        <v>3</v>
      </c>
      <c r="S7" s="2">
        <v>4</v>
      </c>
      <c r="T7" s="2">
        <v>4</v>
      </c>
      <c r="U7" s="42" t="s">
        <v>48</v>
      </c>
      <c r="V7" s="42" t="s">
        <v>49</v>
      </c>
      <c r="W7" s="42" t="s">
        <v>50</v>
      </c>
      <c r="X7" s="6"/>
      <c r="Y7" s="6"/>
    </row>
    <row r="8" spans="1:31" ht="15.75" customHeight="1">
      <c r="A8" s="35">
        <v>43998.232448877316</v>
      </c>
      <c r="B8" s="16" t="s">
        <v>20</v>
      </c>
      <c r="C8" s="2" t="s">
        <v>10</v>
      </c>
      <c r="D8" s="1" t="s">
        <v>51</v>
      </c>
      <c r="E8" s="2" t="s">
        <v>952</v>
      </c>
      <c r="F8" s="4" t="s">
        <v>12</v>
      </c>
      <c r="G8" s="16" t="s">
        <v>35</v>
      </c>
      <c r="H8" s="16" t="s">
        <v>35</v>
      </c>
      <c r="I8" s="16" t="s">
        <v>35</v>
      </c>
      <c r="J8" s="2" t="s">
        <v>23</v>
      </c>
      <c r="K8" s="16" t="s">
        <v>16</v>
      </c>
      <c r="L8" s="2" t="s">
        <v>36</v>
      </c>
      <c r="M8" s="2" t="s">
        <v>52</v>
      </c>
      <c r="N8" s="2">
        <v>5</v>
      </c>
      <c r="O8" s="2">
        <v>3</v>
      </c>
      <c r="P8" s="2">
        <v>5</v>
      </c>
      <c r="Q8" s="2">
        <v>3</v>
      </c>
      <c r="R8" s="2">
        <v>3</v>
      </c>
      <c r="S8" s="2">
        <v>3</v>
      </c>
      <c r="T8" s="2">
        <v>3</v>
      </c>
      <c r="U8" s="42"/>
      <c r="V8" s="42"/>
      <c r="W8" s="42"/>
      <c r="X8" s="6"/>
      <c r="Y8" s="6"/>
    </row>
    <row r="9" spans="1:31" ht="15.75" customHeight="1">
      <c r="A9" s="35">
        <v>43998.552343217598</v>
      </c>
      <c r="B9" s="16" t="s">
        <v>20</v>
      </c>
      <c r="C9" s="2" t="s">
        <v>53</v>
      </c>
      <c r="D9" s="1" t="s">
        <v>11</v>
      </c>
      <c r="E9" s="2" t="s">
        <v>952</v>
      </c>
      <c r="F9" s="4" t="s">
        <v>46</v>
      </c>
      <c r="G9" s="16" t="s">
        <v>958</v>
      </c>
      <c r="H9" s="16" t="s">
        <v>959</v>
      </c>
      <c r="I9" s="16" t="s">
        <v>958</v>
      </c>
      <c r="J9" s="2" t="s">
        <v>17</v>
      </c>
      <c r="K9" s="16" t="s">
        <v>958</v>
      </c>
      <c r="L9" s="2" t="s">
        <v>17</v>
      </c>
      <c r="M9" s="2" t="s">
        <v>54</v>
      </c>
      <c r="N9" s="2">
        <v>5</v>
      </c>
      <c r="O9" s="2">
        <v>2</v>
      </c>
      <c r="P9" s="2">
        <v>5</v>
      </c>
      <c r="Q9" s="2">
        <v>1</v>
      </c>
      <c r="R9" s="2">
        <v>5</v>
      </c>
      <c r="S9" s="2">
        <v>5</v>
      </c>
      <c r="T9" s="2">
        <v>5</v>
      </c>
      <c r="U9" s="42" t="s">
        <v>55</v>
      </c>
      <c r="V9" s="42" t="s">
        <v>56</v>
      </c>
      <c r="W9" s="42" t="s">
        <v>57</v>
      </c>
      <c r="X9" s="6"/>
      <c r="Y9" s="6"/>
    </row>
    <row r="10" spans="1:31" ht="15.75" customHeight="1">
      <c r="A10" s="35">
        <v>43998.555367094908</v>
      </c>
      <c r="B10" s="16" t="s">
        <v>20</v>
      </c>
      <c r="C10" s="2" t="s">
        <v>10</v>
      </c>
      <c r="D10" s="1" t="s">
        <v>11</v>
      </c>
      <c r="E10" s="2" t="s">
        <v>953</v>
      </c>
      <c r="F10" s="4" t="s">
        <v>46</v>
      </c>
      <c r="G10" s="16" t="s">
        <v>958</v>
      </c>
      <c r="H10" s="16" t="s">
        <v>959</v>
      </c>
      <c r="I10" s="16" t="s">
        <v>959</v>
      </c>
      <c r="J10" s="2" t="s">
        <v>17</v>
      </c>
      <c r="K10" s="16" t="s">
        <v>958</v>
      </c>
      <c r="L10" s="2" t="s">
        <v>17</v>
      </c>
      <c r="M10" s="2" t="s">
        <v>58</v>
      </c>
      <c r="N10" s="2">
        <v>5</v>
      </c>
      <c r="O10" s="2">
        <v>5</v>
      </c>
      <c r="P10" s="2">
        <v>5</v>
      </c>
      <c r="Q10" s="2">
        <v>2</v>
      </c>
      <c r="R10" s="2">
        <v>2</v>
      </c>
      <c r="S10" s="2">
        <v>2</v>
      </c>
      <c r="T10" s="2">
        <v>4</v>
      </c>
      <c r="U10" s="42"/>
      <c r="V10" s="42"/>
      <c r="W10" s="42"/>
      <c r="X10" s="6"/>
      <c r="Y10" s="6"/>
    </row>
    <row r="11" spans="1:31" ht="15.75" customHeight="1">
      <c r="A11" s="35">
        <v>43998.56278576389</v>
      </c>
      <c r="B11" s="16" t="s">
        <v>20</v>
      </c>
      <c r="C11" s="2" t="s">
        <v>59</v>
      </c>
      <c r="D11" s="1" t="s">
        <v>60</v>
      </c>
      <c r="E11" s="2" t="s">
        <v>953</v>
      </c>
      <c r="F11" s="4" t="s">
        <v>12</v>
      </c>
      <c r="G11" s="16" t="s">
        <v>29</v>
      </c>
      <c r="H11" s="16" t="s">
        <v>29</v>
      </c>
      <c r="I11" s="16" t="s">
        <v>29</v>
      </c>
      <c r="J11" s="2" t="s">
        <v>17</v>
      </c>
      <c r="K11" s="16" t="s">
        <v>959</v>
      </c>
      <c r="L11" s="2" t="s">
        <v>17</v>
      </c>
      <c r="M11" s="2" t="s">
        <v>61</v>
      </c>
      <c r="N11" s="2">
        <v>3</v>
      </c>
      <c r="O11" s="2">
        <v>3</v>
      </c>
      <c r="P11" s="2">
        <v>3</v>
      </c>
      <c r="Q11" s="2">
        <v>1</v>
      </c>
      <c r="R11" s="2">
        <v>1</v>
      </c>
      <c r="S11" s="2">
        <v>2</v>
      </c>
      <c r="T11" s="2">
        <v>2</v>
      </c>
      <c r="U11" s="42"/>
      <c r="V11" s="42"/>
      <c r="W11" s="42"/>
      <c r="X11" s="6"/>
      <c r="Y11" s="6"/>
    </row>
    <row r="12" spans="1:31" ht="15.75" customHeight="1">
      <c r="A12" s="35">
        <v>43998.564682523152</v>
      </c>
      <c r="B12" s="16" t="s">
        <v>20</v>
      </c>
      <c r="C12" s="2" t="s">
        <v>10</v>
      </c>
      <c r="D12" s="1" t="s">
        <v>11</v>
      </c>
      <c r="E12" s="2" t="s">
        <v>953</v>
      </c>
      <c r="F12" s="4" t="s">
        <v>12</v>
      </c>
      <c r="G12" s="16" t="s">
        <v>29</v>
      </c>
      <c r="H12" s="16" t="s">
        <v>35</v>
      </c>
      <c r="I12" s="16" t="s">
        <v>35</v>
      </c>
      <c r="J12" s="2" t="s">
        <v>17</v>
      </c>
      <c r="K12" s="16" t="s">
        <v>16</v>
      </c>
      <c r="L12" s="2" t="s">
        <v>36</v>
      </c>
      <c r="M12" s="2" t="s">
        <v>62</v>
      </c>
      <c r="N12" s="2">
        <v>5</v>
      </c>
      <c r="O12" s="2">
        <v>3</v>
      </c>
      <c r="P12" s="2">
        <v>5</v>
      </c>
      <c r="Q12" s="2">
        <v>1</v>
      </c>
      <c r="R12" s="2">
        <v>3</v>
      </c>
      <c r="S12" s="2">
        <v>3</v>
      </c>
      <c r="T12" s="2">
        <v>5</v>
      </c>
      <c r="U12" s="42" t="s">
        <v>63</v>
      </c>
      <c r="V12" s="42"/>
      <c r="W12" s="42"/>
      <c r="X12" s="6"/>
      <c r="Y12" s="6"/>
    </row>
    <row r="13" spans="1:31" ht="15.75" customHeight="1">
      <c r="A13" s="35">
        <v>43998.564312731483</v>
      </c>
      <c r="B13" s="16" t="s">
        <v>20</v>
      </c>
      <c r="C13" s="2" t="s">
        <v>10</v>
      </c>
      <c r="D13" s="1" t="s">
        <v>11</v>
      </c>
      <c r="E13" s="2" t="s">
        <v>953</v>
      </c>
      <c r="F13" s="4" t="s">
        <v>12</v>
      </c>
      <c r="G13" s="16" t="s">
        <v>959</v>
      </c>
      <c r="H13" s="16" t="s">
        <v>959</v>
      </c>
      <c r="I13" s="16" t="s">
        <v>959</v>
      </c>
      <c r="J13" s="2" t="s">
        <v>17</v>
      </c>
      <c r="K13" s="16" t="s">
        <v>16</v>
      </c>
      <c r="L13" s="2" t="s">
        <v>17</v>
      </c>
      <c r="M13" s="2" t="s">
        <v>64</v>
      </c>
      <c r="N13" s="2">
        <v>5</v>
      </c>
      <c r="O13" s="2">
        <v>4</v>
      </c>
      <c r="P13" s="2">
        <v>5</v>
      </c>
      <c r="Q13" s="2">
        <v>2</v>
      </c>
      <c r="R13" s="2">
        <v>5</v>
      </c>
      <c r="S13" s="2">
        <v>4</v>
      </c>
      <c r="T13" s="2">
        <v>5</v>
      </c>
      <c r="U13" s="42" t="s">
        <v>65</v>
      </c>
      <c r="V13" s="42"/>
      <c r="W13" s="42"/>
      <c r="X13" s="6"/>
      <c r="Y13" s="6"/>
    </row>
    <row r="14" spans="1:31" ht="15.75" customHeight="1">
      <c r="A14" s="35">
        <v>43998.565681562497</v>
      </c>
      <c r="B14" s="16" t="s">
        <v>20</v>
      </c>
      <c r="C14" s="2" t="s">
        <v>53</v>
      </c>
      <c r="D14" s="1" t="s">
        <v>11</v>
      </c>
      <c r="E14" s="2" t="s">
        <v>953</v>
      </c>
      <c r="F14" s="4" t="s">
        <v>12</v>
      </c>
      <c r="G14" s="16" t="s">
        <v>29</v>
      </c>
      <c r="H14" s="16" t="s">
        <v>959</v>
      </c>
      <c r="I14" s="16" t="s">
        <v>959</v>
      </c>
      <c r="J14" s="2" t="s">
        <v>17</v>
      </c>
      <c r="K14" s="16" t="s">
        <v>16</v>
      </c>
      <c r="L14" s="2" t="s">
        <v>17</v>
      </c>
      <c r="M14" s="2" t="s">
        <v>66</v>
      </c>
      <c r="N14" s="2">
        <v>5</v>
      </c>
      <c r="O14" s="2">
        <v>5</v>
      </c>
      <c r="P14" s="2">
        <v>4</v>
      </c>
      <c r="Q14" s="2">
        <v>1</v>
      </c>
      <c r="R14" s="2">
        <v>3</v>
      </c>
      <c r="S14" s="2">
        <v>4</v>
      </c>
      <c r="T14" s="2">
        <v>4</v>
      </c>
      <c r="U14" s="42" t="s">
        <v>67</v>
      </c>
      <c r="V14" s="42" t="s">
        <v>68</v>
      </c>
      <c r="W14" s="42"/>
      <c r="X14" s="6"/>
      <c r="Y14" s="6"/>
    </row>
    <row r="15" spans="1:31" ht="15.75" customHeight="1">
      <c r="A15" s="35">
        <v>43998.566497858796</v>
      </c>
      <c r="B15" s="16" t="s">
        <v>20</v>
      </c>
      <c r="C15" s="2" t="s">
        <v>53</v>
      </c>
      <c r="D15" s="1" t="s">
        <v>69</v>
      </c>
      <c r="E15" s="2" t="s">
        <v>951</v>
      </c>
      <c r="F15" s="4" t="s">
        <v>70</v>
      </c>
      <c r="G15" s="16" t="s">
        <v>29</v>
      </c>
      <c r="H15" s="16" t="s">
        <v>959</v>
      </c>
      <c r="I15" s="16" t="s">
        <v>958</v>
      </c>
      <c r="J15" s="2" t="s">
        <v>71</v>
      </c>
      <c r="K15" s="16" t="s">
        <v>958</v>
      </c>
      <c r="L15" s="2" t="s">
        <v>17</v>
      </c>
      <c r="M15" s="2" t="s">
        <v>72</v>
      </c>
      <c r="N15" s="2">
        <v>5</v>
      </c>
      <c r="O15" s="2">
        <v>5</v>
      </c>
      <c r="P15" s="2">
        <v>1</v>
      </c>
      <c r="Q15" s="2">
        <v>3</v>
      </c>
      <c r="R15" s="2">
        <v>3</v>
      </c>
      <c r="S15" s="2">
        <v>2</v>
      </c>
      <c r="T15" s="2">
        <v>3</v>
      </c>
      <c r="U15" s="42"/>
      <c r="V15" s="42"/>
      <c r="W15" s="42"/>
      <c r="X15" s="6"/>
      <c r="Y15" s="6"/>
    </row>
    <row r="16" spans="1:31" ht="15.75" customHeight="1">
      <c r="A16" s="35">
        <v>43998.566568194445</v>
      </c>
      <c r="B16" s="16" t="s">
        <v>20</v>
      </c>
      <c r="C16" s="2" t="s">
        <v>10</v>
      </c>
      <c r="D16" s="1" t="s">
        <v>73</v>
      </c>
      <c r="E16" s="2" t="s">
        <v>952</v>
      </c>
      <c r="F16" s="4" t="s">
        <v>12</v>
      </c>
      <c r="G16" s="16" t="s">
        <v>29</v>
      </c>
      <c r="H16" s="16" t="s">
        <v>13</v>
      </c>
      <c r="I16" s="16" t="s">
        <v>29</v>
      </c>
      <c r="J16" s="2" t="s">
        <v>23</v>
      </c>
      <c r="K16" s="16" t="s">
        <v>959</v>
      </c>
      <c r="L16" s="2" t="s">
        <v>36</v>
      </c>
      <c r="M16" s="2" t="s">
        <v>74</v>
      </c>
      <c r="N16" s="2">
        <v>5</v>
      </c>
      <c r="O16" s="2">
        <v>5</v>
      </c>
      <c r="P16" s="2">
        <v>5</v>
      </c>
      <c r="Q16" s="2">
        <v>1</v>
      </c>
      <c r="R16" s="2">
        <v>4</v>
      </c>
      <c r="S16" s="2">
        <v>5</v>
      </c>
      <c r="T16" s="2">
        <v>4</v>
      </c>
      <c r="U16" s="42" t="s">
        <v>75</v>
      </c>
      <c r="V16" s="42" t="s">
        <v>76</v>
      </c>
      <c r="W16" s="42" t="s">
        <v>77</v>
      </c>
      <c r="X16" s="6"/>
      <c r="Y16" s="6"/>
    </row>
    <row r="17" spans="1:25" ht="15.75" customHeight="1">
      <c r="A17" s="35">
        <v>43998.56803008102</v>
      </c>
      <c r="B17" s="16" t="s">
        <v>20</v>
      </c>
      <c r="C17" s="2" t="s">
        <v>10</v>
      </c>
      <c r="D17" s="1" t="s">
        <v>78</v>
      </c>
      <c r="E17" s="2" t="s">
        <v>953</v>
      </c>
      <c r="F17" s="4" t="s">
        <v>12</v>
      </c>
      <c r="G17" s="16" t="s">
        <v>29</v>
      </c>
      <c r="H17" s="16" t="s">
        <v>29</v>
      </c>
      <c r="I17" s="16" t="s">
        <v>29</v>
      </c>
      <c r="J17" s="2" t="s">
        <v>23</v>
      </c>
      <c r="K17" s="16" t="s">
        <v>16</v>
      </c>
      <c r="L17" s="2" t="s">
        <v>17</v>
      </c>
      <c r="M17" s="2" t="s">
        <v>79</v>
      </c>
      <c r="N17" s="2">
        <v>5</v>
      </c>
      <c r="O17" s="2">
        <v>5</v>
      </c>
      <c r="P17" s="2">
        <v>4</v>
      </c>
      <c r="Q17" s="2">
        <v>2</v>
      </c>
      <c r="R17" s="2">
        <v>5</v>
      </c>
      <c r="S17" s="2">
        <v>4</v>
      </c>
      <c r="T17" s="2">
        <v>5</v>
      </c>
      <c r="U17" s="42" t="s">
        <v>80</v>
      </c>
      <c r="V17" s="42" t="s">
        <v>81</v>
      </c>
      <c r="W17" s="42" t="s">
        <v>82</v>
      </c>
      <c r="X17" s="6"/>
      <c r="Y17" s="6"/>
    </row>
    <row r="18" spans="1:25" ht="15.75" customHeight="1">
      <c r="A18" s="35">
        <v>43998.568601261577</v>
      </c>
      <c r="B18" s="16" t="s">
        <v>20</v>
      </c>
      <c r="C18" s="2" t="s">
        <v>53</v>
      </c>
      <c r="D18" s="1" t="s">
        <v>83</v>
      </c>
      <c r="E18" s="2" t="s">
        <v>952</v>
      </c>
      <c r="F18" s="4" t="s">
        <v>12</v>
      </c>
      <c r="G18" s="16" t="s">
        <v>959</v>
      </c>
      <c r="H18" s="16" t="s">
        <v>959</v>
      </c>
      <c r="I18" s="16" t="s">
        <v>958</v>
      </c>
      <c r="J18" s="2" t="s">
        <v>17</v>
      </c>
      <c r="K18" s="16" t="s">
        <v>16</v>
      </c>
      <c r="L18" s="2" t="s">
        <v>17</v>
      </c>
      <c r="M18" s="2" t="s">
        <v>84</v>
      </c>
      <c r="N18" s="2">
        <v>5</v>
      </c>
      <c r="O18" s="2">
        <v>5</v>
      </c>
      <c r="P18" s="2">
        <v>5</v>
      </c>
      <c r="Q18" s="2">
        <v>2</v>
      </c>
      <c r="R18" s="2">
        <v>4</v>
      </c>
      <c r="S18" s="2">
        <v>5</v>
      </c>
      <c r="T18" s="2">
        <v>5</v>
      </c>
      <c r="U18" s="42" t="s">
        <v>85</v>
      </c>
      <c r="V18" s="42" t="s">
        <v>86</v>
      </c>
      <c r="W18" s="42" t="s">
        <v>87</v>
      </c>
      <c r="X18" s="6"/>
      <c r="Y18" s="6"/>
    </row>
    <row r="19" spans="1:25" ht="15.75" customHeight="1">
      <c r="A19" s="35">
        <v>43998.568640590282</v>
      </c>
      <c r="B19" s="16" t="s">
        <v>20</v>
      </c>
      <c r="C19" s="2" t="s">
        <v>53</v>
      </c>
      <c r="D19" s="1" t="s">
        <v>88</v>
      </c>
      <c r="E19" s="2" t="s">
        <v>952</v>
      </c>
      <c r="F19" s="4" t="s">
        <v>12</v>
      </c>
      <c r="G19" s="16" t="s">
        <v>959</v>
      </c>
      <c r="H19" s="16" t="s">
        <v>959</v>
      </c>
      <c r="I19" s="16" t="s">
        <v>958</v>
      </c>
      <c r="J19" s="2" t="s">
        <v>17</v>
      </c>
      <c r="K19" s="16" t="s">
        <v>16</v>
      </c>
      <c r="L19" s="2" t="s">
        <v>17</v>
      </c>
      <c r="M19" s="2" t="s">
        <v>89</v>
      </c>
      <c r="N19" s="2">
        <v>5</v>
      </c>
      <c r="O19" s="2">
        <v>5</v>
      </c>
      <c r="P19" s="2">
        <v>5</v>
      </c>
      <c r="Q19" s="2">
        <v>2</v>
      </c>
      <c r="R19" s="2">
        <v>4</v>
      </c>
      <c r="S19" s="2">
        <v>4</v>
      </c>
      <c r="T19" s="2">
        <v>4</v>
      </c>
      <c r="U19" s="42" t="s">
        <v>90</v>
      </c>
      <c r="V19" s="42" t="s">
        <v>91</v>
      </c>
      <c r="W19" s="42" t="s">
        <v>92</v>
      </c>
      <c r="X19" s="6"/>
      <c r="Y19" s="6"/>
    </row>
    <row r="20" spans="1:25" ht="15.75" customHeight="1">
      <c r="A20" s="35">
        <v>43998.569420868051</v>
      </c>
      <c r="B20" s="16" t="s">
        <v>20</v>
      </c>
      <c r="C20" s="2" t="s">
        <v>53</v>
      </c>
      <c r="D20" s="1" t="s">
        <v>93</v>
      </c>
      <c r="E20" s="2" t="s">
        <v>952</v>
      </c>
      <c r="F20" s="4" t="s">
        <v>12</v>
      </c>
      <c r="G20" s="16" t="s">
        <v>959</v>
      </c>
      <c r="H20" s="16" t="s">
        <v>959</v>
      </c>
      <c r="I20" s="16" t="s">
        <v>958</v>
      </c>
      <c r="J20" s="2" t="s">
        <v>17</v>
      </c>
      <c r="K20" s="16" t="s">
        <v>16</v>
      </c>
      <c r="L20" s="2" t="s">
        <v>17</v>
      </c>
      <c r="M20" s="2" t="s">
        <v>94</v>
      </c>
      <c r="N20" s="2">
        <v>5</v>
      </c>
      <c r="O20" s="2">
        <v>4</v>
      </c>
      <c r="P20" s="2">
        <v>5</v>
      </c>
      <c r="Q20" s="2">
        <v>2</v>
      </c>
      <c r="R20" s="2">
        <v>4</v>
      </c>
      <c r="S20" s="2">
        <v>4</v>
      </c>
      <c r="T20" s="2">
        <v>4</v>
      </c>
      <c r="U20" s="42" t="s">
        <v>95</v>
      </c>
      <c r="V20" s="42"/>
      <c r="W20" s="42" t="s">
        <v>96</v>
      </c>
      <c r="X20" s="6"/>
      <c r="Y20" s="6"/>
    </row>
    <row r="21" spans="1:25" ht="15.75" customHeight="1">
      <c r="A21" s="35">
        <v>43998.570359143516</v>
      </c>
      <c r="B21" s="16" t="s">
        <v>20</v>
      </c>
      <c r="C21" s="2" t="s">
        <v>97</v>
      </c>
      <c r="D21" s="1" t="s">
        <v>98</v>
      </c>
      <c r="E21" s="2" t="s">
        <v>952</v>
      </c>
      <c r="F21" s="4" t="s">
        <v>22</v>
      </c>
      <c r="G21" s="16" t="s">
        <v>14</v>
      </c>
      <c r="H21" s="16" t="s">
        <v>35</v>
      </c>
      <c r="I21" s="16" t="s">
        <v>35</v>
      </c>
      <c r="J21" s="2" t="s">
        <v>23</v>
      </c>
      <c r="K21" s="16" t="s">
        <v>16</v>
      </c>
      <c r="L21" s="2" t="s">
        <v>36</v>
      </c>
      <c r="M21" s="2" t="s">
        <v>99</v>
      </c>
      <c r="N21" s="2">
        <v>5</v>
      </c>
      <c r="O21" s="2">
        <v>3</v>
      </c>
      <c r="P21" s="2">
        <v>5</v>
      </c>
      <c r="Q21" s="2">
        <v>1</v>
      </c>
      <c r="R21" s="2">
        <v>5</v>
      </c>
      <c r="S21" s="2">
        <v>4</v>
      </c>
      <c r="T21" s="2">
        <v>4</v>
      </c>
      <c r="U21" s="42"/>
      <c r="V21" s="42" t="s">
        <v>100</v>
      </c>
      <c r="W21" s="42"/>
      <c r="X21" s="6"/>
      <c r="Y21" s="6"/>
    </row>
    <row r="22" spans="1:25" ht="15.75" customHeight="1">
      <c r="A22" s="35">
        <v>43998.570735381945</v>
      </c>
      <c r="B22" s="16" t="s">
        <v>20</v>
      </c>
      <c r="C22" s="2" t="s">
        <v>53</v>
      </c>
      <c r="D22" s="1" t="s">
        <v>101</v>
      </c>
      <c r="E22" s="2" t="s">
        <v>953</v>
      </c>
      <c r="F22" s="4" t="s">
        <v>12</v>
      </c>
      <c r="G22" s="16" t="s">
        <v>959</v>
      </c>
      <c r="H22" s="16" t="s">
        <v>35</v>
      </c>
      <c r="I22" s="16" t="s">
        <v>958</v>
      </c>
      <c r="J22" s="2" t="s">
        <v>17</v>
      </c>
      <c r="K22" s="16" t="s">
        <v>958</v>
      </c>
      <c r="L22" s="2" t="s">
        <v>17</v>
      </c>
      <c r="M22" s="2" t="s">
        <v>102</v>
      </c>
      <c r="N22" s="2">
        <v>5</v>
      </c>
      <c r="O22" s="2">
        <v>4</v>
      </c>
      <c r="P22" s="2">
        <v>5</v>
      </c>
      <c r="Q22" s="2">
        <v>1</v>
      </c>
      <c r="R22" s="2">
        <v>4</v>
      </c>
      <c r="S22" s="2">
        <v>4</v>
      </c>
      <c r="T22" s="2">
        <v>5</v>
      </c>
      <c r="U22" s="42" t="s">
        <v>103</v>
      </c>
      <c r="V22" s="42" t="s">
        <v>104</v>
      </c>
      <c r="W22" s="42" t="s">
        <v>105</v>
      </c>
      <c r="X22" s="6"/>
      <c r="Y22" s="6"/>
    </row>
    <row r="23" spans="1:25" ht="15.75" customHeight="1">
      <c r="A23" s="35">
        <v>43998.572016736114</v>
      </c>
      <c r="B23" s="16" t="s">
        <v>20</v>
      </c>
      <c r="C23" s="2" t="s">
        <v>106</v>
      </c>
      <c r="D23" s="1" t="s">
        <v>51</v>
      </c>
      <c r="E23" s="2" t="s">
        <v>952</v>
      </c>
      <c r="F23" s="4" t="s">
        <v>22</v>
      </c>
      <c r="G23" s="16" t="s">
        <v>29</v>
      </c>
      <c r="H23" s="16" t="s">
        <v>959</v>
      </c>
      <c r="I23" s="16" t="s">
        <v>13</v>
      </c>
      <c r="J23" s="2" t="s">
        <v>23</v>
      </c>
      <c r="K23" s="16" t="s">
        <v>16</v>
      </c>
      <c r="L23" s="2" t="s">
        <v>17</v>
      </c>
      <c r="M23" s="2" t="s">
        <v>107</v>
      </c>
      <c r="N23" s="2">
        <v>4</v>
      </c>
      <c r="O23" s="2">
        <v>5</v>
      </c>
      <c r="P23" s="2">
        <v>5</v>
      </c>
      <c r="Q23" s="2">
        <v>3</v>
      </c>
      <c r="R23" s="2">
        <v>4</v>
      </c>
      <c r="S23" s="2">
        <v>5</v>
      </c>
      <c r="T23" s="2">
        <v>4</v>
      </c>
      <c r="U23" s="42" t="s">
        <v>108</v>
      </c>
      <c r="V23" s="42" t="s">
        <v>109</v>
      </c>
      <c r="W23" s="42"/>
      <c r="X23" s="6"/>
      <c r="Y23" s="6"/>
    </row>
    <row r="24" spans="1:25" ht="15.75" customHeight="1">
      <c r="A24" s="35">
        <v>43998.574131354166</v>
      </c>
      <c r="B24" s="16" t="s">
        <v>20</v>
      </c>
      <c r="C24" s="2" t="s">
        <v>59</v>
      </c>
      <c r="D24" s="1" t="s">
        <v>11</v>
      </c>
      <c r="E24" s="2" t="s">
        <v>952</v>
      </c>
      <c r="F24" s="4" t="s">
        <v>46</v>
      </c>
      <c r="G24" s="16" t="s">
        <v>958</v>
      </c>
      <c r="H24" s="16" t="s">
        <v>959</v>
      </c>
      <c r="I24" s="16" t="s">
        <v>29</v>
      </c>
      <c r="J24" s="2" t="s">
        <v>23</v>
      </c>
      <c r="K24" s="16" t="s">
        <v>16</v>
      </c>
      <c r="L24" s="2" t="s">
        <v>17</v>
      </c>
      <c r="M24" s="2" t="s">
        <v>110</v>
      </c>
      <c r="N24" s="2">
        <v>5</v>
      </c>
      <c r="O24" s="2">
        <v>4</v>
      </c>
      <c r="P24" s="2">
        <v>5</v>
      </c>
      <c r="Q24" s="2">
        <v>1</v>
      </c>
      <c r="R24" s="2">
        <v>2</v>
      </c>
      <c r="S24" s="2">
        <v>2</v>
      </c>
      <c r="T24" s="2">
        <v>2</v>
      </c>
      <c r="U24" s="42" t="s">
        <v>111</v>
      </c>
      <c r="V24" s="42" t="s">
        <v>112</v>
      </c>
      <c r="W24" s="42" t="s">
        <v>113</v>
      </c>
      <c r="X24" s="6"/>
      <c r="Y24" s="6"/>
    </row>
    <row r="25" spans="1:25" ht="15.75" customHeight="1">
      <c r="A25" s="35">
        <v>43998.575651446758</v>
      </c>
      <c r="B25" s="16" t="s">
        <v>20</v>
      </c>
      <c r="C25" s="2" t="s">
        <v>53</v>
      </c>
      <c r="D25" s="1" t="s">
        <v>11</v>
      </c>
      <c r="E25" s="2" t="s">
        <v>952</v>
      </c>
      <c r="F25" s="4" t="s">
        <v>22</v>
      </c>
      <c r="G25" s="16" t="s">
        <v>29</v>
      </c>
      <c r="H25" s="16" t="s">
        <v>29</v>
      </c>
      <c r="I25" s="16" t="s">
        <v>29</v>
      </c>
      <c r="J25" s="2" t="s">
        <v>23</v>
      </c>
      <c r="K25" s="16" t="s">
        <v>959</v>
      </c>
      <c r="L25" s="2" t="s">
        <v>36</v>
      </c>
      <c r="M25" s="2" t="s">
        <v>114</v>
      </c>
      <c r="N25" s="2">
        <v>4</v>
      </c>
      <c r="O25" s="2">
        <v>5</v>
      </c>
      <c r="P25" s="2">
        <v>5</v>
      </c>
      <c r="Q25" s="2">
        <v>3</v>
      </c>
      <c r="R25" s="2">
        <v>5</v>
      </c>
      <c r="S25" s="2">
        <v>5</v>
      </c>
      <c r="T25" s="2">
        <v>5</v>
      </c>
      <c r="U25" s="42" t="s">
        <v>115</v>
      </c>
      <c r="V25" s="42" t="s">
        <v>116</v>
      </c>
      <c r="W25" s="42" t="s">
        <v>117</v>
      </c>
      <c r="X25" s="6"/>
      <c r="Y25" s="6"/>
    </row>
    <row r="26" spans="1:25" ht="15.75" customHeight="1">
      <c r="A26" s="35">
        <v>43998.58103700231</v>
      </c>
      <c r="B26" s="16" t="s">
        <v>20</v>
      </c>
      <c r="C26" s="2" t="s">
        <v>10</v>
      </c>
      <c r="D26" s="1" t="s">
        <v>118</v>
      </c>
      <c r="E26" s="2" t="s">
        <v>952</v>
      </c>
      <c r="F26" s="4" t="s">
        <v>12</v>
      </c>
      <c r="G26" s="16" t="s">
        <v>35</v>
      </c>
      <c r="H26" s="16" t="s">
        <v>35</v>
      </c>
      <c r="I26" s="16" t="s">
        <v>35</v>
      </c>
      <c r="J26" s="2" t="s">
        <v>71</v>
      </c>
      <c r="K26" s="16" t="s">
        <v>958</v>
      </c>
      <c r="L26" s="2" t="s">
        <v>17</v>
      </c>
      <c r="M26" s="2" t="s">
        <v>119</v>
      </c>
      <c r="N26" s="2">
        <v>3</v>
      </c>
      <c r="O26" s="2">
        <v>5</v>
      </c>
      <c r="P26" s="2">
        <v>5</v>
      </c>
      <c r="Q26" s="2">
        <v>2</v>
      </c>
      <c r="R26" s="2">
        <v>5</v>
      </c>
      <c r="S26" s="2">
        <v>5</v>
      </c>
      <c r="T26" s="2">
        <v>5</v>
      </c>
      <c r="U26" s="42" t="s">
        <v>120</v>
      </c>
      <c r="V26" s="42" t="s">
        <v>121</v>
      </c>
      <c r="W26" s="42" t="s">
        <v>122</v>
      </c>
      <c r="X26" s="6"/>
      <c r="Y26" s="6"/>
    </row>
    <row r="27" spans="1:25" ht="15.75" customHeight="1">
      <c r="A27" s="35">
        <v>43998.584595775465</v>
      </c>
      <c r="B27" s="16" t="s">
        <v>20</v>
      </c>
      <c r="C27" s="2" t="s">
        <v>97</v>
      </c>
      <c r="D27" s="1" t="s">
        <v>118</v>
      </c>
      <c r="E27" s="2" t="s">
        <v>953</v>
      </c>
      <c r="F27" s="4" t="s">
        <v>12</v>
      </c>
      <c r="G27" s="16" t="s">
        <v>13</v>
      </c>
      <c r="H27" s="16" t="s">
        <v>13</v>
      </c>
      <c r="I27" s="16" t="s">
        <v>13</v>
      </c>
      <c r="J27" s="2" t="s">
        <v>23</v>
      </c>
      <c r="K27" s="16" t="s">
        <v>16</v>
      </c>
      <c r="L27" s="2" t="s">
        <v>17</v>
      </c>
      <c r="M27" s="2" t="s">
        <v>123</v>
      </c>
      <c r="N27" s="2">
        <v>4</v>
      </c>
      <c r="O27" s="2">
        <v>4</v>
      </c>
      <c r="P27" s="2">
        <v>5</v>
      </c>
      <c r="Q27" s="2">
        <v>2</v>
      </c>
      <c r="R27" s="2">
        <v>5</v>
      </c>
      <c r="S27" s="2">
        <v>4</v>
      </c>
      <c r="T27" s="2">
        <v>4</v>
      </c>
      <c r="U27" s="42"/>
      <c r="V27" s="42"/>
      <c r="W27" s="42"/>
      <c r="X27" s="6"/>
      <c r="Y27" s="6"/>
    </row>
    <row r="28" spans="1:25" ht="15.75" customHeight="1">
      <c r="A28" s="35">
        <v>43998.589022800923</v>
      </c>
      <c r="B28" s="16" t="s">
        <v>20</v>
      </c>
      <c r="C28" s="2" t="s">
        <v>10</v>
      </c>
      <c r="D28" s="1" t="s">
        <v>118</v>
      </c>
      <c r="E28" s="2" t="s">
        <v>953</v>
      </c>
      <c r="F28" s="4" t="s">
        <v>12</v>
      </c>
      <c r="G28" s="16" t="s">
        <v>29</v>
      </c>
      <c r="H28" s="16" t="s">
        <v>29</v>
      </c>
      <c r="I28" s="16" t="s">
        <v>13</v>
      </c>
      <c r="J28" s="2" t="s">
        <v>23</v>
      </c>
      <c r="K28" s="16" t="s">
        <v>14</v>
      </c>
      <c r="L28" s="2" t="s">
        <v>17</v>
      </c>
      <c r="M28" s="2" t="s">
        <v>124</v>
      </c>
      <c r="N28" s="2">
        <v>5</v>
      </c>
      <c r="O28" s="2">
        <v>4</v>
      </c>
      <c r="P28" s="2">
        <v>5</v>
      </c>
      <c r="Q28" s="2">
        <v>1</v>
      </c>
      <c r="R28" s="2">
        <v>5</v>
      </c>
      <c r="S28" s="2">
        <v>5</v>
      </c>
      <c r="T28" s="2">
        <v>5</v>
      </c>
      <c r="U28" s="42" t="s">
        <v>125</v>
      </c>
      <c r="V28" s="42" t="s">
        <v>126</v>
      </c>
      <c r="W28" s="42" t="s">
        <v>127</v>
      </c>
      <c r="X28" s="6"/>
      <c r="Y28" s="6"/>
    </row>
    <row r="29" spans="1:25" ht="15.75" customHeight="1">
      <c r="A29" s="35">
        <v>43998.590810312497</v>
      </c>
      <c r="B29" s="16" t="s">
        <v>128</v>
      </c>
      <c r="C29" s="2" t="s">
        <v>10</v>
      </c>
      <c r="D29" s="1" t="s">
        <v>129</v>
      </c>
      <c r="E29" s="2" t="s">
        <v>953</v>
      </c>
      <c r="F29" s="4" t="s">
        <v>12</v>
      </c>
      <c r="G29" s="16" t="s">
        <v>959</v>
      </c>
      <c r="H29" s="16" t="s">
        <v>29</v>
      </c>
      <c r="I29" s="16" t="s">
        <v>29</v>
      </c>
      <c r="J29" s="2" t="s">
        <v>17</v>
      </c>
      <c r="K29" s="16" t="s">
        <v>16</v>
      </c>
      <c r="L29" s="2" t="s">
        <v>17</v>
      </c>
      <c r="M29" s="2" t="s">
        <v>130</v>
      </c>
      <c r="N29" s="2">
        <v>1</v>
      </c>
      <c r="O29" s="2">
        <v>5</v>
      </c>
      <c r="P29" s="2">
        <v>5</v>
      </c>
      <c r="Q29" s="2">
        <v>1</v>
      </c>
      <c r="R29" s="2">
        <v>5</v>
      </c>
      <c r="S29" s="2">
        <v>5</v>
      </c>
      <c r="T29" s="2">
        <v>1</v>
      </c>
      <c r="U29" s="42" t="s">
        <v>131</v>
      </c>
      <c r="V29" s="42"/>
      <c r="W29" s="42"/>
      <c r="X29" s="6"/>
      <c r="Y29" s="6"/>
    </row>
    <row r="30" spans="1:25" ht="15.75" customHeight="1">
      <c r="A30" s="35">
        <v>43998.592110289348</v>
      </c>
      <c r="B30" s="16" t="s">
        <v>20</v>
      </c>
      <c r="C30" s="2" t="s">
        <v>10</v>
      </c>
      <c r="D30" s="1" t="s">
        <v>132</v>
      </c>
      <c r="E30" s="2" t="s">
        <v>952</v>
      </c>
      <c r="F30" s="4" t="s">
        <v>22</v>
      </c>
      <c r="G30" s="16" t="s">
        <v>13</v>
      </c>
      <c r="H30" s="16" t="s">
        <v>35</v>
      </c>
      <c r="I30" s="16" t="s">
        <v>35</v>
      </c>
      <c r="J30" s="2" t="s">
        <v>133</v>
      </c>
      <c r="K30" s="16" t="s">
        <v>959</v>
      </c>
      <c r="L30" s="2" t="s">
        <v>36</v>
      </c>
      <c r="M30" s="2" t="s">
        <v>134</v>
      </c>
      <c r="N30" s="2">
        <v>5</v>
      </c>
      <c r="O30" s="2">
        <v>5</v>
      </c>
      <c r="P30" s="2">
        <v>5</v>
      </c>
      <c r="Q30" s="2">
        <v>1</v>
      </c>
      <c r="R30" s="2">
        <v>5</v>
      </c>
      <c r="S30" s="2">
        <v>5</v>
      </c>
      <c r="T30" s="2">
        <v>5</v>
      </c>
      <c r="U30" s="42" t="s">
        <v>135</v>
      </c>
      <c r="V30" s="42" t="s">
        <v>136</v>
      </c>
      <c r="W30" s="42" t="s">
        <v>137</v>
      </c>
      <c r="X30" s="6"/>
      <c r="Y30" s="6"/>
    </row>
    <row r="31" spans="1:25" ht="15.75" customHeight="1">
      <c r="A31" s="35">
        <v>43998.59272763889</v>
      </c>
      <c r="B31" s="16" t="s">
        <v>20</v>
      </c>
      <c r="C31" s="2" t="s">
        <v>10</v>
      </c>
      <c r="D31" s="1" t="s">
        <v>11</v>
      </c>
      <c r="E31" s="2" t="s">
        <v>951</v>
      </c>
      <c r="F31" s="4" t="s">
        <v>46</v>
      </c>
      <c r="G31" s="16" t="s">
        <v>958</v>
      </c>
      <c r="H31" s="16" t="s">
        <v>959</v>
      </c>
      <c r="I31" s="16" t="s">
        <v>958</v>
      </c>
      <c r="J31" s="2" t="s">
        <v>17</v>
      </c>
      <c r="K31" s="16" t="s">
        <v>958</v>
      </c>
      <c r="L31" s="2" t="s">
        <v>17</v>
      </c>
      <c r="M31" s="2" t="s">
        <v>138</v>
      </c>
      <c r="N31" s="2">
        <v>5</v>
      </c>
      <c r="O31" s="2">
        <v>1</v>
      </c>
      <c r="P31" s="2">
        <v>1</v>
      </c>
      <c r="Q31" s="2">
        <v>1</v>
      </c>
      <c r="R31" s="2">
        <v>4</v>
      </c>
      <c r="S31" s="2">
        <v>4</v>
      </c>
      <c r="T31" s="2">
        <v>3</v>
      </c>
      <c r="U31" s="42" t="s">
        <v>139</v>
      </c>
      <c r="V31" s="42" t="s">
        <v>140</v>
      </c>
      <c r="W31" s="42" t="s">
        <v>141</v>
      </c>
      <c r="X31" s="6"/>
      <c r="Y31" s="6"/>
    </row>
    <row r="32" spans="1:25" ht="15.75" customHeight="1">
      <c r="A32" s="35">
        <v>43998.600055648145</v>
      </c>
      <c r="B32" s="16" t="s">
        <v>20</v>
      </c>
      <c r="C32" s="2" t="s">
        <v>106</v>
      </c>
      <c r="D32" s="1" t="s">
        <v>11</v>
      </c>
      <c r="E32" s="2" t="s">
        <v>953</v>
      </c>
      <c r="F32" s="4" t="s">
        <v>12</v>
      </c>
      <c r="G32" s="16" t="s">
        <v>29</v>
      </c>
      <c r="H32" s="16" t="s">
        <v>959</v>
      </c>
      <c r="I32" s="16" t="s">
        <v>958</v>
      </c>
      <c r="J32" s="2" t="s">
        <v>17</v>
      </c>
      <c r="K32" s="16" t="s">
        <v>16</v>
      </c>
      <c r="L32" s="2" t="s">
        <v>17</v>
      </c>
      <c r="M32" s="2" t="s">
        <v>142</v>
      </c>
      <c r="N32" s="2">
        <v>5</v>
      </c>
      <c r="O32" s="2">
        <v>5</v>
      </c>
      <c r="P32" s="2">
        <v>5</v>
      </c>
      <c r="Q32" s="2">
        <v>3</v>
      </c>
      <c r="R32" s="2">
        <v>4</v>
      </c>
      <c r="S32" s="2">
        <v>3</v>
      </c>
      <c r="T32" s="2">
        <v>5</v>
      </c>
      <c r="U32" s="42"/>
      <c r="V32" s="42" t="s">
        <v>143</v>
      </c>
      <c r="W32" s="42"/>
      <c r="X32" s="6"/>
      <c r="Y32" s="6"/>
    </row>
    <row r="33" spans="1:25" ht="15.75" customHeight="1">
      <c r="A33" s="35">
        <v>43998.60681430556</v>
      </c>
      <c r="B33" s="16" t="s">
        <v>20</v>
      </c>
      <c r="C33" s="2" t="s">
        <v>106</v>
      </c>
      <c r="D33" s="1" t="s">
        <v>11</v>
      </c>
      <c r="E33" s="2" t="s">
        <v>953</v>
      </c>
      <c r="F33" s="4" t="s">
        <v>46</v>
      </c>
      <c r="G33" s="16" t="s">
        <v>959</v>
      </c>
      <c r="H33" s="16" t="s">
        <v>959</v>
      </c>
      <c r="I33" s="16" t="s">
        <v>29</v>
      </c>
      <c r="J33" s="2" t="s">
        <v>17</v>
      </c>
      <c r="K33" s="16" t="s">
        <v>959</v>
      </c>
      <c r="L33" s="2" t="s">
        <v>17</v>
      </c>
      <c r="M33" s="2" t="s">
        <v>102</v>
      </c>
      <c r="N33" s="2">
        <v>4</v>
      </c>
      <c r="O33" s="2">
        <v>5</v>
      </c>
      <c r="P33" s="2">
        <v>3</v>
      </c>
      <c r="Q33" s="2">
        <v>3</v>
      </c>
      <c r="R33" s="2">
        <v>3</v>
      </c>
      <c r="S33" s="2">
        <v>4</v>
      </c>
      <c r="T33" s="2">
        <v>2</v>
      </c>
      <c r="U33" s="42" t="s">
        <v>144</v>
      </c>
      <c r="V33" s="42" t="s">
        <v>145</v>
      </c>
      <c r="W33" s="42"/>
      <c r="X33" s="6"/>
      <c r="Y33" s="6"/>
    </row>
    <row r="34" spans="1:25" ht="15.75" customHeight="1">
      <c r="A34" s="35">
        <v>43998.611668368059</v>
      </c>
      <c r="B34" s="16" t="s">
        <v>20</v>
      </c>
      <c r="C34" s="2" t="s">
        <v>59</v>
      </c>
      <c r="D34" s="1" t="s">
        <v>146</v>
      </c>
      <c r="E34" s="2" t="s">
        <v>953</v>
      </c>
      <c r="F34" s="4" t="s">
        <v>22</v>
      </c>
      <c r="G34" s="16" t="s">
        <v>29</v>
      </c>
      <c r="H34" s="16" t="s">
        <v>13</v>
      </c>
      <c r="I34" s="16" t="s">
        <v>13</v>
      </c>
      <c r="J34" s="2" t="s">
        <v>15</v>
      </c>
      <c r="K34" s="16" t="s">
        <v>958</v>
      </c>
      <c r="L34" s="2" t="s">
        <v>36</v>
      </c>
      <c r="M34" s="2" t="s">
        <v>147</v>
      </c>
      <c r="N34" s="2">
        <v>5</v>
      </c>
      <c r="O34" s="2">
        <v>5</v>
      </c>
      <c r="P34" s="2">
        <v>5</v>
      </c>
      <c r="Q34" s="2">
        <v>4</v>
      </c>
      <c r="R34" s="2">
        <v>4</v>
      </c>
      <c r="S34" s="2">
        <v>3</v>
      </c>
      <c r="T34" s="2">
        <v>3</v>
      </c>
      <c r="U34" s="42" t="s">
        <v>148</v>
      </c>
      <c r="V34" s="42" t="s">
        <v>149</v>
      </c>
      <c r="W34" s="42" t="s">
        <v>150</v>
      </c>
      <c r="X34" s="6"/>
      <c r="Y34" s="6"/>
    </row>
    <row r="35" spans="1:25" ht="15.75" customHeight="1">
      <c r="A35" s="35">
        <v>43998.612643252316</v>
      </c>
      <c r="B35" s="16" t="s">
        <v>20</v>
      </c>
      <c r="C35" s="2" t="s">
        <v>53</v>
      </c>
      <c r="D35" s="1" t="s">
        <v>151</v>
      </c>
      <c r="E35" s="2" t="s">
        <v>952</v>
      </c>
      <c r="F35" s="4" t="s">
        <v>22</v>
      </c>
      <c r="G35" s="16" t="s">
        <v>13</v>
      </c>
      <c r="H35" s="16" t="s">
        <v>13</v>
      </c>
      <c r="I35" s="16" t="s">
        <v>13</v>
      </c>
      <c r="J35" s="2" t="s">
        <v>23</v>
      </c>
      <c r="K35" s="16" t="s">
        <v>969</v>
      </c>
      <c r="L35" s="2" t="s">
        <v>36</v>
      </c>
      <c r="M35" s="2" t="s">
        <v>152</v>
      </c>
      <c r="N35" s="2">
        <v>4</v>
      </c>
      <c r="O35" s="2">
        <v>4</v>
      </c>
      <c r="P35" s="2">
        <v>5</v>
      </c>
      <c r="Q35" s="2">
        <v>2</v>
      </c>
      <c r="R35" s="2">
        <v>4</v>
      </c>
      <c r="S35" s="2">
        <v>2</v>
      </c>
      <c r="T35" s="2">
        <v>3</v>
      </c>
      <c r="U35" s="42" t="s">
        <v>153</v>
      </c>
      <c r="V35" s="42" t="s">
        <v>154</v>
      </c>
      <c r="W35" s="42" t="s">
        <v>155</v>
      </c>
      <c r="X35" s="6"/>
      <c r="Y35" s="6"/>
    </row>
    <row r="36" spans="1:25" ht="15.75" customHeight="1">
      <c r="A36" s="35">
        <v>43998.613357997689</v>
      </c>
      <c r="B36" s="16" t="s">
        <v>20</v>
      </c>
      <c r="C36" s="2" t="s">
        <v>10</v>
      </c>
      <c r="D36" s="1" t="s">
        <v>41</v>
      </c>
      <c r="E36" s="2" t="s">
        <v>952</v>
      </c>
      <c r="F36" s="4" t="s">
        <v>22</v>
      </c>
      <c r="G36" s="16" t="s">
        <v>29</v>
      </c>
      <c r="H36" s="16" t="s">
        <v>29</v>
      </c>
      <c r="I36" s="16" t="s">
        <v>13</v>
      </c>
      <c r="J36" s="2" t="s">
        <v>156</v>
      </c>
      <c r="K36" s="16" t="s">
        <v>959</v>
      </c>
      <c r="L36" s="2" t="s">
        <v>17</v>
      </c>
      <c r="M36" s="2" t="s">
        <v>157</v>
      </c>
      <c r="N36" s="2">
        <v>4</v>
      </c>
      <c r="O36" s="2">
        <v>4</v>
      </c>
      <c r="P36" s="2">
        <v>5</v>
      </c>
      <c r="Q36" s="2">
        <v>1</v>
      </c>
      <c r="R36" s="2">
        <v>4</v>
      </c>
      <c r="S36" s="2">
        <v>5</v>
      </c>
      <c r="T36" s="2">
        <v>1</v>
      </c>
      <c r="U36" s="42"/>
      <c r="V36" s="42" t="s">
        <v>158</v>
      </c>
      <c r="W36" s="42" t="s">
        <v>159</v>
      </c>
      <c r="X36" s="6"/>
      <c r="Y36" s="6"/>
    </row>
    <row r="37" spans="1:25" ht="15.75" customHeight="1">
      <c r="A37" s="35">
        <v>43998.615587337961</v>
      </c>
      <c r="B37" s="16" t="s">
        <v>20</v>
      </c>
      <c r="C37" s="2" t="s">
        <v>10</v>
      </c>
      <c r="D37" s="1" t="s">
        <v>11</v>
      </c>
      <c r="E37" s="2" t="s">
        <v>952</v>
      </c>
      <c r="F37" s="4" t="s">
        <v>22</v>
      </c>
      <c r="G37" s="16" t="s">
        <v>29</v>
      </c>
      <c r="H37" s="16" t="s">
        <v>13</v>
      </c>
      <c r="I37" s="16" t="s">
        <v>13</v>
      </c>
      <c r="J37" s="2" t="s">
        <v>23</v>
      </c>
      <c r="K37" s="16" t="s">
        <v>959</v>
      </c>
      <c r="L37" s="2" t="s">
        <v>17</v>
      </c>
      <c r="M37" s="2" t="s">
        <v>160</v>
      </c>
      <c r="N37" s="2">
        <v>5</v>
      </c>
      <c r="O37" s="2">
        <v>5</v>
      </c>
      <c r="P37" s="2">
        <v>5</v>
      </c>
      <c r="Q37" s="2">
        <v>3</v>
      </c>
      <c r="R37" s="2">
        <v>5</v>
      </c>
      <c r="S37" s="2">
        <v>5</v>
      </c>
      <c r="T37" s="2">
        <v>5</v>
      </c>
      <c r="U37" s="42" t="s">
        <v>161</v>
      </c>
      <c r="V37" s="42" t="s">
        <v>162</v>
      </c>
      <c r="W37" s="42" t="s">
        <v>163</v>
      </c>
      <c r="X37" s="6"/>
      <c r="Y37" s="6"/>
    </row>
    <row r="38" spans="1:25" ht="15.75" customHeight="1">
      <c r="A38" s="35">
        <v>43998.617936446761</v>
      </c>
      <c r="B38" s="16" t="s">
        <v>20</v>
      </c>
      <c r="C38" s="2" t="s">
        <v>10</v>
      </c>
      <c r="D38" s="1" t="s">
        <v>164</v>
      </c>
      <c r="E38" s="2" t="s">
        <v>952</v>
      </c>
      <c r="F38" s="4" t="s">
        <v>22</v>
      </c>
      <c r="G38" s="16" t="s">
        <v>29</v>
      </c>
      <c r="H38" s="16" t="s">
        <v>29</v>
      </c>
      <c r="I38" s="16" t="s">
        <v>29</v>
      </c>
      <c r="J38" s="2" t="s">
        <v>133</v>
      </c>
      <c r="K38" s="16" t="s">
        <v>959</v>
      </c>
      <c r="L38" s="2" t="s">
        <v>17</v>
      </c>
      <c r="M38" s="2" t="s">
        <v>165</v>
      </c>
      <c r="N38" s="2">
        <v>5</v>
      </c>
      <c r="O38" s="2">
        <v>5</v>
      </c>
      <c r="P38" s="2">
        <v>5</v>
      </c>
      <c r="Q38" s="2">
        <v>1</v>
      </c>
      <c r="R38" s="2">
        <v>3</v>
      </c>
      <c r="S38" s="2">
        <v>4</v>
      </c>
      <c r="T38" s="2">
        <v>4</v>
      </c>
      <c r="U38" s="42" t="s">
        <v>166</v>
      </c>
      <c r="V38" s="42" t="s">
        <v>167</v>
      </c>
      <c r="W38" s="42"/>
      <c r="X38" s="6"/>
      <c r="Y38" s="6"/>
    </row>
    <row r="39" spans="1:25" ht="15.75" customHeight="1">
      <c r="A39" s="35">
        <v>43998.61983512732</v>
      </c>
      <c r="B39" s="16" t="s">
        <v>20</v>
      </c>
      <c r="C39" s="2" t="s">
        <v>10</v>
      </c>
      <c r="D39" s="1" t="s">
        <v>11</v>
      </c>
      <c r="E39" s="2" t="s">
        <v>952</v>
      </c>
      <c r="F39" s="4" t="s">
        <v>22</v>
      </c>
      <c r="G39" s="16" t="s">
        <v>29</v>
      </c>
      <c r="H39" s="16" t="s">
        <v>35</v>
      </c>
      <c r="I39" s="16" t="s">
        <v>35</v>
      </c>
      <c r="J39" s="2" t="s">
        <v>71</v>
      </c>
      <c r="K39" s="16" t="s">
        <v>959</v>
      </c>
      <c r="L39" s="2" t="s">
        <v>17</v>
      </c>
      <c r="M39" s="2" t="s">
        <v>168</v>
      </c>
      <c r="N39" s="2">
        <v>5</v>
      </c>
      <c r="O39" s="2">
        <v>5</v>
      </c>
      <c r="P39" s="2">
        <v>5</v>
      </c>
      <c r="Q39" s="2">
        <v>1</v>
      </c>
      <c r="R39" s="2">
        <v>5</v>
      </c>
      <c r="S39" s="2">
        <v>5</v>
      </c>
      <c r="T39" s="2">
        <v>5</v>
      </c>
      <c r="U39" s="43" t="s">
        <v>169</v>
      </c>
      <c r="V39" s="42" t="s">
        <v>170</v>
      </c>
      <c r="W39" s="42"/>
      <c r="X39" s="6"/>
      <c r="Y39" s="6"/>
    </row>
    <row r="40" spans="1:25" ht="15.75" customHeight="1">
      <c r="A40" s="35">
        <v>43998.619882129628</v>
      </c>
      <c r="B40" s="16" t="s">
        <v>20</v>
      </c>
      <c r="C40" s="2" t="s">
        <v>10</v>
      </c>
      <c r="D40" s="1" t="s">
        <v>171</v>
      </c>
      <c r="E40" s="2" t="s">
        <v>953</v>
      </c>
      <c r="F40" s="4" t="s">
        <v>46</v>
      </c>
      <c r="G40" s="16" t="s">
        <v>29</v>
      </c>
      <c r="H40" s="16" t="s">
        <v>959</v>
      </c>
      <c r="I40" s="16" t="s">
        <v>29</v>
      </c>
      <c r="J40" s="2" t="s">
        <v>17</v>
      </c>
      <c r="K40" s="16" t="s">
        <v>16</v>
      </c>
      <c r="L40" s="2" t="s">
        <v>17</v>
      </c>
      <c r="M40" s="2" t="s">
        <v>172</v>
      </c>
      <c r="N40" s="2">
        <v>5</v>
      </c>
      <c r="O40" s="2">
        <v>3</v>
      </c>
      <c r="P40" s="2">
        <v>5</v>
      </c>
      <c r="Q40" s="2">
        <v>3</v>
      </c>
      <c r="R40" s="2">
        <v>4</v>
      </c>
      <c r="S40" s="2">
        <v>4</v>
      </c>
      <c r="T40" s="2">
        <v>4</v>
      </c>
      <c r="U40" s="42"/>
      <c r="V40" s="42"/>
      <c r="W40" s="42"/>
      <c r="X40" s="6"/>
      <c r="Y40" s="6"/>
    </row>
    <row r="41" spans="1:25" ht="15.75" customHeight="1">
      <c r="A41" s="35">
        <v>43998.62153138889</v>
      </c>
      <c r="B41" s="16" t="s">
        <v>20</v>
      </c>
      <c r="C41" s="2" t="s">
        <v>53</v>
      </c>
      <c r="D41" s="1" t="s">
        <v>173</v>
      </c>
      <c r="E41" s="2" t="s">
        <v>951</v>
      </c>
      <c r="F41" s="4" t="s">
        <v>22</v>
      </c>
      <c r="G41" s="16" t="s">
        <v>29</v>
      </c>
      <c r="H41" s="16" t="s">
        <v>29</v>
      </c>
      <c r="I41" s="16" t="s">
        <v>959</v>
      </c>
      <c r="J41" s="2" t="s">
        <v>23</v>
      </c>
      <c r="K41" s="16" t="s">
        <v>958</v>
      </c>
      <c r="L41" s="2" t="s">
        <v>17</v>
      </c>
      <c r="M41" s="2" t="s">
        <v>174</v>
      </c>
      <c r="N41" s="2">
        <v>5</v>
      </c>
      <c r="O41" s="2">
        <v>5</v>
      </c>
      <c r="P41" s="2">
        <v>4</v>
      </c>
      <c r="Q41" s="2">
        <v>3</v>
      </c>
      <c r="R41" s="2">
        <v>3</v>
      </c>
      <c r="S41" s="2">
        <v>3</v>
      </c>
      <c r="T41" s="2">
        <v>3</v>
      </c>
      <c r="U41" s="42"/>
      <c r="V41" s="42"/>
      <c r="W41" s="42"/>
      <c r="X41" s="6"/>
      <c r="Y41" s="6"/>
    </row>
    <row r="42" spans="1:25" ht="15.75" customHeight="1">
      <c r="A42" s="35">
        <v>43998.621979490737</v>
      </c>
      <c r="B42" s="16" t="s">
        <v>20</v>
      </c>
      <c r="C42" s="2" t="s">
        <v>10</v>
      </c>
      <c r="D42" s="1" t="s">
        <v>11</v>
      </c>
      <c r="E42" s="2" t="s">
        <v>953</v>
      </c>
      <c r="F42" s="4" t="s">
        <v>12</v>
      </c>
      <c r="G42" s="16" t="s">
        <v>35</v>
      </c>
      <c r="H42" s="16" t="s">
        <v>35</v>
      </c>
      <c r="I42" s="16" t="s">
        <v>35</v>
      </c>
      <c r="J42" s="2" t="s">
        <v>23</v>
      </c>
      <c r="K42" s="16" t="s">
        <v>959</v>
      </c>
      <c r="L42" s="2" t="s">
        <v>17</v>
      </c>
      <c r="M42" s="2" t="s">
        <v>175</v>
      </c>
      <c r="N42" s="2">
        <v>5</v>
      </c>
      <c r="O42" s="2">
        <v>5</v>
      </c>
      <c r="P42" s="2">
        <v>5</v>
      </c>
      <c r="Q42" s="2">
        <v>3</v>
      </c>
      <c r="R42" s="2">
        <v>5</v>
      </c>
      <c r="S42" s="2">
        <v>5</v>
      </c>
      <c r="T42" s="2">
        <v>5</v>
      </c>
      <c r="U42" s="42" t="s">
        <v>176</v>
      </c>
      <c r="V42" s="42" t="s">
        <v>177</v>
      </c>
      <c r="W42" s="42" t="s">
        <v>178</v>
      </c>
      <c r="X42" s="6"/>
      <c r="Y42" s="6"/>
    </row>
    <row r="43" spans="1:25" ht="15.75" customHeight="1">
      <c r="A43" s="35">
        <v>43998.634062268524</v>
      </c>
      <c r="B43" s="16" t="s">
        <v>20</v>
      </c>
      <c r="C43" s="2" t="s">
        <v>53</v>
      </c>
      <c r="D43" s="1" t="s">
        <v>179</v>
      </c>
      <c r="E43" s="2" t="s">
        <v>953</v>
      </c>
      <c r="F43" s="4" t="s">
        <v>12</v>
      </c>
      <c r="G43" s="16" t="s">
        <v>13</v>
      </c>
      <c r="H43" s="16" t="s">
        <v>13</v>
      </c>
      <c r="I43" s="16" t="s">
        <v>13</v>
      </c>
      <c r="J43" s="2" t="s">
        <v>156</v>
      </c>
      <c r="K43" s="16" t="s">
        <v>958</v>
      </c>
      <c r="L43" s="2" t="s">
        <v>17</v>
      </c>
      <c r="M43" s="2" t="s">
        <v>180</v>
      </c>
      <c r="N43" s="2">
        <v>5</v>
      </c>
      <c r="O43" s="2">
        <v>4</v>
      </c>
      <c r="P43" s="2">
        <v>5</v>
      </c>
      <c r="Q43" s="2">
        <v>2</v>
      </c>
      <c r="R43" s="2">
        <v>4</v>
      </c>
      <c r="S43" s="2">
        <v>4</v>
      </c>
      <c r="T43" s="2">
        <v>4</v>
      </c>
      <c r="U43" s="42"/>
      <c r="V43" s="42"/>
      <c r="W43" s="42"/>
      <c r="X43" s="6"/>
      <c r="Y43" s="6"/>
    </row>
    <row r="44" spans="1:25" ht="15.75" customHeight="1">
      <c r="A44" s="35">
        <v>43998.6356490162</v>
      </c>
      <c r="B44" s="16" t="s">
        <v>20</v>
      </c>
      <c r="C44" s="2" t="s">
        <v>10</v>
      </c>
      <c r="D44" s="1" t="s">
        <v>132</v>
      </c>
      <c r="E44" s="2" t="s">
        <v>953</v>
      </c>
      <c r="F44" s="4" t="s">
        <v>12</v>
      </c>
      <c r="G44" s="16" t="s">
        <v>35</v>
      </c>
      <c r="H44" s="16" t="s">
        <v>35</v>
      </c>
      <c r="I44" s="16" t="s">
        <v>35</v>
      </c>
      <c r="J44" s="2" t="s">
        <v>23</v>
      </c>
      <c r="K44" s="16" t="s">
        <v>35</v>
      </c>
      <c r="L44" s="2" t="s">
        <v>36</v>
      </c>
      <c r="M44" s="2" t="s">
        <v>181</v>
      </c>
      <c r="N44" s="2">
        <v>5</v>
      </c>
      <c r="O44" s="2">
        <v>2</v>
      </c>
      <c r="P44" s="2">
        <v>5</v>
      </c>
      <c r="Q44" s="2">
        <v>1</v>
      </c>
      <c r="R44" s="2">
        <v>5</v>
      </c>
      <c r="S44" s="2">
        <v>5</v>
      </c>
      <c r="T44" s="2">
        <v>5</v>
      </c>
      <c r="U44" s="42" t="s">
        <v>182</v>
      </c>
      <c r="V44" s="42" t="s">
        <v>183</v>
      </c>
      <c r="W44" s="42" t="s">
        <v>184</v>
      </c>
      <c r="X44" s="6"/>
      <c r="Y44" s="6"/>
    </row>
    <row r="45" spans="1:25" ht="15.75" customHeight="1">
      <c r="A45" s="35">
        <v>43998.63812664352</v>
      </c>
      <c r="B45" s="16" t="s">
        <v>20</v>
      </c>
      <c r="C45" s="2" t="s">
        <v>53</v>
      </c>
      <c r="D45" s="1" t="s">
        <v>11</v>
      </c>
      <c r="E45" s="2" t="s">
        <v>953</v>
      </c>
      <c r="F45" s="4" t="s">
        <v>12</v>
      </c>
      <c r="G45" s="16" t="s">
        <v>29</v>
      </c>
      <c r="H45" s="16" t="s">
        <v>29</v>
      </c>
      <c r="I45" s="16" t="s">
        <v>959</v>
      </c>
      <c r="J45" s="2" t="s">
        <v>17</v>
      </c>
      <c r="K45" s="16" t="s">
        <v>959</v>
      </c>
      <c r="L45" s="2" t="s">
        <v>17</v>
      </c>
      <c r="M45" s="2" t="s">
        <v>185</v>
      </c>
      <c r="N45" s="2">
        <v>5</v>
      </c>
      <c r="O45" s="2">
        <v>3</v>
      </c>
      <c r="P45" s="2">
        <v>5</v>
      </c>
      <c r="Q45" s="2">
        <v>4</v>
      </c>
      <c r="R45" s="2">
        <v>4</v>
      </c>
      <c r="S45" s="2">
        <v>4</v>
      </c>
      <c r="T45" s="2">
        <v>4</v>
      </c>
      <c r="U45" s="42" t="s">
        <v>186</v>
      </c>
      <c r="V45" s="42" t="s">
        <v>187</v>
      </c>
      <c r="W45" s="42" t="s">
        <v>188</v>
      </c>
      <c r="X45" s="6"/>
      <c r="Y45" s="6"/>
    </row>
    <row r="46" spans="1:25" ht="15.75" customHeight="1">
      <c r="A46" s="35">
        <v>43998.639036689812</v>
      </c>
      <c r="B46" s="16" t="s">
        <v>20</v>
      </c>
      <c r="C46" s="2" t="s">
        <v>10</v>
      </c>
      <c r="D46" s="1" t="s">
        <v>189</v>
      </c>
      <c r="E46" s="2" t="s">
        <v>952</v>
      </c>
      <c r="F46" s="4" t="s">
        <v>22</v>
      </c>
      <c r="G46" s="16" t="s">
        <v>13</v>
      </c>
      <c r="H46" s="16" t="s">
        <v>35</v>
      </c>
      <c r="I46" s="16" t="s">
        <v>13</v>
      </c>
      <c r="J46" s="2" t="s">
        <v>23</v>
      </c>
      <c r="K46" s="16" t="s">
        <v>959</v>
      </c>
      <c r="L46" s="2" t="s">
        <v>36</v>
      </c>
      <c r="M46" s="2" t="s">
        <v>190</v>
      </c>
      <c r="N46" s="2">
        <v>4</v>
      </c>
      <c r="O46" s="2">
        <v>5</v>
      </c>
      <c r="P46" s="2">
        <v>5</v>
      </c>
      <c r="Q46" s="2">
        <v>2</v>
      </c>
      <c r="R46" s="2">
        <v>5</v>
      </c>
      <c r="S46" s="2">
        <v>5</v>
      </c>
      <c r="T46" s="2">
        <v>5</v>
      </c>
      <c r="U46" s="42"/>
      <c r="V46" s="42"/>
      <c r="W46" s="42"/>
      <c r="X46" s="6"/>
      <c r="Y46" s="6"/>
    </row>
    <row r="47" spans="1:25" ht="15.75" customHeight="1">
      <c r="A47" s="35">
        <v>43998.652948506948</v>
      </c>
      <c r="B47" s="16" t="s">
        <v>191</v>
      </c>
      <c r="C47" s="2" t="s">
        <v>10</v>
      </c>
      <c r="D47" s="1" t="s">
        <v>51</v>
      </c>
      <c r="E47" s="2" t="s">
        <v>953</v>
      </c>
      <c r="F47" s="4" t="s">
        <v>12</v>
      </c>
      <c r="G47" s="16" t="s">
        <v>29</v>
      </c>
      <c r="H47" s="16" t="s">
        <v>29</v>
      </c>
      <c r="I47" s="16" t="s">
        <v>29</v>
      </c>
      <c r="J47" s="2" t="s">
        <v>23</v>
      </c>
      <c r="K47" s="16" t="s">
        <v>16</v>
      </c>
      <c r="L47" s="2" t="s">
        <v>17</v>
      </c>
      <c r="M47" s="2" t="s">
        <v>192</v>
      </c>
      <c r="N47" s="2">
        <v>4</v>
      </c>
      <c r="O47" s="2">
        <v>4</v>
      </c>
      <c r="P47" s="2">
        <v>4</v>
      </c>
      <c r="Q47" s="2">
        <v>3</v>
      </c>
      <c r="R47" s="2">
        <v>5</v>
      </c>
      <c r="S47" s="2">
        <v>5</v>
      </c>
      <c r="T47" s="2">
        <v>5</v>
      </c>
      <c r="U47" s="42"/>
      <c r="V47" s="42"/>
      <c r="W47" s="42"/>
      <c r="X47" s="6"/>
      <c r="Y47" s="6"/>
    </row>
    <row r="48" spans="1:25" ht="15.75" customHeight="1">
      <c r="A48" s="35">
        <v>43998.653452916667</v>
      </c>
      <c r="B48" s="16" t="s">
        <v>193</v>
      </c>
      <c r="C48" s="2" t="s">
        <v>10</v>
      </c>
      <c r="D48" s="1" t="s">
        <v>11</v>
      </c>
      <c r="E48" s="2" t="s">
        <v>951</v>
      </c>
      <c r="F48" s="4" t="s">
        <v>46</v>
      </c>
      <c r="G48" s="16" t="s">
        <v>958</v>
      </c>
      <c r="H48" s="16" t="s">
        <v>959</v>
      </c>
      <c r="I48" s="16" t="s">
        <v>958</v>
      </c>
      <c r="J48" s="2" t="s">
        <v>17</v>
      </c>
      <c r="K48" s="16" t="s">
        <v>958</v>
      </c>
      <c r="L48" s="2" t="s">
        <v>17</v>
      </c>
      <c r="M48" s="2" t="s">
        <v>62</v>
      </c>
      <c r="N48" s="2">
        <v>4</v>
      </c>
      <c r="O48" s="2">
        <v>3</v>
      </c>
      <c r="P48" s="2">
        <v>5</v>
      </c>
      <c r="Q48" s="2">
        <v>3</v>
      </c>
      <c r="R48" s="2">
        <v>3</v>
      </c>
      <c r="S48" s="2">
        <v>3</v>
      </c>
      <c r="T48" s="2">
        <v>3</v>
      </c>
      <c r="U48" s="42"/>
      <c r="V48" s="42"/>
      <c r="W48" s="42"/>
      <c r="X48" s="6"/>
      <c r="Y48" s="6"/>
    </row>
    <row r="49" spans="1:25" ht="15.75" customHeight="1">
      <c r="A49" s="35">
        <v>43998.654301006944</v>
      </c>
      <c r="B49" s="16" t="s">
        <v>194</v>
      </c>
      <c r="C49" s="2" t="s">
        <v>10</v>
      </c>
      <c r="D49" s="1" t="s">
        <v>195</v>
      </c>
      <c r="E49" s="2" t="s">
        <v>952</v>
      </c>
      <c r="F49" s="4" t="s">
        <v>22</v>
      </c>
      <c r="G49" s="16" t="s">
        <v>13</v>
      </c>
      <c r="H49" s="16" t="s">
        <v>35</v>
      </c>
      <c r="I49" s="16" t="s">
        <v>13</v>
      </c>
      <c r="J49" s="2" t="s">
        <v>71</v>
      </c>
      <c r="K49" s="16" t="s">
        <v>35</v>
      </c>
      <c r="L49" s="2" t="s">
        <v>36</v>
      </c>
      <c r="M49" s="2" t="s">
        <v>196</v>
      </c>
      <c r="N49" s="2">
        <v>5</v>
      </c>
      <c r="O49" s="2">
        <v>5</v>
      </c>
      <c r="P49" s="2">
        <v>5</v>
      </c>
      <c r="Q49" s="2">
        <v>4</v>
      </c>
      <c r="R49" s="2">
        <v>5</v>
      </c>
      <c r="S49" s="2">
        <v>5</v>
      </c>
      <c r="T49" s="2">
        <v>5</v>
      </c>
      <c r="U49" s="42"/>
      <c r="V49" s="42"/>
      <c r="W49" s="42"/>
      <c r="X49" s="6"/>
      <c r="Y49" s="6"/>
    </row>
    <row r="50" spans="1:25" ht="15.75" customHeight="1">
      <c r="A50" s="35">
        <v>43998.654806747683</v>
      </c>
      <c r="B50" s="16" t="s">
        <v>20</v>
      </c>
      <c r="C50" s="2" t="s">
        <v>10</v>
      </c>
      <c r="D50" s="1" t="s">
        <v>11</v>
      </c>
      <c r="E50" s="2" t="s">
        <v>952</v>
      </c>
      <c r="F50" s="4" t="s">
        <v>22</v>
      </c>
      <c r="G50" s="16" t="s">
        <v>29</v>
      </c>
      <c r="H50" s="16" t="s">
        <v>35</v>
      </c>
      <c r="I50" s="16" t="s">
        <v>35</v>
      </c>
      <c r="J50" s="2" t="s">
        <v>156</v>
      </c>
      <c r="K50" s="16" t="s">
        <v>959</v>
      </c>
      <c r="L50" s="2" t="s">
        <v>36</v>
      </c>
      <c r="M50" s="2" t="s">
        <v>197</v>
      </c>
      <c r="N50" s="2">
        <v>3</v>
      </c>
      <c r="O50" s="2">
        <v>3</v>
      </c>
      <c r="P50" s="2">
        <v>3</v>
      </c>
      <c r="Q50" s="2">
        <v>3</v>
      </c>
      <c r="R50" s="2">
        <v>3</v>
      </c>
      <c r="S50" s="2">
        <v>3</v>
      </c>
      <c r="T50" s="2">
        <v>3</v>
      </c>
      <c r="U50" s="42" t="s">
        <v>198</v>
      </c>
      <c r="V50" s="42"/>
      <c r="W50" s="42" t="s">
        <v>199</v>
      </c>
      <c r="X50" s="6"/>
      <c r="Y50" s="6"/>
    </row>
    <row r="51" spans="1:25" ht="15.75" customHeight="1">
      <c r="A51" s="35">
        <v>43998.655755891203</v>
      </c>
      <c r="B51" s="16" t="s">
        <v>20</v>
      </c>
      <c r="C51" s="2" t="s">
        <v>10</v>
      </c>
      <c r="D51" s="1" t="s">
        <v>11</v>
      </c>
      <c r="E51" s="2" t="s">
        <v>953</v>
      </c>
      <c r="F51" s="4" t="s">
        <v>12</v>
      </c>
      <c r="G51" s="16" t="s">
        <v>29</v>
      </c>
      <c r="H51" s="16" t="s">
        <v>29</v>
      </c>
      <c r="I51" s="16" t="s">
        <v>29</v>
      </c>
      <c r="J51" s="2" t="s">
        <v>17</v>
      </c>
      <c r="K51" s="16" t="s">
        <v>16</v>
      </c>
      <c r="L51" s="2" t="s">
        <v>17</v>
      </c>
      <c r="M51" s="2" t="s">
        <v>200</v>
      </c>
      <c r="N51" s="2">
        <v>3</v>
      </c>
      <c r="O51" s="2">
        <v>4</v>
      </c>
      <c r="P51" s="2">
        <v>5</v>
      </c>
      <c r="Q51" s="2">
        <v>1</v>
      </c>
      <c r="R51" s="2">
        <v>1</v>
      </c>
      <c r="S51" s="2">
        <v>1</v>
      </c>
      <c r="T51" s="2">
        <v>1</v>
      </c>
      <c r="U51" s="42" t="s">
        <v>201</v>
      </c>
      <c r="V51" s="42" t="s">
        <v>202</v>
      </c>
      <c r="W51" s="42" t="s">
        <v>203</v>
      </c>
      <c r="X51" s="6"/>
      <c r="Y51" s="6"/>
    </row>
    <row r="52" spans="1:25" ht="15.75" customHeight="1">
      <c r="A52" s="35">
        <v>43998.655545682872</v>
      </c>
      <c r="B52" s="16" t="s">
        <v>20</v>
      </c>
      <c r="C52" s="2" t="s">
        <v>53</v>
      </c>
      <c r="D52" s="1" t="s">
        <v>73</v>
      </c>
      <c r="E52" s="2" t="s">
        <v>952</v>
      </c>
      <c r="F52" s="4" t="s">
        <v>22</v>
      </c>
      <c r="G52" s="16" t="s">
        <v>29</v>
      </c>
      <c r="H52" s="16" t="s">
        <v>13</v>
      </c>
      <c r="I52" s="16" t="s">
        <v>29</v>
      </c>
      <c r="J52" s="2" t="s">
        <v>23</v>
      </c>
      <c r="K52" s="16" t="s">
        <v>959</v>
      </c>
      <c r="L52" s="2" t="s">
        <v>36</v>
      </c>
      <c r="M52" s="2" t="s">
        <v>204</v>
      </c>
      <c r="N52" s="2">
        <v>5</v>
      </c>
      <c r="O52" s="2">
        <v>5</v>
      </c>
      <c r="P52" s="2">
        <v>5</v>
      </c>
      <c r="Q52" s="2">
        <v>3</v>
      </c>
      <c r="R52" s="2">
        <v>4</v>
      </c>
      <c r="S52" s="2">
        <v>5</v>
      </c>
      <c r="T52" s="2">
        <v>4</v>
      </c>
      <c r="U52" s="42"/>
      <c r="V52" s="42"/>
      <c r="W52" s="42" t="s">
        <v>205</v>
      </c>
      <c r="X52" s="6"/>
      <c r="Y52" s="6"/>
    </row>
    <row r="53" spans="1:25" ht="15.75" customHeight="1">
      <c r="A53" s="35">
        <v>43998.656250081018</v>
      </c>
      <c r="B53" s="16" t="s">
        <v>33</v>
      </c>
      <c r="C53" s="2" t="s">
        <v>10</v>
      </c>
      <c r="D53" s="1" t="s">
        <v>206</v>
      </c>
      <c r="E53" s="2" t="s">
        <v>952</v>
      </c>
      <c r="F53" s="4" t="s">
        <v>46</v>
      </c>
      <c r="G53" s="16" t="s">
        <v>958</v>
      </c>
      <c r="H53" s="16" t="s">
        <v>13</v>
      </c>
      <c r="I53" s="16" t="s">
        <v>13</v>
      </c>
      <c r="J53" s="2" t="s">
        <v>156</v>
      </c>
      <c r="K53" s="16" t="s">
        <v>958</v>
      </c>
      <c r="L53" s="2" t="s">
        <v>17</v>
      </c>
      <c r="M53" s="2" t="s">
        <v>207</v>
      </c>
      <c r="N53" s="2">
        <v>5</v>
      </c>
      <c r="O53" s="2">
        <v>4</v>
      </c>
      <c r="P53" s="2">
        <v>5</v>
      </c>
      <c r="Q53" s="2">
        <v>4</v>
      </c>
      <c r="R53" s="2">
        <v>4</v>
      </c>
      <c r="S53" s="2">
        <v>4</v>
      </c>
      <c r="T53" s="2">
        <v>3</v>
      </c>
      <c r="U53" s="42" t="s">
        <v>208</v>
      </c>
      <c r="V53" s="42" t="s">
        <v>209</v>
      </c>
      <c r="W53" s="42"/>
      <c r="X53" s="6"/>
      <c r="Y53" s="6"/>
    </row>
    <row r="54" spans="1:25" ht="15.75" customHeight="1">
      <c r="A54" s="35">
        <v>43998.656891099541</v>
      </c>
      <c r="B54" s="16" t="s">
        <v>33</v>
      </c>
      <c r="C54" s="2" t="s">
        <v>10</v>
      </c>
      <c r="D54" s="1" t="s">
        <v>11</v>
      </c>
      <c r="E54" s="2" t="s">
        <v>952</v>
      </c>
      <c r="F54" s="4" t="s">
        <v>12</v>
      </c>
      <c r="G54" s="16" t="s">
        <v>29</v>
      </c>
      <c r="H54" s="16" t="s">
        <v>29</v>
      </c>
      <c r="I54" s="16" t="s">
        <v>29</v>
      </c>
      <c r="J54" s="2" t="s">
        <v>156</v>
      </c>
      <c r="K54" s="16" t="s">
        <v>958</v>
      </c>
      <c r="L54" s="2" t="s">
        <v>17</v>
      </c>
      <c r="M54" s="2" t="s">
        <v>210</v>
      </c>
      <c r="N54" s="2">
        <v>5</v>
      </c>
      <c r="O54" s="2">
        <v>5</v>
      </c>
      <c r="P54" s="2">
        <v>5</v>
      </c>
      <c r="Q54" s="2">
        <v>4</v>
      </c>
      <c r="R54" s="2">
        <v>5</v>
      </c>
      <c r="S54" s="2">
        <v>5</v>
      </c>
      <c r="T54" s="2">
        <v>5</v>
      </c>
      <c r="U54" s="42" t="s">
        <v>211</v>
      </c>
      <c r="V54" s="42" t="s">
        <v>212</v>
      </c>
      <c r="W54" s="42" t="s">
        <v>213</v>
      </c>
      <c r="X54" s="6"/>
      <c r="Y54" s="6"/>
    </row>
    <row r="55" spans="1:25" ht="15.75" customHeight="1">
      <c r="A55" s="35">
        <v>43998.660140219908</v>
      </c>
      <c r="B55" s="16" t="s">
        <v>20</v>
      </c>
      <c r="C55" s="2" t="s">
        <v>10</v>
      </c>
      <c r="D55" s="1" t="s">
        <v>11</v>
      </c>
      <c r="E55" s="2" t="s">
        <v>952</v>
      </c>
      <c r="F55" s="4" t="s">
        <v>22</v>
      </c>
      <c r="G55" s="16" t="s">
        <v>35</v>
      </c>
      <c r="H55" s="16" t="s">
        <v>35</v>
      </c>
      <c r="I55" s="16" t="s">
        <v>35</v>
      </c>
      <c r="J55" s="2" t="s">
        <v>71</v>
      </c>
      <c r="K55" s="16" t="s">
        <v>35</v>
      </c>
      <c r="L55" s="2" t="s">
        <v>36</v>
      </c>
      <c r="M55" s="2" t="s">
        <v>214</v>
      </c>
      <c r="N55" s="2">
        <v>2</v>
      </c>
      <c r="O55" s="2">
        <v>4</v>
      </c>
      <c r="P55" s="2">
        <v>5</v>
      </c>
      <c r="Q55" s="2">
        <v>5</v>
      </c>
      <c r="R55" s="2">
        <v>3</v>
      </c>
      <c r="S55" s="2">
        <v>3</v>
      </c>
      <c r="T55" s="2">
        <v>3</v>
      </c>
      <c r="U55" s="42" t="s">
        <v>215</v>
      </c>
      <c r="V55" s="42" t="s">
        <v>216</v>
      </c>
      <c r="W55" s="42"/>
      <c r="X55" s="6"/>
      <c r="Y55" s="6"/>
    </row>
    <row r="56" spans="1:25" ht="15.75" customHeight="1">
      <c r="A56" s="35">
        <v>43998.660612129628</v>
      </c>
      <c r="B56" s="16" t="s">
        <v>9</v>
      </c>
      <c r="C56" s="2" t="s">
        <v>10</v>
      </c>
      <c r="D56" s="7"/>
      <c r="E56" s="2" t="s">
        <v>953</v>
      </c>
      <c r="F56" s="4" t="s">
        <v>12</v>
      </c>
      <c r="G56" s="16" t="s">
        <v>29</v>
      </c>
      <c r="H56" s="16" t="s">
        <v>35</v>
      </c>
      <c r="I56" s="16" t="s">
        <v>35</v>
      </c>
      <c r="J56" s="2" t="s">
        <v>133</v>
      </c>
      <c r="K56" s="16" t="s">
        <v>959</v>
      </c>
      <c r="L56" s="2" t="s">
        <v>17</v>
      </c>
      <c r="M56" s="2" t="s">
        <v>217</v>
      </c>
      <c r="N56" s="2">
        <v>5</v>
      </c>
      <c r="O56" s="2">
        <v>5</v>
      </c>
      <c r="P56" s="2">
        <v>5</v>
      </c>
      <c r="Q56" s="2">
        <v>3</v>
      </c>
      <c r="R56" s="2">
        <v>4</v>
      </c>
      <c r="S56" s="2">
        <v>5</v>
      </c>
      <c r="T56" s="2">
        <v>5</v>
      </c>
      <c r="U56" s="42" t="s">
        <v>36</v>
      </c>
      <c r="V56" s="42" t="s">
        <v>36</v>
      </c>
      <c r="W56" s="42" t="s">
        <v>218</v>
      </c>
      <c r="X56" s="6"/>
      <c r="Y56" s="6"/>
    </row>
    <row r="57" spans="1:25" ht="15.75" customHeight="1">
      <c r="A57" s="35">
        <v>43998.660822060185</v>
      </c>
      <c r="B57" s="16" t="s">
        <v>20</v>
      </c>
      <c r="C57" s="2" t="s">
        <v>10</v>
      </c>
      <c r="D57" s="1" t="s">
        <v>118</v>
      </c>
      <c r="E57" s="2" t="s">
        <v>953</v>
      </c>
      <c r="F57" s="4" t="s">
        <v>22</v>
      </c>
      <c r="G57" s="16" t="s">
        <v>29</v>
      </c>
      <c r="H57" s="16" t="s">
        <v>29</v>
      </c>
      <c r="I57" s="16" t="s">
        <v>29</v>
      </c>
      <c r="J57" s="2" t="s">
        <v>17</v>
      </c>
      <c r="K57" s="16" t="s">
        <v>16</v>
      </c>
      <c r="L57" s="2" t="s">
        <v>36</v>
      </c>
      <c r="M57" s="2" t="s">
        <v>219</v>
      </c>
      <c r="N57" s="2">
        <v>5</v>
      </c>
      <c r="O57" s="2">
        <v>5</v>
      </c>
      <c r="P57" s="2">
        <v>5</v>
      </c>
      <c r="Q57" s="2">
        <v>1</v>
      </c>
      <c r="R57" s="2">
        <v>5</v>
      </c>
      <c r="S57" s="2">
        <v>5</v>
      </c>
      <c r="T57" s="2">
        <v>5</v>
      </c>
      <c r="U57" s="42"/>
      <c r="V57" s="42"/>
      <c r="W57" s="42"/>
      <c r="X57" s="6"/>
      <c r="Y57" s="6"/>
    </row>
    <row r="58" spans="1:25" ht="15.75" customHeight="1">
      <c r="A58" s="35">
        <v>43998.662091863429</v>
      </c>
      <c r="B58" s="16" t="s">
        <v>33</v>
      </c>
      <c r="C58" s="2" t="s">
        <v>10</v>
      </c>
      <c r="D58" s="1" t="s">
        <v>11</v>
      </c>
      <c r="E58" s="2" t="s">
        <v>951</v>
      </c>
      <c r="F58" s="4" t="s">
        <v>34</v>
      </c>
      <c r="G58" s="16" t="s">
        <v>958</v>
      </c>
      <c r="H58" s="16" t="s">
        <v>958</v>
      </c>
      <c r="I58" s="16" t="s">
        <v>958</v>
      </c>
      <c r="J58" s="2" t="s">
        <v>17</v>
      </c>
      <c r="K58" s="16" t="s">
        <v>958</v>
      </c>
      <c r="L58" s="2" t="s">
        <v>36</v>
      </c>
      <c r="M58" s="2" t="s">
        <v>220</v>
      </c>
      <c r="N58" s="2">
        <v>5</v>
      </c>
      <c r="O58" s="2">
        <v>5</v>
      </c>
      <c r="P58" s="2">
        <v>1</v>
      </c>
      <c r="Q58" s="2">
        <v>3</v>
      </c>
      <c r="R58" s="2">
        <v>3</v>
      </c>
      <c r="S58" s="2">
        <v>4</v>
      </c>
      <c r="T58" s="2">
        <v>4</v>
      </c>
      <c r="U58" s="42" t="s">
        <v>221</v>
      </c>
      <c r="V58" s="42"/>
      <c r="W58" s="42" t="s">
        <v>222</v>
      </c>
      <c r="X58" s="6"/>
      <c r="Y58" s="6"/>
    </row>
    <row r="59" spans="1:25" ht="15.75" customHeight="1">
      <c r="A59" s="35">
        <v>43998.662810011578</v>
      </c>
      <c r="B59" s="16" t="s">
        <v>33</v>
      </c>
      <c r="C59" s="2" t="s">
        <v>10</v>
      </c>
      <c r="D59" s="1" t="s">
        <v>223</v>
      </c>
      <c r="E59" s="2" t="s">
        <v>953</v>
      </c>
      <c r="F59" s="4" t="s">
        <v>46</v>
      </c>
      <c r="G59" s="16" t="s">
        <v>29</v>
      </c>
      <c r="H59" s="16" t="s">
        <v>35</v>
      </c>
      <c r="I59" s="16" t="s">
        <v>13</v>
      </c>
      <c r="J59" s="2" t="s">
        <v>23</v>
      </c>
      <c r="K59" s="16" t="s">
        <v>959</v>
      </c>
      <c r="L59" s="2" t="s">
        <v>17</v>
      </c>
      <c r="M59" s="2" t="s">
        <v>224</v>
      </c>
      <c r="N59" s="2">
        <v>5</v>
      </c>
      <c r="O59" s="2">
        <v>5</v>
      </c>
      <c r="P59" s="2">
        <v>5</v>
      </c>
      <c r="Q59" s="2">
        <v>3</v>
      </c>
      <c r="R59" s="2">
        <v>4</v>
      </c>
      <c r="S59" s="2">
        <v>4</v>
      </c>
      <c r="T59" s="2">
        <v>4</v>
      </c>
      <c r="U59" s="42"/>
      <c r="V59" s="42"/>
      <c r="W59" s="42"/>
      <c r="X59" s="6"/>
      <c r="Y59" s="6"/>
    </row>
    <row r="60" spans="1:25" ht="15.75" customHeight="1">
      <c r="A60" s="35">
        <v>43998.663339999999</v>
      </c>
      <c r="B60" s="16" t="s">
        <v>20</v>
      </c>
      <c r="C60" s="2" t="s">
        <v>10</v>
      </c>
      <c r="D60" s="1" t="s">
        <v>11</v>
      </c>
      <c r="E60" s="2" t="s">
        <v>953</v>
      </c>
      <c r="F60" s="4" t="s">
        <v>12</v>
      </c>
      <c r="G60" s="16" t="s">
        <v>13</v>
      </c>
      <c r="H60" s="16" t="s">
        <v>35</v>
      </c>
      <c r="I60" s="16" t="s">
        <v>13</v>
      </c>
      <c r="J60" s="2" t="s">
        <v>71</v>
      </c>
      <c r="K60" s="16" t="s">
        <v>16</v>
      </c>
      <c r="L60" s="2" t="s">
        <v>36</v>
      </c>
      <c r="M60" s="2" t="s">
        <v>225</v>
      </c>
      <c r="N60" s="2">
        <v>4</v>
      </c>
      <c r="O60" s="2">
        <v>5</v>
      </c>
      <c r="P60" s="2">
        <v>5</v>
      </c>
      <c r="Q60" s="2">
        <v>5</v>
      </c>
      <c r="R60" s="2">
        <v>4</v>
      </c>
      <c r="S60" s="2">
        <v>3</v>
      </c>
      <c r="T60" s="2">
        <v>3</v>
      </c>
      <c r="U60" s="42" t="s">
        <v>226</v>
      </c>
      <c r="V60" s="42" t="s">
        <v>227</v>
      </c>
      <c r="W60" s="42" t="s">
        <v>228</v>
      </c>
      <c r="X60" s="6"/>
      <c r="Y60" s="6"/>
    </row>
    <row r="61" spans="1:25" ht="15.75" customHeight="1">
      <c r="A61" s="35">
        <v>43998.664657384259</v>
      </c>
      <c r="B61" s="16" t="s">
        <v>20</v>
      </c>
      <c r="C61" s="2" t="s">
        <v>10</v>
      </c>
      <c r="D61" s="1" t="s">
        <v>11</v>
      </c>
      <c r="E61" s="2" t="s">
        <v>953</v>
      </c>
      <c r="F61" s="4" t="s">
        <v>12</v>
      </c>
      <c r="G61" s="16" t="s">
        <v>29</v>
      </c>
      <c r="H61" s="16" t="s">
        <v>13</v>
      </c>
      <c r="I61" s="16" t="s">
        <v>13</v>
      </c>
      <c r="J61" s="2" t="s">
        <v>23</v>
      </c>
      <c r="K61" s="16" t="s">
        <v>16</v>
      </c>
      <c r="L61" s="2" t="s">
        <v>17</v>
      </c>
      <c r="M61" s="2" t="s">
        <v>229</v>
      </c>
      <c r="N61" s="2">
        <v>4</v>
      </c>
      <c r="O61" s="2">
        <v>4</v>
      </c>
      <c r="P61" s="2">
        <v>4</v>
      </c>
      <c r="Q61" s="2">
        <v>2</v>
      </c>
      <c r="R61" s="2">
        <v>5</v>
      </c>
      <c r="S61" s="2">
        <v>5</v>
      </c>
      <c r="T61" s="2">
        <v>5</v>
      </c>
      <c r="U61" s="42" t="s">
        <v>230</v>
      </c>
      <c r="V61" s="42" t="s">
        <v>231</v>
      </c>
      <c r="W61" s="42" t="s">
        <v>232</v>
      </c>
      <c r="X61" s="6"/>
      <c r="Y61" s="6"/>
    </row>
    <row r="62" spans="1:25" ht="15.75" customHeight="1">
      <c r="A62" s="35">
        <v>43998.665729733795</v>
      </c>
      <c r="B62" s="16" t="s">
        <v>33</v>
      </c>
      <c r="C62" s="2" t="s">
        <v>10</v>
      </c>
      <c r="D62" s="7"/>
      <c r="E62" s="2" t="s">
        <v>953</v>
      </c>
      <c r="F62" s="4" t="s">
        <v>12</v>
      </c>
      <c r="G62" s="16" t="s">
        <v>35</v>
      </c>
      <c r="H62" s="16" t="s">
        <v>14</v>
      </c>
      <c r="I62" s="16" t="s">
        <v>35</v>
      </c>
      <c r="J62" s="2" t="s">
        <v>71</v>
      </c>
      <c r="K62" s="16" t="s">
        <v>969</v>
      </c>
      <c r="L62" s="2" t="s">
        <v>36</v>
      </c>
      <c r="M62" s="2" t="s">
        <v>233</v>
      </c>
      <c r="N62" s="2">
        <v>5</v>
      </c>
      <c r="O62" s="2">
        <v>5</v>
      </c>
      <c r="P62" s="2">
        <v>5</v>
      </c>
      <c r="Q62" s="2">
        <v>4</v>
      </c>
      <c r="R62" s="2">
        <v>5</v>
      </c>
      <c r="S62" s="2">
        <v>4</v>
      </c>
      <c r="T62" s="2">
        <v>5</v>
      </c>
      <c r="U62" s="42">
        <v>2021</v>
      </c>
      <c r="V62" s="42" t="s">
        <v>234</v>
      </c>
      <c r="W62" s="42" t="s">
        <v>235</v>
      </c>
      <c r="X62" s="6"/>
      <c r="Y62" s="6"/>
    </row>
    <row r="63" spans="1:25" ht="15.75" customHeight="1">
      <c r="A63" s="35">
        <v>43998.666420069443</v>
      </c>
      <c r="B63" s="16" t="s">
        <v>20</v>
      </c>
      <c r="C63" s="2" t="s">
        <v>10</v>
      </c>
      <c r="D63" s="1" t="s">
        <v>11</v>
      </c>
      <c r="E63" s="2" t="s">
        <v>951</v>
      </c>
      <c r="F63" s="4" t="s">
        <v>46</v>
      </c>
      <c r="G63" s="16" t="s">
        <v>958</v>
      </c>
      <c r="H63" s="16" t="s">
        <v>13</v>
      </c>
      <c r="I63" s="16" t="s">
        <v>29</v>
      </c>
      <c r="J63" s="2" t="s">
        <v>23</v>
      </c>
      <c r="K63" s="16" t="s">
        <v>958</v>
      </c>
      <c r="L63" s="2" t="s">
        <v>17</v>
      </c>
      <c r="M63" s="2" t="s">
        <v>236</v>
      </c>
      <c r="N63" s="2">
        <v>5</v>
      </c>
      <c r="O63" s="2">
        <v>4</v>
      </c>
      <c r="P63" s="2">
        <v>5</v>
      </c>
      <c r="Q63" s="2">
        <v>3</v>
      </c>
      <c r="R63" s="2">
        <v>4</v>
      </c>
      <c r="S63" s="2">
        <v>4</v>
      </c>
      <c r="T63" s="2">
        <v>4</v>
      </c>
      <c r="U63" s="42" t="s">
        <v>237</v>
      </c>
      <c r="V63" s="42"/>
      <c r="W63" s="42"/>
      <c r="X63" s="6"/>
      <c r="Y63" s="6"/>
    </row>
    <row r="64" spans="1:25" ht="15.75" customHeight="1">
      <c r="A64" s="35">
        <v>43998.672831331016</v>
      </c>
      <c r="B64" s="16" t="s">
        <v>20</v>
      </c>
      <c r="C64" s="2" t="s">
        <v>53</v>
      </c>
      <c r="D64" s="1" t="s">
        <v>11</v>
      </c>
      <c r="E64" s="2" t="s">
        <v>953</v>
      </c>
      <c r="F64" s="4" t="s">
        <v>12</v>
      </c>
      <c r="G64" s="16" t="s">
        <v>29</v>
      </c>
      <c r="H64" s="16" t="s">
        <v>959</v>
      </c>
      <c r="I64" s="16" t="s">
        <v>959</v>
      </c>
      <c r="J64" s="2" t="s">
        <v>17</v>
      </c>
      <c r="K64" s="16" t="s">
        <v>958</v>
      </c>
      <c r="L64" s="2" t="s">
        <v>36</v>
      </c>
      <c r="M64" s="2" t="s">
        <v>238</v>
      </c>
      <c r="N64" s="2">
        <v>5</v>
      </c>
      <c r="O64" s="2">
        <v>5</v>
      </c>
      <c r="P64" s="2">
        <v>5</v>
      </c>
      <c r="Q64" s="2">
        <v>1</v>
      </c>
      <c r="R64" s="2">
        <v>3</v>
      </c>
      <c r="S64" s="2">
        <v>3</v>
      </c>
      <c r="T64" s="2">
        <v>3</v>
      </c>
      <c r="U64" s="42"/>
      <c r="V64" s="42"/>
      <c r="W64" s="42"/>
      <c r="X64" s="6"/>
      <c r="Y64" s="6"/>
    </row>
    <row r="65" spans="1:25" ht="15.75" customHeight="1">
      <c r="A65" s="35">
        <v>43998.677108761578</v>
      </c>
      <c r="B65" s="16" t="s">
        <v>20</v>
      </c>
      <c r="C65" s="2" t="s">
        <v>10</v>
      </c>
      <c r="D65" s="1" t="s">
        <v>11</v>
      </c>
      <c r="E65" s="2" t="s">
        <v>952</v>
      </c>
      <c r="F65" s="4" t="s">
        <v>22</v>
      </c>
      <c r="G65" s="16" t="s">
        <v>35</v>
      </c>
      <c r="H65" s="16" t="s">
        <v>35</v>
      </c>
      <c r="I65" s="16" t="s">
        <v>35</v>
      </c>
      <c r="J65" s="2" t="s">
        <v>23</v>
      </c>
      <c r="K65" s="16" t="s">
        <v>959</v>
      </c>
      <c r="L65" s="2" t="s">
        <v>36</v>
      </c>
      <c r="M65" s="2" t="s">
        <v>239</v>
      </c>
      <c r="N65" s="2">
        <v>5</v>
      </c>
      <c r="O65" s="2">
        <v>5</v>
      </c>
      <c r="P65" s="2">
        <v>5</v>
      </c>
      <c r="Q65" s="2">
        <v>5</v>
      </c>
      <c r="R65" s="2">
        <v>5</v>
      </c>
      <c r="S65" s="2">
        <v>5</v>
      </c>
      <c r="T65" s="2">
        <v>5</v>
      </c>
      <c r="U65" s="42" t="s">
        <v>226</v>
      </c>
      <c r="V65" s="42"/>
      <c r="W65" s="42"/>
      <c r="X65" s="6"/>
      <c r="Y65" s="6"/>
    </row>
    <row r="66" spans="1:25" ht="15.75" customHeight="1">
      <c r="A66" s="35">
        <v>43998.689008020832</v>
      </c>
      <c r="B66" s="16" t="s">
        <v>20</v>
      </c>
      <c r="C66" s="2" t="s">
        <v>10</v>
      </c>
      <c r="D66" s="1" t="s">
        <v>118</v>
      </c>
      <c r="E66" s="2" t="s">
        <v>952</v>
      </c>
      <c r="F66" s="4" t="s">
        <v>22</v>
      </c>
      <c r="G66" s="16" t="s">
        <v>29</v>
      </c>
      <c r="H66" s="16" t="s">
        <v>14</v>
      </c>
      <c r="I66" s="16" t="s">
        <v>35</v>
      </c>
      <c r="J66" s="2" t="s">
        <v>156</v>
      </c>
      <c r="K66" s="16" t="s">
        <v>959</v>
      </c>
      <c r="L66" s="2" t="s">
        <v>17</v>
      </c>
      <c r="M66" s="2" t="s">
        <v>240</v>
      </c>
      <c r="N66" s="2">
        <v>3</v>
      </c>
      <c r="O66" s="2">
        <v>5</v>
      </c>
      <c r="P66" s="2">
        <v>4</v>
      </c>
      <c r="Q66" s="2">
        <v>2</v>
      </c>
      <c r="R66" s="2">
        <v>5</v>
      </c>
      <c r="S66" s="2">
        <v>5</v>
      </c>
      <c r="T66" s="2">
        <v>4</v>
      </c>
      <c r="U66" s="42"/>
      <c r="V66" s="42"/>
      <c r="W66" s="42"/>
      <c r="X66" s="6"/>
      <c r="Y66" s="6"/>
    </row>
    <row r="67" spans="1:25" ht="15.75" customHeight="1">
      <c r="A67" s="35">
        <v>43998.691844131943</v>
      </c>
      <c r="B67" s="16" t="s">
        <v>20</v>
      </c>
      <c r="C67" s="2" t="s">
        <v>59</v>
      </c>
      <c r="D67" s="1" t="s">
        <v>11</v>
      </c>
      <c r="E67" s="2" t="s">
        <v>953</v>
      </c>
      <c r="F67" s="4" t="s">
        <v>22</v>
      </c>
      <c r="G67" s="16" t="s">
        <v>29</v>
      </c>
      <c r="H67" s="16" t="s">
        <v>35</v>
      </c>
      <c r="I67" s="16" t="s">
        <v>35</v>
      </c>
      <c r="J67" s="2" t="s">
        <v>23</v>
      </c>
      <c r="K67" s="16" t="s">
        <v>16</v>
      </c>
      <c r="L67" s="2" t="s">
        <v>17</v>
      </c>
      <c r="M67" s="2" t="s">
        <v>241</v>
      </c>
      <c r="N67" s="2">
        <v>4</v>
      </c>
      <c r="O67" s="2">
        <v>2</v>
      </c>
      <c r="P67" s="2">
        <v>5</v>
      </c>
      <c r="Q67" s="2">
        <v>3</v>
      </c>
      <c r="R67" s="2">
        <v>1</v>
      </c>
      <c r="S67" s="2">
        <v>2</v>
      </c>
      <c r="T67" s="2">
        <v>2</v>
      </c>
      <c r="U67" s="42" t="s">
        <v>242</v>
      </c>
      <c r="V67" s="42" t="s">
        <v>243</v>
      </c>
      <c r="W67" s="42" t="s">
        <v>244</v>
      </c>
      <c r="X67" s="6"/>
      <c r="Y67" s="6"/>
    </row>
    <row r="68" spans="1:25" ht="15.75" customHeight="1">
      <c r="A68" s="35">
        <v>43998.697341574079</v>
      </c>
      <c r="B68" s="16" t="s">
        <v>20</v>
      </c>
      <c r="C68" s="2" t="s">
        <v>10</v>
      </c>
      <c r="D68" s="7"/>
      <c r="E68" s="2" t="s">
        <v>953</v>
      </c>
      <c r="F68" s="4" t="s">
        <v>12</v>
      </c>
      <c r="G68" s="16" t="s">
        <v>29</v>
      </c>
      <c r="H68" s="16" t="s">
        <v>35</v>
      </c>
      <c r="I68" s="16" t="s">
        <v>35</v>
      </c>
      <c r="J68" s="2" t="s">
        <v>156</v>
      </c>
      <c r="K68" s="16" t="s">
        <v>16</v>
      </c>
      <c r="L68" s="2" t="s">
        <v>17</v>
      </c>
      <c r="M68" s="2" t="s">
        <v>245</v>
      </c>
      <c r="N68" s="2">
        <v>5</v>
      </c>
      <c r="O68" s="2">
        <v>5</v>
      </c>
      <c r="P68" s="2">
        <v>5</v>
      </c>
      <c r="Q68" s="2">
        <v>2</v>
      </c>
      <c r="R68" s="2">
        <v>4</v>
      </c>
      <c r="S68" s="2">
        <v>4</v>
      </c>
      <c r="T68" s="2">
        <v>4</v>
      </c>
      <c r="U68" s="42"/>
      <c r="V68" s="42"/>
      <c r="W68" s="42"/>
      <c r="X68" s="6"/>
      <c r="Y68" s="6"/>
    </row>
    <row r="69" spans="1:25" ht="15.75" customHeight="1">
      <c r="A69" s="35">
        <v>43998.702096319445</v>
      </c>
      <c r="B69" s="16" t="s">
        <v>20</v>
      </c>
      <c r="C69" s="2" t="s">
        <v>10</v>
      </c>
      <c r="D69" s="1" t="s">
        <v>11</v>
      </c>
      <c r="E69" s="2" t="s">
        <v>953</v>
      </c>
      <c r="F69" s="4" t="s">
        <v>12</v>
      </c>
      <c r="G69" s="16" t="s">
        <v>14</v>
      </c>
      <c r="H69" s="16" t="s">
        <v>14</v>
      </c>
      <c r="I69" s="16" t="s">
        <v>14</v>
      </c>
      <c r="J69" s="2" t="s">
        <v>156</v>
      </c>
      <c r="K69" s="16" t="s">
        <v>16</v>
      </c>
      <c r="L69" s="2" t="s">
        <v>17</v>
      </c>
      <c r="M69" s="2" t="s">
        <v>246</v>
      </c>
      <c r="N69" s="2">
        <v>1</v>
      </c>
      <c r="O69" s="2">
        <v>4</v>
      </c>
      <c r="P69" s="2">
        <v>1</v>
      </c>
      <c r="Q69" s="2">
        <v>2</v>
      </c>
      <c r="R69" s="2">
        <v>2</v>
      </c>
      <c r="S69" s="2">
        <v>3</v>
      </c>
      <c r="T69" s="2">
        <v>5</v>
      </c>
      <c r="U69" s="42"/>
      <c r="V69" s="42"/>
      <c r="W69" s="42"/>
      <c r="X69" s="6"/>
      <c r="Y69" s="6"/>
    </row>
    <row r="70" spans="1:25" ht="15.75" customHeight="1">
      <c r="A70" s="35">
        <v>43998.704562546292</v>
      </c>
      <c r="B70" s="16" t="s">
        <v>20</v>
      </c>
      <c r="C70" s="2" t="s">
        <v>10</v>
      </c>
      <c r="D70" s="1" t="s">
        <v>51</v>
      </c>
      <c r="E70" s="2" t="s">
        <v>952</v>
      </c>
      <c r="F70" s="4" t="s">
        <v>70</v>
      </c>
      <c r="G70" s="16" t="s">
        <v>13</v>
      </c>
      <c r="H70" s="16" t="s">
        <v>13</v>
      </c>
      <c r="I70" s="16" t="s">
        <v>35</v>
      </c>
      <c r="J70" s="2" t="s">
        <v>23</v>
      </c>
      <c r="K70" s="16" t="s">
        <v>969</v>
      </c>
      <c r="L70" s="2" t="s">
        <v>36</v>
      </c>
      <c r="M70" s="2" t="s">
        <v>247</v>
      </c>
      <c r="N70" s="2">
        <v>3</v>
      </c>
      <c r="O70" s="2">
        <v>3</v>
      </c>
      <c r="P70" s="2">
        <v>3</v>
      </c>
      <c r="Q70" s="2">
        <v>1</v>
      </c>
      <c r="R70" s="2">
        <v>3</v>
      </c>
      <c r="S70" s="2">
        <v>3</v>
      </c>
      <c r="T70" s="2">
        <v>3</v>
      </c>
      <c r="U70" s="42" t="s">
        <v>248</v>
      </c>
      <c r="V70" s="42" t="s">
        <v>17</v>
      </c>
      <c r="W70" s="42"/>
      <c r="X70" s="6"/>
      <c r="Y70" s="6"/>
    </row>
    <row r="71" spans="1:25" ht="15.75" customHeight="1">
      <c r="A71" s="35">
        <v>43998.70537826389</v>
      </c>
      <c r="B71" s="16" t="s">
        <v>33</v>
      </c>
      <c r="C71" s="2" t="s">
        <v>53</v>
      </c>
      <c r="D71" s="1" t="s">
        <v>151</v>
      </c>
      <c r="E71" s="2" t="s">
        <v>952</v>
      </c>
      <c r="F71" s="4" t="s">
        <v>12</v>
      </c>
      <c r="G71" s="16" t="s">
        <v>35</v>
      </c>
      <c r="H71" s="16" t="s">
        <v>35</v>
      </c>
      <c r="I71" s="16" t="s">
        <v>29</v>
      </c>
      <c r="J71" s="2" t="s">
        <v>15</v>
      </c>
      <c r="K71" s="16" t="s">
        <v>969</v>
      </c>
      <c r="L71" s="2" t="s">
        <v>17</v>
      </c>
      <c r="M71" s="2" t="s">
        <v>249</v>
      </c>
      <c r="N71" s="2">
        <v>5</v>
      </c>
      <c r="O71" s="2">
        <v>5</v>
      </c>
      <c r="P71" s="2">
        <v>4</v>
      </c>
      <c r="Q71" s="2">
        <v>5</v>
      </c>
      <c r="R71" s="2">
        <v>5</v>
      </c>
      <c r="S71" s="2">
        <v>4</v>
      </c>
      <c r="T71" s="2">
        <v>5</v>
      </c>
      <c r="U71" s="42" t="s">
        <v>250</v>
      </c>
      <c r="V71" s="42"/>
      <c r="W71" s="42"/>
      <c r="X71" s="6"/>
      <c r="Y71" s="6"/>
    </row>
    <row r="72" spans="1:25" ht="15.75" customHeight="1">
      <c r="A72" s="35">
        <v>43998.705808321756</v>
      </c>
      <c r="B72" s="16" t="s">
        <v>33</v>
      </c>
      <c r="C72" s="2" t="s">
        <v>10</v>
      </c>
      <c r="D72" s="1" t="s">
        <v>11</v>
      </c>
      <c r="E72" s="2" t="s">
        <v>951</v>
      </c>
      <c r="F72" s="4" t="s">
        <v>34</v>
      </c>
      <c r="G72" s="16" t="s">
        <v>958</v>
      </c>
      <c r="H72" s="16" t="s">
        <v>959</v>
      </c>
      <c r="I72" s="16" t="s">
        <v>35</v>
      </c>
      <c r="J72" s="2" t="s">
        <v>17</v>
      </c>
      <c r="K72" s="16" t="s">
        <v>958</v>
      </c>
      <c r="L72" s="2" t="s">
        <v>36</v>
      </c>
      <c r="M72" s="2" t="s">
        <v>251</v>
      </c>
      <c r="N72" s="2">
        <v>1</v>
      </c>
      <c r="O72" s="2">
        <v>1</v>
      </c>
      <c r="P72" s="2">
        <v>1</v>
      </c>
      <c r="Q72" s="2">
        <v>1</v>
      </c>
      <c r="R72" s="2">
        <v>1</v>
      </c>
      <c r="S72" s="2">
        <v>1</v>
      </c>
      <c r="T72" s="2">
        <v>1</v>
      </c>
      <c r="U72" s="42"/>
      <c r="V72" s="42"/>
      <c r="W72" s="42"/>
      <c r="X72" s="6"/>
      <c r="Y72" s="6"/>
    </row>
    <row r="73" spans="1:25" ht="15.75" customHeight="1">
      <c r="A73" s="35">
        <v>43998.706766585645</v>
      </c>
      <c r="B73" s="16" t="s">
        <v>20</v>
      </c>
      <c r="C73" s="2" t="s">
        <v>10</v>
      </c>
      <c r="D73" s="1" t="s">
        <v>252</v>
      </c>
      <c r="E73" s="2" t="s">
        <v>953</v>
      </c>
      <c r="F73" s="4" t="s">
        <v>12</v>
      </c>
      <c r="G73" s="16" t="s">
        <v>13</v>
      </c>
      <c r="H73" s="16" t="s">
        <v>14</v>
      </c>
      <c r="I73" s="16" t="s">
        <v>35</v>
      </c>
      <c r="J73" s="2" t="s">
        <v>71</v>
      </c>
      <c r="K73" s="16" t="s">
        <v>959</v>
      </c>
      <c r="L73" s="2" t="s">
        <v>17</v>
      </c>
      <c r="M73" s="2" t="s">
        <v>253</v>
      </c>
      <c r="N73" s="2">
        <v>2</v>
      </c>
      <c r="O73" s="2">
        <v>5</v>
      </c>
      <c r="P73" s="2">
        <v>2</v>
      </c>
      <c r="Q73" s="2">
        <v>1</v>
      </c>
      <c r="R73" s="2">
        <v>3</v>
      </c>
      <c r="S73" s="2">
        <v>4</v>
      </c>
      <c r="T73" s="2">
        <v>5</v>
      </c>
      <c r="U73" s="42" t="s">
        <v>254</v>
      </c>
      <c r="V73" s="42" t="s">
        <v>255</v>
      </c>
      <c r="W73" s="42"/>
      <c r="X73" s="6"/>
      <c r="Y73" s="6"/>
    </row>
    <row r="74" spans="1:25" ht="15.75" customHeight="1">
      <c r="A74" s="35">
        <v>43998.714168425926</v>
      </c>
      <c r="B74" s="16" t="s">
        <v>33</v>
      </c>
      <c r="C74" s="2" t="s">
        <v>10</v>
      </c>
      <c r="D74" s="1" t="s">
        <v>118</v>
      </c>
      <c r="E74" s="2" t="s">
        <v>953</v>
      </c>
      <c r="F74" s="4" t="s">
        <v>46</v>
      </c>
      <c r="G74" s="16" t="s">
        <v>958</v>
      </c>
      <c r="H74" s="16" t="s">
        <v>959</v>
      </c>
      <c r="I74" s="16" t="s">
        <v>959</v>
      </c>
      <c r="J74" s="2" t="s">
        <v>17</v>
      </c>
      <c r="K74" s="16" t="s">
        <v>958</v>
      </c>
      <c r="L74" s="2" t="s">
        <v>17</v>
      </c>
      <c r="M74" s="2" t="s">
        <v>256</v>
      </c>
      <c r="N74" s="2">
        <v>5</v>
      </c>
      <c r="O74" s="2">
        <v>5</v>
      </c>
      <c r="P74" s="2">
        <v>5</v>
      </c>
      <c r="Q74" s="2">
        <v>2</v>
      </c>
      <c r="R74" s="2">
        <v>4</v>
      </c>
      <c r="S74" s="2">
        <v>4</v>
      </c>
      <c r="T74" s="2">
        <v>4</v>
      </c>
      <c r="U74" s="42"/>
      <c r="V74" s="42"/>
      <c r="W74" s="42"/>
      <c r="X74" s="6"/>
      <c r="Y74" s="6"/>
    </row>
    <row r="75" spans="1:25" ht="15.75" customHeight="1">
      <c r="A75" s="35">
        <v>43998.723623993057</v>
      </c>
      <c r="B75" s="16" t="s">
        <v>20</v>
      </c>
      <c r="C75" s="2" t="s">
        <v>10</v>
      </c>
      <c r="D75" s="1" t="s">
        <v>73</v>
      </c>
      <c r="E75" s="2" t="s">
        <v>953</v>
      </c>
      <c r="F75" s="4" t="s">
        <v>46</v>
      </c>
      <c r="G75" s="16" t="s">
        <v>958</v>
      </c>
      <c r="H75" s="16" t="s">
        <v>959</v>
      </c>
      <c r="I75" s="16" t="s">
        <v>958</v>
      </c>
      <c r="J75" s="2" t="s">
        <v>17</v>
      </c>
      <c r="K75" s="16" t="s">
        <v>958</v>
      </c>
      <c r="L75" s="2" t="s">
        <v>17</v>
      </c>
      <c r="M75" s="2" t="s">
        <v>102</v>
      </c>
      <c r="N75" s="2">
        <v>5</v>
      </c>
      <c r="O75" s="2">
        <v>3</v>
      </c>
      <c r="P75" s="2">
        <v>5</v>
      </c>
      <c r="Q75" s="2">
        <v>1</v>
      </c>
      <c r="R75" s="2">
        <v>5</v>
      </c>
      <c r="S75" s="2">
        <v>5</v>
      </c>
      <c r="T75" s="2">
        <v>5</v>
      </c>
      <c r="U75" s="42" t="s">
        <v>257</v>
      </c>
      <c r="V75" s="42" t="s">
        <v>258</v>
      </c>
      <c r="W75" s="42"/>
      <c r="X75" s="6"/>
      <c r="Y75" s="6"/>
    </row>
    <row r="76" spans="1:25" ht="15.75" customHeight="1">
      <c r="A76" s="35">
        <v>43998.723930335647</v>
      </c>
      <c r="B76" s="16" t="s">
        <v>20</v>
      </c>
      <c r="C76" s="2" t="s">
        <v>10</v>
      </c>
      <c r="D76" s="1" t="s">
        <v>11</v>
      </c>
      <c r="E76" s="2" t="s">
        <v>952</v>
      </c>
      <c r="F76" s="4" t="s">
        <v>12</v>
      </c>
      <c r="G76" s="16" t="s">
        <v>29</v>
      </c>
      <c r="H76" s="16" t="s">
        <v>29</v>
      </c>
      <c r="I76" s="16" t="s">
        <v>29</v>
      </c>
      <c r="J76" s="2" t="s">
        <v>17</v>
      </c>
      <c r="K76" s="16" t="s">
        <v>959</v>
      </c>
      <c r="L76" s="2" t="s">
        <v>17</v>
      </c>
      <c r="M76" s="2" t="s">
        <v>259</v>
      </c>
      <c r="N76" s="2">
        <v>5</v>
      </c>
      <c r="O76" s="2">
        <v>5</v>
      </c>
      <c r="P76" s="2">
        <v>5</v>
      </c>
      <c r="Q76" s="2">
        <v>1</v>
      </c>
      <c r="R76" s="2">
        <v>5</v>
      </c>
      <c r="S76" s="2">
        <v>5</v>
      </c>
      <c r="T76" s="2">
        <v>5</v>
      </c>
      <c r="U76" s="42"/>
      <c r="V76" s="42"/>
      <c r="W76" s="42"/>
      <c r="X76" s="6"/>
      <c r="Y76" s="6"/>
    </row>
    <row r="77" spans="1:25" ht="15.75" customHeight="1">
      <c r="A77" s="35">
        <v>43998.731298020837</v>
      </c>
      <c r="B77" s="16" t="s">
        <v>33</v>
      </c>
      <c r="C77" s="2" t="s">
        <v>10</v>
      </c>
      <c r="D77" s="1" t="s">
        <v>118</v>
      </c>
      <c r="E77" s="2" t="s">
        <v>952</v>
      </c>
      <c r="F77" s="4" t="s">
        <v>12</v>
      </c>
      <c r="G77" s="16" t="s">
        <v>29</v>
      </c>
      <c r="H77" s="16" t="s">
        <v>14</v>
      </c>
      <c r="I77" s="16" t="s">
        <v>14</v>
      </c>
      <c r="J77" s="2" t="s">
        <v>156</v>
      </c>
      <c r="K77" s="16" t="s">
        <v>16</v>
      </c>
      <c r="L77" s="2" t="s">
        <v>17</v>
      </c>
      <c r="M77" s="2" t="s">
        <v>260</v>
      </c>
      <c r="N77" s="2">
        <v>4</v>
      </c>
      <c r="O77" s="2">
        <v>4</v>
      </c>
      <c r="P77" s="2">
        <v>5</v>
      </c>
      <c r="Q77" s="2">
        <v>3</v>
      </c>
      <c r="R77" s="2">
        <v>4</v>
      </c>
      <c r="S77" s="2">
        <v>4</v>
      </c>
      <c r="T77" s="2">
        <v>4</v>
      </c>
      <c r="U77" s="42" t="s">
        <v>261</v>
      </c>
      <c r="V77" s="42" t="s">
        <v>262</v>
      </c>
      <c r="W77" s="42" t="s">
        <v>263</v>
      </c>
      <c r="X77" s="6"/>
      <c r="Y77" s="6"/>
    </row>
    <row r="78" spans="1:25" ht="15.75" customHeight="1">
      <c r="A78" s="35">
        <v>43998.738475983795</v>
      </c>
      <c r="B78" s="16" t="s">
        <v>20</v>
      </c>
      <c r="C78" s="2" t="s">
        <v>10</v>
      </c>
      <c r="D78" s="1" t="s">
        <v>164</v>
      </c>
      <c r="E78" s="2" t="s">
        <v>952</v>
      </c>
      <c r="F78" s="4" t="s">
        <v>70</v>
      </c>
      <c r="G78" s="16" t="s">
        <v>29</v>
      </c>
      <c r="H78" s="16" t="s">
        <v>13</v>
      </c>
      <c r="I78" s="16" t="s">
        <v>13</v>
      </c>
      <c r="J78" s="2" t="s">
        <v>15</v>
      </c>
      <c r="K78" s="16" t="s">
        <v>16</v>
      </c>
      <c r="L78" s="2" t="s">
        <v>17</v>
      </c>
      <c r="M78" s="2" t="s">
        <v>264</v>
      </c>
      <c r="N78" s="2">
        <v>4</v>
      </c>
      <c r="O78" s="2">
        <v>5</v>
      </c>
      <c r="P78" s="2">
        <v>5</v>
      </c>
      <c r="Q78" s="2">
        <v>2</v>
      </c>
      <c r="R78" s="2">
        <v>3</v>
      </c>
      <c r="S78" s="2">
        <v>2</v>
      </c>
      <c r="T78" s="2">
        <v>2</v>
      </c>
      <c r="U78" s="42" t="s">
        <v>265</v>
      </c>
      <c r="V78" s="42" t="s">
        <v>266</v>
      </c>
      <c r="W78" s="42"/>
    </row>
    <row r="79" spans="1:25" ht="15.75" customHeight="1">
      <c r="A79" s="35">
        <v>43998.74246642361</v>
      </c>
      <c r="B79" s="16" t="s">
        <v>20</v>
      </c>
      <c r="C79" s="2" t="s">
        <v>10</v>
      </c>
      <c r="D79" s="1" t="s">
        <v>11</v>
      </c>
      <c r="E79" s="2" t="s">
        <v>952</v>
      </c>
      <c r="F79" s="4" t="s">
        <v>70</v>
      </c>
      <c r="G79" s="16" t="s">
        <v>29</v>
      </c>
      <c r="H79" s="16" t="s">
        <v>29</v>
      </c>
      <c r="I79" s="16" t="s">
        <v>29</v>
      </c>
      <c r="J79" s="2" t="s">
        <v>17</v>
      </c>
      <c r="K79" s="16" t="s">
        <v>16</v>
      </c>
      <c r="L79" s="2" t="s">
        <v>17</v>
      </c>
      <c r="M79" s="2" t="s">
        <v>102</v>
      </c>
      <c r="N79" s="2">
        <v>5</v>
      </c>
      <c r="O79" s="2">
        <v>5</v>
      </c>
      <c r="P79" s="2">
        <v>5</v>
      </c>
      <c r="Q79" s="2">
        <v>1</v>
      </c>
      <c r="R79" s="2">
        <v>3</v>
      </c>
      <c r="S79" s="2">
        <v>3</v>
      </c>
      <c r="T79" s="2">
        <v>3</v>
      </c>
      <c r="U79" s="42" t="s">
        <v>267</v>
      </c>
      <c r="V79" s="42" t="s">
        <v>268</v>
      </c>
      <c r="W79" s="42"/>
    </row>
    <row r="80" spans="1:25" ht="15.75" customHeight="1">
      <c r="A80" s="35">
        <v>43998.747852106477</v>
      </c>
      <c r="B80" s="16" t="s">
        <v>20</v>
      </c>
      <c r="C80" s="2" t="s">
        <v>10</v>
      </c>
      <c r="D80" s="1" t="s">
        <v>269</v>
      </c>
      <c r="E80" s="2" t="s">
        <v>951</v>
      </c>
      <c r="F80" s="4" t="s">
        <v>46</v>
      </c>
      <c r="G80" s="16" t="s">
        <v>958</v>
      </c>
      <c r="H80" s="16" t="s">
        <v>959</v>
      </c>
      <c r="I80" s="16" t="s">
        <v>959</v>
      </c>
      <c r="J80" s="2" t="s">
        <v>17</v>
      </c>
      <c r="K80" s="16" t="s">
        <v>958</v>
      </c>
      <c r="L80" s="2" t="s">
        <v>17</v>
      </c>
      <c r="M80" s="2" t="s">
        <v>270</v>
      </c>
      <c r="N80" s="2">
        <v>5</v>
      </c>
      <c r="O80" s="2">
        <v>5</v>
      </c>
      <c r="P80" s="2">
        <v>5</v>
      </c>
      <c r="Q80" s="2">
        <v>4</v>
      </c>
      <c r="R80" s="2">
        <v>5</v>
      </c>
      <c r="S80" s="2">
        <v>5</v>
      </c>
      <c r="T80" s="2">
        <v>5</v>
      </c>
      <c r="U80" s="42"/>
      <c r="V80" s="42" t="s">
        <v>271</v>
      </c>
      <c r="W80" s="42"/>
    </row>
    <row r="81" spans="1:23" ht="15.75" customHeight="1">
      <c r="A81" s="35">
        <v>43998.75379618055</v>
      </c>
      <c r="B81" s="16" t="s">
        <v>33</v>
      </c>
      <c r="C81" s="2" t="s">
        <v>53</v>
      </c>
      <c r="D81" s="1" t="s">
        <v>98</v>
      </c>
      <c r="E81" s="2" t="s">
        <v>952</v>
      </c>
      <c r="F81" s="4" t="s">
        <v>22</v>
      </c>
      <c r="G81" s="16" t="s">
        <v>272</v>
      </c>
      <c r="H81" s="16" t="s">
        <v>272</v>
      </c>
      <c r="I81" s="16" t="s">
        <v>272</v>
      </c>
      <c r="J81" s="2" t="s">
        <v>133</v>
      </c>
      <c r="K81" s="16" t="s">
        <v>958</v>
      </c>
      <c r="L81" s="2" t="s">
        <v>36</v>
      </c>
      <c r="M81" s="2" t="s">
        <v>246</v>
      </c>
      <c r="N81" s="2">
        <v>5</v>
      </c>
      <c r="O81" s="2">
        <v>5</v>
      </c>
      <c r="P81" s="2">
        <v>5</v>
      </c>
      <c r="Q81" s="2">
        <v>3</v>
      </c>
      <c r="R81" s="2">
        <v>3</v>
      </c>
      <c r="S81" s="2">
        <v>3</v>
      </c>
      <c r="T81" s="2">
        <v>2</v>
      </c>
      <c r="U81" s="42"/>
      <c r="V81" s="42"/>
      <c r="W81" s="42"/>
    </row>
    <row r="82" spans="1:23" ht="15.75" customHeight="1">
      <c r="A82" s="35">
        <v>43998.756427592598</v>
      </c>
      <c r="B82" s="16" t="s">
        <v>33</v>
      </c>
      <c r="C82" s="2" t="s">
        <v>10</v>
      </c>
      <c r="D82" s="1" t="s">
        <v>273</v>
      </c>
      <c r="E82" s="2" t="s">
        <v>953</v>
      </c>
      <c r="F82" s="4" t="s">
        <v>12</v>
      </c>
      <c r="G82" s="16" t="s">
        <v>959</v>
      </c>
      <c r="H82" s="16" t="s">
        <v>35</v>
      </c>
      <c r="I82" s="16" t="s">
        <v>13</v>
      </c>
      <c r="J82" s="2" t="s">
        <v>23</v>
      </c>
      <c r="K82" s="16" t="s">
        <v>959</v>
      </c>
      <c r="L82" s="2" t="s">
        <v>17</v>
      </c>
      <c r="M82" s="2" t="s">
        <v>274</v>
      </c>
      <c r="N82" s="2">
        <v>5</v>
      </c>
      <c r="O82" s="2">
        <v>4</v>
      </c>
      <c r="P82" s="2">
        <v>5</v>
      </c>
      <c r="Q82" s="2">
        <v>5</v>
      </c>
      <c r="R82" s="2">
        <v>1</v>
      </c>
      <c r="S82" s="2">
        <v>1</v>
      </c>
      <c r="T82" s="2">
        <v>1</v>
      </c>
      <c r="U82" s="42" t="s">
        <v>275</v>
      </c>
      <c r="V82" s="42" t="s">
        <v>276</v>
      </c>
      <c r="W82" s="42" t="s">
        <v>277</v>
      </c>
    </row>
    <row r="83" spans="1:23" ht="15.75" customHeight="1">
      <c r="A83" s="35">
        <v>43998.76071736111</v>
      </c>
      <c r="B83" s="16" t="s">
        <v>20</v>
      </c>
      <c r="C83" s="2" t="s">
        <v>10</v>
      </c>
      <c r="D83" s="1" t="s">
        <v>118</v>
      </c>
      <c r="E83" s="2" t="s">
        <v>952</v>
      </c>
      <c r="F83" s="4" t="s">
        <v>22</v>
      </c>
      <c r="G83" s="16" t="s">
        <v>35</v>
      </c>
      <c r="H83" s="16" t="s">
        <v>35</v>
      </c>
      <c r="I83" s="16" t="s">
        <v>35</v>
      </c>
      <c r="J83" s="2" t="s">
        <v>17</v>
      </c>
      <c r="K83" s="16" t="s">
        <v>16</v>
      </c>
      <c r="L83" s="2" t="s">
        <v>36</v>
      </c>
      <c r="M83" s="2" t="s">
        <v>278</v>
      </c>
      <c r="N83" s="2">
        <v>5</v>
      </c>
      <c r="O83" s="2">
        <v>5</v>
      </c>
      <c r="P83" s="2">
        <v>5</v>
      </c>
      <c r="Q83" s="2">
        <v>1</v>
      </c>
      <c r="R83" s="2">
        <v>5</v>
      </c>
      <c r="S83" s="2">
        <v>5</v>
      </c>
      <c r="T83" s="2">
        <v>5</v>
      </c>
      <c r="U83" s="42" t="s">
        <v>279</v>
      </c>
      <c r="V83" s="42" t="s">
        <v>280</v>
      </c>
      <c r="W83" s="42" t="s">
        <v>281</v>
      </c>
    </row>
    <row r="84" spans="1:23" ht="15.75" customHeight="1">
      <c r="A84" s="35">
        <v>43998.76097581019</v>
      </c>
      <c r="B84" s="16" t="s">
        <v>33</v>
      </c>
      <c r="C84" s="2" t="s">
        <v>10</v>
      </c>
      <c r="D84" s="1" t="s">
        <v>282</v>
      </c>
      <c r="E84" s="2" t="s">
        <v>951</v>
      </c>
      <c r="F84" s="4" t="s">
        <v>12</v>
      </c>
      <c r="G84" s="16" t="s">
        <v>29</v>
      </c>
      <c r="H84" s="16" t="s">
        <v>29</v>
      </c>
      <c r="I84" s="16" t="s">
        <v>29</v>
      </c>
      <c r="J84" s="2" t="s">
        <v>23</v>
      </c>
      <c r="K84" s="16" t="s">
        <v>16</v>
      </c>
      <c r="L84" s="2" t="s">
        <v>17</v>
      </c>
      <c r="M84" s="2" t="s">
        <v>283</v>
      </c>
      <c r="N84" s="2">
        <v>4</v>
      </c>
      <c r="O84" s="2">
        <v>4</v>
      </c>
      <c r="P84" s="2">
        <v>1</v>
      </c>
      <c r="Q84" s="2">
        <v>1</v>
      </c>
      <c r="R84" s="2">
        <v>5</v>
      </c>
      <c r="S84" s="2">
        <v>5</v>
      </c>
      <c r="T84" s="2">
        <v>5</v>
      </c>
      <c r="U84" s="42" t="s">
        <v>62</v>
      </c>
      <c r="V84" s="42" t="s">
        <v>62</v>
      </c>
      <c r="W84" s="42" t="s">
        <v>284</v>
      </c>
    </row>
    <row r="85" spans="1:23" ht="15.75" customHeight="1">
      <c r="A85" s="35">
        <v>43998.761390821761</v>
      </c>
      <c r="B85" s="16" t="s">
        <v>20</v>
      </c>
      <c r="C85" s="2" t="s">
        <v>97</v>
      </c>
      <c r="D85" s="1" t="s">
        <v>11</v>
      </c>
      <c r="E85" s="2" t="s">
        <v>951</v>
      </c>
      <c r="F85" s="4" t="s">
        <v>12</v>
      </c>
      <c r="G85" s="16" t="s">
        <v>13</v>
      </c>
      <c r="H85" s="16" t="s">
        <v>959</v>
      </c>
      <c r="I85" s="16" t="s">
        <v>13</v>
      </c>
      <c r="J85" s="2" t="s">
        <v>23</v>
      </c>
      <c r="K85" s="16" t="s">
        <v>16</v>
      </c>
      <c r="L85" s="2" t="s">
        <v>17</v>
      </c>
      <c r="M85" s="2" t="s">
        <v>285</v>
      </c>
      <c r="N85" s="2">
        <v>5</v>
      </c>
      <c r="O85" s="2">
        <v>5</v>
      </c>
      <c r="P85" s="2">
        <v>3</v>
      </c>
      <c r="Q85" s="2">
        <v>4</v>
      </c>
      <c r="R85" s="2">
        <v>4</v>
      </c>
      <c r="S85" s="2">
        <v>4</v>
      </c>
      <c r="T85" s="2">
        <v>4</v>
      </c>
      <c r="U85" s="42"/>
      <c r="V85" s="42"/>
      <c r="W85" s="42"/>
    </row>
    <row r="86" spans="1:23" ht="15.75" customHeight="1">
      <c r="A86" s="35">
        <v>43998.762580069444</v>
      </c>
      <c r="B86" s="16" t="s">
        <v>20</v>
      </c>
      <c r="C86" s="2" t="s">
        <v>59</v>
      </c>
      <c r="D86" s="1" t="s">
        <v>11</v>
      </c>
      <c r="E86" s="2" t="s">
        <v>952</v>
      </c>
      <c r="F86" s="4" t="s">
        <v>22</v>
      </c>
      <c r="G86" s="16" t="s">
        <v>29</v>
      </c>
      <c r="H86" s="16" t="s">
        <v>35</v>
      </c>
      <c r="I86" s="16" t="s">
        <v>35</v>
      </c>
      <c r="J86" s="2" t="s">
        <v>23</v>
      </c>
      <c r="K86" s="16" t="s">
        <v>16</v>
      </c>
      <c r="L86" s="2" t="s">
        <v>36</v>
      </c>
      <c r="M86" s="2" t="s">
        <v>286</v>
      </c>
      <c r="N86" s="2">
        <v>5</v>
      </c>
      <c r="O86" s="2">
        <v>5</v>
      </c>
      <c r="P86" s="2">
        <v>5</v>
      </c>
      <c r="Q86" s="2">
        <v>4</v>
      </c>
      <c r="R86" s="2">
        <v>4</v>
      </c>
      <c r="S86" s="2">
        <v>3</v>
      </c>
      <c r="T86" s="2">
        <v>3</v>
      </c>
      <c r="U86" s="42" t="s">
        <v>287</v>
      </c>
      <c r="V86" s="42" t="s">
        <v>288</v>
      </c>
      <c r="W86" s="42"/>
    </row>
    <row r="87" spans="1:23" ht="15.75" customHeight="1">
      <c r="A87" s="35">
        <v>43998.770045613426</v>
      </c>
      <c r="B87" s="16" t="s">
        <v>33</v>
      </c>
      <c r="C87" s="2" t="s">
        <v>10</v>
      </c>
      <c r="D87" s="1" t="s">
        <v>11</v>
      </c>
      <c r="E87" s="2" t="s">
        <v>952</v>
      </c>
      <c r="F87" s="4" t="s">
        <v>12</v>
      </c>
      <c r="G87" s="16" t="s">
        <v>29</v>
      </c>
      <c r="H87" s="16" t="s">
        <v>29</v>
      </c>
      <c r="I87" s="16" t="s">
        <v>29</v>
      </c>
      <c r="J87" s="2" t="s">
        <v>17</v>
      </c>
      <c r="K87" s="16" t="s">
        <v>16</v>
      </c>
      <c r="L87" s="2" t="s">
        <v>17</v>
      </c>
      <c r="M87" s="2" t="s">
        <v>289</v>
      </c>
      <c r="N87" s="2">
        <v>5</v>
      </c>
      <c r="O87" s="2">
        <v>4</v>
      </c>
      <c r="P87" s="2">
        <v>5</v>
      </c>
      <c r="Q87" s="2">
        <v>3</v>
      </c>
      <c r="R87" s="2">
        <v>5</v>
      </c>
      <c r="S87" s="2">
        <v>5</v>
      </c>
      <c r="T87" s="2">
        <v>5</v>
      </c>
      <c r="U87" s="42" t="s">
        <v>290</v>
      </c>
      <c r="V87" s="42" t="s">
        <v>291</v>
      </c>
      <c r="W87" s="42" t="s">
        <v>292</v>
      </c>
    </row>
    <row r="88" spans="1:23" ht="15.75" customHeight="1">
      <c r="A88" s="35">
        <v>43998.770612083332</v>
      </c>
      <c r="B88" s="16" t="s">
        <v>20</v>
      </c>
      <c r="C88" s="2" t="s">
        <v>10</v>
      </c>
      <c r="D88" s="1" t="s">
        <v>293</v>
      </c>
      <c r="E88" s="2" t="s">
        <v>952</v>
      </c>
      <c r="F88" s="4" t="s">
        <v>46</v>
      </c>
      <c r="G88" s="16" t="s">
        <v>958</v>
      </c>
      <c r="H88" s="16" t="s">
        <v>29</v>
      </c>
      <c r="I88" s="16" t="s">
        <v>29</v>
      </c>
      <c r="J88" s="2" t="s">
        <v>17</v>
      </c>
      <c r="K88" s="16" t="s">
        <v>16</v>
      </c>
      <c r="L88" s="2" t="s">
        <v>17</v>
      </c>
      <c r="M88" s="2" t="s">
        <v>294</v>
      </c>
      <c r="N88" s="2">
        <v>5</v>
      </c>
      <c r="O88" s="2">
        <v>4</v>
      </c>
      <c r="P88" s="2">
        <v>5</v>
      </c>
      <c r="Q88" s="2">
        <v>4</v>
      </c>
      <c r="R88" s="2">
        <v>4</v>
      </c>
      <c r="S88" s="2">
        <v>4</v>
      </c>
      <c r="T88" s="2">
        <v>5</v>
      </c>
      <c r="U88" s="42" t="s">
        <v>295</v>
      </c>
      <c r="V88" s="42" t="s">
        <v>296</v>
      </c>
      <c r="W88" s="42" t="s">
        <v>297</v>
      </c>
    </row>
    <row r="89" spans="1:23" ht="15.75" customHeight="1">
      <c r="A89" s="35">
        <v>43998.779693506949</v>
      </c>
      <c r="B89" s="16" t="s">
        <v>20</v>
      </c>
      <c r="C89" s="2" t="s">
        <v>10</v>
      </c>
      <c r="D89" s="1" t="s">
        <v>11</v>
      </c>
      <c r="E89" s="2" t="s">
        <v>952</v>
      </c>
      <c r="F89" s="4" t="s">
        <v>46</v>
      </c>
      <c r="G89" s="16" t="s">
        <v>959</v>
      </c>
      <c r="H89" s="16" t="s">
        <v>35</v>
      </c>
      <c r="I89" s="16" t="s">
        <v>13</v>
      </c>
      <c r="J89" s="2" t="s">
        <v>17</v>
      </c>
      <c r="K89" s="16" t="s">
        <v>16</v>
      </c>
      <c r="L89" s="2" t="s">
        <v>17</v>
      </c>
      <c r="M89" s="2" t="s">
        <v>238</v>
      </c>
      <c r="N89" s="2">
        <v>5</v>
      </c>
      <c r="O89" s="2">
        <v>3</v>
      </c>
      <c r="P89" s="2">
        <v>5</v>
      </c>
      <c r="Q89" s="2">
        <v>3</v>
      </c>
      <c r="R89" s="2">
        <v>4</v>
      </c>
      <c r="S89" s="2">
        <v>4</v>
      </c>
      <c r="T89" s="2">
        <v>4</v>
      </c>
      <c r="U89" s="42" t="s">
        <v>298</v>
      </c>
      <c r="V89" s="42" t="s">
        <v>299</v>
      </c>
      <c r="W89" s="42" t="s">
        <v>300</v>
      </c>
    </row>
    <row r="90" spans="1:23" ht="15.75" customHeight="1">
      <c r="A90" s="35">
        <v>43998.796168761575</v>
      </c>
      <c r="B90" s="16" t="s">
        <v>20</v>
      </c>
      <c r="C90" s="2" t="s">
        <v>53</v>
      </c>
      <c r="D90" s="1" t="s">
        <v>11</v>
      </c>
      <c r="E90" s="2" t="s">
        <v>952</v>
      </c>
      <c r="F90" s="4" t="s">
        <v>12</v>
      </c>
      <c r="G90" s="16" t="s">
        <v>13</v>
      </c>
      <c r="H90" s="16" t="s">
        <v>13</v>
      </c>
      <c r="I90" s="16" t="s">
        <v>29</v>
      </c>
      <c r="J90" s="2" t="s">
        <v>156</v>
      </c>
      <c r="K90" s="16" t="s">
        <v>959</v>
      </c>
      <c r="L90" s="2" t="s">
        <v>36</v>
      </c>
      <c r="M90" s="2" t="s">
        <v>301</v>
      </c>
      <c r="N90" s="2">
        <v>5</v>
      </c>
      <c r="O90" s="2">
        <v>5</v>
      </c>
      <c r="P90" s="2">
        <v>5</v>
      </c>
      <c r="Q90" s="2">
        <v>4</v>
      </c>
      <c r="R90" s="2">
        <v>4</v>
      </c>
      <c r="S90" s="2">
        <v>3</v>
      </c>
      <c r="T90" s="2">
        <v>3</v>
      </c>
      <c r="U90" s="42" t="s">
        <v>302</v>
      </c>
      <c r="V90" s="42" t="s">
        <v>303</v>
      </c>
      <c r="W90" s="42" t="s">
        <v>304</v>
      </c>
    </row>
    <row r="91" spans="1:23" ht="15.75" customHeight="1">
      <c r="A91" s="35">
        <v>43998.802014629633</v>
      </c>
      <c r="B91" s="16" t="s">
        <v>20</v>
      </c>
      <c r="C91" s="2" t="s">
        <v>10</v>
      </c>
      <c r="D91" s="1" t="s">
        <v>51</v>
      </c>
      <c r="E91" s="2" t="s">
        <v>951</v>
      </c>
      <c r="F91" s="4" t="s">
        <v>12</v>
      </c>
      <c r="G91" s="16" t="s">
        <v>29</v>
      </c>
      <c r="H91" s="16" t="s">
        <v>959</v>
      </c>
      <c r="I91" s="16" t="s">
        <v>29</v>
      </c>
      <c r="J91" s="2" t="s">
        <v>17</v>
      </c>
      <c r="K91" s="16" t="s">
        <v>959</v>
      </c>
      <c r="L91" s="2" t="s">
        <v>17</v>
      </c>
      <c r="M91" s="2" t="s">
        <v>305</v>
      </c>
      <c r="N91" s="2">
        <v>4</v>
      </c>
      <c r="O91" s="2">
        <v>4</v>
      </c>
      <c r="P91" s="2">
        <v>3</v>
      </c>
      <c r="Q91" s="2">
        <v>3</v>
      </c>
      <c r="R91" s="2">
        <v>4</v>
      </c>
      <c r="S91" s="2">
        <v>4</v>
      </c>
      <c r="T91" s="2">
        <v>4</v>
      </c>
      <c r="U91" s="42" t="s">
        <v>112</v>
      </c>
      <c r="V91" s="42" t="s">
        <v>306</v>
      </c>
      <c r="W91" s="42"/>
    </row>
    <row r="92" spans="1:23" ht="15.75" customHeight="1">
      <c r="A92" s="35">
        <v>43998.820590717594</v>
      </c>
      <c r="B92" s="16" t="s">
        <v>128</v>
      </c>
      <c r="C92" s="2" t="s">
        <v>10</v>
      </c>
      <c r="D92" s="1" t="s">
        <v>41</v>
      </c>
      <c r="E92" s="2" t="s">
        <v>951</v>
      </c>
      <c r="F92" s="4" t="s">
        <v>22</v>
      </c>
      <c r="G92" s="16" t="s">
        <v>959</v>
      </c>
      <c r="H92" s="16" t="s">
        <v>29</v>
      </c>
      <c r="I92" s="16" t="s">
        <v>29</v>
      </c>
      <c r="J92" s="2" t="s">
        <v>156</v>
      </c>
      <c r="K92" s="16" t="s">
        <v>958</v>
      </c>
      <c r="L92" s="2" t="s">
        <v>36</v>
      </c>
      <c r="M92" s="2" t="s">
        <v>147</v>
      </c>
      <c r="N92" s="2">
        <v>4</v>
      </c>
      <c r="O92" s="2">
        <v>5</v>
      </c>
      <c r="P92" s="2">
        <v>4</v>
      </c>
      <c r="Q92" s="2">
        <v>4</v>
      </c>
      <c r="R92" s="2">
        <v>5</v>
      </c>
      <c r="S92" s="2">
        <v>5</v>
      </c>
      <c r="T92" s="2">
        <v>5</v>
      </c>
      <c r="U92" s="42"/>
      <c r="V92" s="42"/>
      <c r="W92" s="42"/>
    </row>
    <row r="93" spans="1:23" ht="15.75" customHeight="1">
      <c r="A93" s="35">
        <v>43998.839227800927</v>
      </c>
      <c r="B93" s="16" t="s">
        <v>20</v>
      </c>
      <c r="C93" s="2" t="s">
        <v>10</v>
      </c>
      <c r="D93" s="1" t="s">
        <v>164</v>
      </c>
      <c r="E93" s="2" t="s">
        <v>953</v>
      </c>
      <c r="F93" s="4" t="s">
        <v>12</v>
      </c>
      <c r="G93" s="16" t="s">
        <v>29</v>
      </c>
      <c r="H93" s="16" t="s">
        <v>35</v>
      </c>
      <c r="I93" s="16" t="s">
        <v>13</v>
      </c>
      <c r="J93" s="2" t="s">
        <v>17</v>
      </c>
      <c r="K93" s="16" t="s">
        <v>16</v>
      </c>
      <c r="L93" s="2" t="s">
        <v>17</v>
      </c>
      <c r="M93" s="2" t="s">
        <v>307</v>
      </c>
      <c r="N93" s="2">
        <v>2</v>
      </c>
      <c r="O93" s="2">
        <v>5</v>
      </c>
      <c r="P93" s="2">
        <v>5</v>
      </c>
      <c r="Q93" s="2">
        <v>3</v>
      </c>
      <c r="R93" s="2">
        <v>5</v>
      </c>
      <c r="S93" s="2">
        <v>3</v>
      </c>
      <c r="T93" s="2">
        <v>4</v>
      </c>
      <c r="U93" s="42" t="s">
        <v>308</v>
      </c>
      <c r="V93" s="42"/>
      <c r="W93" s="42"/>
    </row>
    <row r="94" spans="1:23" ht="15.75" customHeight="1">
      <c r="A94" s="35">
        <v>43998.864991342591</v>
      </c>
      <c r="B94" s="16" t="s">
        <v>20</v>
      </c>
      <c r="C94" s="2" t="s">
        <v>53</v>
      </c>
      <c r="D94" s="1" t="s">
        <v>11</v>
      </c>
      <c r="E94" s="2" t="s">
        <v>953</v>
      </c>
      <c r="F94" s="4" t="s">
        <v>12</v>
      </c>
      <c r="G94" s="16" t="s">
        <v>29</v>
      </c>
      <c r="H94" s="16" t="s">
        <v>959</v>
      </c>
      <c r="I94" s="16" t="s">
        <v>959</v>
      </c>
      <c r="J94" s="2" t="s">
        <v>17</v>
      </c>
      <c r="K94" s="16" t="s">
        <v>958</v>
      </c>
      <c r="L94" s="2" t="s">
        <v>17</v>
      </c>
      <c r="M94" s="2" t="s">
        <v>309</v>
      </c>
      <c r="N94" s="2">
        <v>5</v>
      </c>
      <c r="O94" s="2">
        <v>5</v>
      </c>
      <c r="P94" s="2">
        <v>5</v>
      </c>
      <c r="Q94" s="2">
        <v>2</v>
      </c>
      <c r="R94" s="2">
        <v>3</v>
      </c>
      <c r="S94" s="2">
        <v>3</v>
      </c>
      <c r="T94" s="2">
        <v>3</v>
      </c>
      <c r="U94" s="42"/>
      <c r="V94" s="42"/>
      <c r="W94" s="42"/>
    </row>
    <row r="95" spans="1:23" ht="15.75" customHeight="1">
      <c r="A95" s="35">
        <v>43998.866871412036</v>
      </c>
      <c r="B95" s="16" t="s">
        <v>33</v>
      </c>
      <c r="C95" s="2" t="s">
        <v>97</v>
      </c>
      <c r="D95" s="1" t="s">
        <v>118</v>
      </c>
      <c r="E95" s="2" t="s">
        <v>952</v>
      </c>
      <c r="F95" s="4" t="s">
        <v>22</v>
      </c>
      <c r="G95" s="16" t="s">
        <v>13</v>
      </c>
      <c r="H95" s="16" t="s">
        <v>29</v>
      </c>
      <c r="I95" s="16" t="s">
        <v>13</v>
      </c>
      <c r="J95" s="2" t="s">
        <v>23</v>
      </c>
      <c r="K95" s="16" t="s">
        <v>969</v>
      </c>
      <c r="L95" s="2" t="s">
        <v>17</v>
      </c>
      <c r="M95" s="2" t="s">
        <v>138</v>
      </c>
      <c r="N95" s="2">
        <v>5</v>
      </c>
      <c r="O95" s="2">
        <v>5</v>
      </c>
      <c r="P95" s="2">
        <v>5</v>
      </c>
      <c r="Q95" s="2">
        <v>1</v>
      </c>
      <c r="R95" s="2">
        <v>5</v>
      </c>
      <c r="S95" s="2">
        <v>5</v>
      </c>
      <c r="T95" s="2">
        <v>5</v>
      </c>
      <c r="U95" s="42" t="s">
        <v>310</v>
      </c>
      <c r="V95" s="42" t="s">
        <v>311</v>
      </c>
      <c r="W95" s="42" t="s">
        <v>312</v>
      </c>
    </row>
    <row r="96" spans="1:23" ht="15.75" customHeight="1">
      <c r="A96" s="35">
        <v>43998.872758622689</v>
      </c>
      <c r="B96" s="16" t="s">
        <v>33</v>
      </c>
      <c r="C96" s="2" t="s">
        <v>10</v>
      </c>
      <c r="D96" s="1" t="s">
        <v>313</v>
      </c>
      <c r="E96" s="2" t="s">
        <v>953</v>
      </c>
      <c r="F96" s="4" t="s">
        <v>12</v>
      </c>
      <c r="G96" s="16" t="s">
        <v>29</v>
      </c>
      <c r="H96" s="16" t="s">
        <v>13</v>
      </c>
      <c r="I96" s="16" t="s">
        <v>13</v>
      </c>
      <c r="J96" s="2" t="s">
        <v>23</v>
      </c>
      <c r="K96" s="16" t="s">
        <v>959</v>
      </c>
      <c r="L96" s="2" t="s">
        <v>17</v>
      </c>
      <c r="M96" s="2" t="s">
        <v>314</v>
      </c>
      <c r="N96" s="2">
        <v>5</v>
      </c>
      <c r="O96" s="2">
        <v>2</v>
      </c>
      <c r="P96" s="2">
        <v>5</v>
      </c>
      <c r="Q96" s="2">
        <v>3</v>
      </c>
      <c r="R96" s="2">
        <v>5</v>
      </c>
      <c r="S96" s="2">
        <v>5</v>
      </c>
      <c r="T96" s="2">
        <v>5</v>
      </c>
      <c r="U96" s="42"/>
      <c r="V96" s="42"/>
      <c r="W96" s="42"/>
    </row>
    <row r="97" spans="1:23" ht="15.75" customHeight="1">
      <c r="A97" s="35">
        <v>43998.881985335647</v>
      </c>
      <c r="B97" s="16" t="s">
        <v>20</v>
      </c>
      <c r="C97" s="2" t="s">
        <v>10</v>
      </c>
      <c r="D97" s="1" t="s">
        <v>11</v>
      </c>
      <c r="E97" s="2" t="s">
        <v>951</v>
      </c>
      <c r="F97" s="4" t="s">
        <v>34</v>
      </c>
      <c r="G97" s="16" t="s">
        <v>958</v>
      </c>
      <c r="H97" s="16" t="s">
        <v>959</v>
      </c>
      <c r="I97" s="16" t="s">
        <v>959</v>
      </c>
      <c r="J97" s="2" t="s">
        <v>17</v>
      </c>
      <c r="K97" s="16" t="s">
        <v>958</v>
      </c>
      <c r="L97" s="2" t="s">
        <v>17</v>
      </c>
      <c r="M97" s="2" t="s">
        <v>315</v>
      </c>
      <c r="N97" s="2">
        <v>5</v>
      </c>
      <c r="O97" s="2">
        <v>5</v>
      </c>
      <c r="P97" s="2">
        <v>1</v>
      </c>
      <c r="Q97" s="2">
        <v>3</v>
      </c>
      <c r="R97" s="2">
        <v>1</v>
      </c>
      <c r="S97" s="2">
        <v>1</v>
      </c>
      <c r="T97" s="2">
        <v>1</v>
      </c>
      <c r="U97" s="42" t="s">
        <v>316</v>
      </c>
      <c r="V97" s="42" t="s">
        <v>317</v>
      </c>
      <c r="W97" s="42" t="s">
        <v>318</v>
      </c>
    </row>
    <row r="98" spans="1:23" ht="15.75" customHeight="1">
      <c r="A98" s="35">
        <v>43998.895586192128</v>
      </c>
      <c r="B98" s="16" t="s">
        <v>20</v>
      </c>
      <c r="C98" s="2" t="s">
        <v>10</v>
      </c>
      <c r="D98" s="1" t="s">
        <v>11</v>
      </c>
      <c r="E98" s="2" t="s">
        <v>952</v>
      </c>
      <c r="F98" s="4" t="s">
        <v>22</v>
      </c>
      <c r="G98" s="16" t="s">
        <v>29</v>
      </c>
      <c r="H98" s="16" t="s">
        <v>13</v>
      </c>
      <c r="I98" s="16" t="s">
        <v>13</v>
      </c>
      <c r="J98" s="2" t="s">
        <v>156</v>
      </c>
      <c r="K98" s="16" t="s">
        <v>16</v>
      </c>
      <c r="L98" s="2" t="s">
        <v>17</v>
      </c>
      <c r="M98" s="2" t="s">
        <v>319</v>
      </c>
      <c r="N98" s="2">
        <v>5</v>
      </c>
      <c r="O98" s="2">
        <v>5</v>
      </c>
      <c r="P98" s="2">
        <v>5</v>
      </c>
      <c r="Q98" s="2">
        <v>1</v>
      </c>
      <c r="R98" s="2">
        <v>4</v>
      </c>
      <c r="S98" s="2">
        <v>3</v>
      </c>
      <c r="T98" s="2">
        <v>2</v>
      </c>
      <c r="U98" s="42" t="s">
        <v>226</v>
      </c>
      <c r="V98" s="42"/>
      <c r="W98" s="42"/>
    </row>
    <row r="99" spans="1:23" ht="15.75" customHeight="1">
      <c r="A99" s="35">
        <v>43998.955658090279</v>
      </c>
      <c r="B99" s="16" t="s">
        <v>20</v>
      </c>
      <c r="C99" s="2" t="s">
        <v>10</v>
      </c>
      <c r="D99" s="1" t="s">
        <v>11</v>
      </c>
      <c r="E99" s="2" t="s">
        <v>953</v>
      </c>
      <c r="F99" s="4" t="s">
        <v>22</v>
      </c>
      <c r="G99" s="16" t="s">
        <v>29</v>
      </c>
      <c r="H99" s="16" t="s">
        <v>35</v>
      </c>
      <c r="I99" s="16" t="s">
        <v>13</v>
      </c>
      <c r="J99" s="2" t="s">
        <v>156</v>
      </c>
      <c r="K99" s="16" t="s">
        <v>959</v>
      </c>
      <c r="L99" s="2" t="s">
        <v>36</v>
      </c>
      <c r="M99" s="2" t="s">
        <v>320</v>
      </c>
      <c r="N99" s="2">
        <v>4</v>
      </c>
      <c r="O99" s="2">
        <v>4</v>
      </c>
      <c r="P99" s="2">
        <v>4</v>
      </c>
      <c r="Q99" s="2">
        <v>2</v>
      </c>
      <c r="R99" s="2">
        <v>5</v>
      </c>
      <c r="S99" s="2">
        <v>5</v>
      </c>
      <c r="T99" s="2">
        <v>5</v>
      </c>
      <c r="U99" s="42"/>
      <c r="V99" s="42"/>
      <c r="W99" s="42"/>
    </row>
    <row r="100" spans="1:23" ht="15.75" customHeight="1">
      <c r="A100" s="35">
        <v>43998.956523067129</v>
      </c>
      <c r="B100" s="16" t="s">
        <v>33</v>
      </c>
      <c r="C100" s="2" t="s">
        <v>10</v>
      </c>
      <c r="D100" s="1" t="s">
        <v>118</v>
      </c>
      <c r="E100" s="2" t="s">
        <v>953</v>
      </c>
      <c r="F100" s="4" t="s">
        <v>46</v>
      </c>
      <c r="G100" s="16" t="s">
        <v>958</v>
      </c>
      <c r="H100" s="16" t="s">
        <v>29</v>
      </c>
      <c r="I100" s="16" t="s">
        <v>29</v>
      </c>
      <c r="J100" s="2" t="s">
        <v>17</v>
      </c>
      <c r="K100" s="16" t="s">
        <v>16</v>
      </c>
      <c r="L100" s="2" t="s">
        <v>17</v>
      </c>
      <c r="M100" s="2" t="s">
        <v>321</v>
      </c>
      <c r="N100" s="2">
        <v>5</v>
      </c>
      <c r="O100" s="2">
        <v>5</v>
      </c>
      <c r="P100" s="2">
        <v>4</v>
      </c>
      <c r="Q100" s="2">
        <v>3</v>
      </c>
      <c r="R100" s="2">
        <v>5</v>
      </c>
      <c r="S100" s="2">
        <v>5</v>
      </c>
      <c r="T100" s="2">
        <v>4</v>
      </c>
      <c r="U100" s="42" t="s">
        <v>322</v>
      </c>
      <c r="V100" s="42" t="s">
        <v>323</v>
      </c>
      <c r="W100" s="42" t="s">
        <v>324</v>
      </c>
    </row>
    <row r="101" spans="1:23" ht="15.75" customHeight="1">
      <c r="A101" s="35">
        <v>43998.969580219906</v>
      </c>
      <c r="B101" s="16" t="s">
        <v>20</v>
      </c>
      <c r="C101" s="2" t="s">
        <v>10</v>
      </c>
      <c r="D101" s="1" t="s">
        <v>11</v>
      </c>
      <c r="E101" s="2" t="s">
        <v>952</v>
      </c>
      <c r="F101" s="4" t="s">
        <v>12</v>
      </c>
      <c r="G101" s="16" t="s">
        <v>959</v>
      </c>
      <c r="H101" s="16" t="s">
        <v>959</v>
      </c>
      <c r="I101" s="16" t="s">
        <v>959</v>
      </c>
      <c r="J101" s="2" t="s">
        <v>17</v>
      </c>
      <c r="K101" s="16" t="s">
        <v>16</v>
      </c>
      <c r="L101" s="2" t="s">
        <v>36</v>
      </c>
      <c r="M101" s="2" t="s">
        <v>325</v>
      </c>
      <c r="N101" s="2">
        <v>5</v>
      </c>
      <c r="O101" s="2">
        <v>1</v>
      </c>
      <c r="P101" s="2">
        <v>5</v>
      </c>
      <c r="Q101" s="2">
        <v>1</v>
      </c>
      <c r="R101" s="2">
        <v>1</v>
      </c>
      <c r="S101" s="2">
        <v>1</v>
      </c>
      <c r="T101" s="2">
        <v>1</v>
      </c>
      <c r="U101" s="42" t="s">
        <v>326</v>
      </c>
      <c r="V101" s="42" t="s">
        <v>327</v>
      </c>
      <c r="W101" s="42" t="s">
        <v>328</v>
      </c>
    </row>
    <row r="102" spans="1:23" ht="15.75" customHeight="1">
      <c r="A102" s="35">
        <v>43998.975104942132</v>
      </c>
      <c r="B102" s="16" t="s">
        <v>20</v>
      </c>
      <c r="C102" s="2" t="s">
        <v>10</v>
      </c>
      <c r="D102" s="1" t="s">
        <v>11</v>
      </c>
      <c r="E102" s="2" t="s">
        <v>952</v>
      </c>
      <c r="F102" s="4" t="s">
        <v>12</v>
      </c>
      <c r="G102" s="16" t="s">
        <v>13</v>
      </c>
      <c r="H102" s="16" t="s">
        <v>13</v>
      </c>
      <c r="I102" s="16" t="s">
        <v>13</v>
      </c>
      <c r="J102" s="2" t="s">
        <v>156</v>
      </c>
      <c r="K102" s="16" t="s">
        <v>16</v>
      </c>
      <c r="L102" s="2" t="s">
        <v>36</v>
      </c>
      <c r="M102" s="2" t="s">
        <v>329</v>
      </c>
      <c r="N102" s="2">
        <v>4</v>
      </c>
      <c r="O102" s="2">
        <v>5</v>
      </c>
      <c r="P102" s="2">
        <v>5</v>
      </c>
      <c r="Q102" s="2">
        <v>1</v>
      </c>
      <c r="R102" s="2">
        <v>4</v>
      </c>
      <c r="S102" s="2">
        <v>4</v>
      </c>
      <c r="T102" s="2">
        <v>4</v>
      </c>
      <c r="U102" s="42"/>
      <c r="V102" s="42"/>
      <c r="W102" s="42"/>
    </row>
    <row r="103" spans="1:23" ht="15.75" customHeight="1">
      <c r="A103" s="35">
        <v>43998.994150509257</v>
      </c>
      <c r="B103" s="16" t="s">
        <v>9</v>
      </c>
      <c r="C103" s="2" t="s">
        <v>59</v>
      </c>
      <c r="D103" s="1" t="s">
        <v>282</v>
      </c>
      <c r="E103" s="2" t="s">
        <v>952</v>
      </c>
      <c r="F103" s="4" t="s">
        <v>22</v>
      </c>
      <c r="G103" s="16" t="s">
        <v>13</v>
      </c>
      <c r="H103" s="16" t="s">
        <v>13</v>
      </c>
      <c r="I103" s="16" t="s">
        <v>13</v>
      </c>
      <c r="J103" s="2" t="s">
        <v>15</v>
      </c>
      <c r="K103" s="16" t="s">
        <v>959</v>
      </c>
      <c r="L103" s="2" t="s">
        <v>36</v>
      </c>
      <c r="M103" s="2" t="s">
        <v>330</v>
      </c>
      <c r="N103" s="2">
        <v>5</v>
      </c>
      <c r="O103" s="2">
        <v>4</v>
      </c>
      <c r="P103" s="2">
        <v>5</v>
      </c>
      <c r="Q103" s="2">
        <v>1</v>
      </c>
      <c r="R103" s="2">
        <v>4</v>
      </c>
      <c r="S103" s="2">
        <v>4</v>
      </c>
      <c r="T103" s="2">
        <v>4</v>
      </c>
      <c r="U103" s="42" t="s">
        <v>331</v>
      </c>
      <c r="V103" s="42" t="s">
        <v>332</v>
      </c>
      <c r="W103" s="42" t="s">
        <v>333</v>
      </c>
    </row>
    <row r="104" spans="1:23" ht="15.75" customHeight="1">
      <c r="A104" s="35">
        <v>43999.002305706017</v>
      </c>
      <c r="B104" s="16" t="s">
        <v>20</v>
      </c>
      <c r="C104" s="2" t="s">
        <v>97</v>
      </c>
      <c r="D104" s="1" t="s">
        <v>51</v>
      </c>
      <c r="E104" s="2" t="s">
        <v>952</v>
      </c>
      <c r="F104" s="4" t="s">
        <v>22</v>
      </c>
      <c r="G104" s="16" t="s">
        <v>13</v>
      </c>
      <c r="H104" s="16" t="s">
        <v>13</v>
      </c>
      <c r="I104" s="16" t="s">
        <v>13</v>
      </c>
      <c r="J104" s="2" t="s">
        <v>23</v>
      </c>
      <c r="K104" s="16" t="s">
        <v>16</v>
      </c>
      <c r="L104" s="2" t="s">
        <v>36</v>
      </c>
      <c r="M104" s="2" t="s">
        <v>334</v>
      </c>
      <c r="N104" s="2">
        <v>5</v>
      </c>
      <c r="O104" s="2">
        <v>5</v>
      </c>
      <c r="P104" s="2">
        <v>5</v>
      </c>
      <c r="Q104" s="2">
        <v>4</v>
      </c>
      <c r="R104" s="2">
        <v>4</v>
      </c>
      <c r="S104" s="2">
        <v>4</v>
      </c>
      <c r="T104" s="2">
        <v>4</v>
      </c>
      <c r="U104" s="42"/>
      <c r="V104" s="42"/>
      <c r="W104" s="42"/>
    </row>
    <row r="105" spans="1:23" ht="15.75" customHeight="1">
      <c r="A105" s="35">
        <v>43999.002964375002</v>
      </c>
      <c r="B105" s="16" t="s">
        <v>20</v>
      </c>
      <c r="C105" s="2" t="s">
        <v>10</v>
      </c>
      <c r="D105" s="7"/>
      <c r="E105" s="2" t="s">
        <v>952</v>
      </c>
      <c r="F105" s="4" t="s">
        <v>22</v>
      </c>
      <c r="G105" s="16" t="s">
        <v>13</v>
      </c>
      <c r="H105" s="16" t="s">
        <v>13</v>
      </c>
      <c r="I105" s="16" t="s">
        <v>13</v>
      </c>
      <c r="J105" s="2" t="s">
        <v>23</v>
      </c>
      <c r="K105" s="16" t="s">
        <v>969</v>
      </c>
      <c r="L105" s="2" t="s">
        <v>36</v>
      </c>
      <c r="M105" s="2" t="s">
        <v>335</v>
      </c>
      <c r="N105" s="2">
        <v>5</v>
      </c>
      <c r="O105" s="2">
        <v>5</v>
      </c>
      <c r="P105" s="2">
        <v>5</v>
      </c>
      <c r="Q105" s="2">
        <v>3</v>
      </c>
      <c r="R105" s="2">
        <v>5</v>
      </c>
      <c r="S105" s="2">
        <v>5</v>
      </c>
      <c r="T105" s="2">
        <v>5</v>
      </c>
      <c r="U105" s="42"/>
      <c r="V105" s="42" t="s">
        <v>336</v>
      </c>
      <c r="W105" s="42" t="s">
        <v>337</v>
      </c>
    </row>
    <row r="106" spans="1:23" ht="15.75" customHeight="1">
      <c r="A106" s="35">
        <v>43999.006989236106</v>
      </c>
      <c r="B106" s="16" t="s">
        <v>33</v>
      </c>
      <c r="C106" s="2" t="s">
        <v>97</v>
      </c>
      <c r="D106" s="1" t="s">
        <v>118</v>
      </c>
      <c r="E106" s="2" t="s">
        <v>952</v>
      </c>
      <c r="F106" s="4" t="s">
        <v>12</v>
      </c>
      <c r="G106" s="16" t="s">
        <v>29</v>
      </c>
      <c r="H106" s="16" t="s">
        <v>29</v>
      </c>
      <c r="I106" s="16" t="s">
        <v>29</v>
      </c>
      <c r="J106" s="2" t="s">
        <v>17</v>
      </c>
      <c r="K106" s="16" t="s">
        <v>958</v>
      </c>
      <c r="L106" s="2" t="s">
        <v>17</v>
      </c>
      <c r="M106" s="2" t="s">
        <v>338</v>
      </c>
      <c r="N106" s="2">
        <v>5</v>
      </c>
      <c r="O106" s="2">
        <v>5</v>
      </c>
      <c r="P106" s="2">
        <v>5</v>
      </c>
      <c r="Q106" s="2">
        <v>3</v>
      </c>
      <c r="R106" s="2">
        <v>4</v>
      </c>
      <c r="S106" s="2">
        <v>4</v>
      </c>
      <c r="T106" s="2">
        <v>4</v>
      </c>
      <c r="U106" s="42" t="s">
        <v>339</v>
      </c>
      <c r="V106" s="42" t="s">
        <v>340</v>
      </c>
      <c r="W106" s="42"/>
    </row>
    <row r="107" spans="1:23" ht="15.75" customHeight="1">
      <c r="A107" s="35">
        <v>43999.016011678235</v>
      </c>
      <c r="B107" s="16" t="s">
        <v>9</v>
      </c>
      <c r="C107" s="2" t="s">
        <v>10</v>
      </c>
      <c r="D107" s="1" t="s">
        <v>11</v>
      </c>
      <c r="E107" s="2" t="s">
        <v>951</v>
      </c>
      <c r="F107" s="4" t="s">
        <v>34</v>
      </c>
      <c r="G107" s="16" t="s">
        <v>958</v>
      </c>
      <c r="H107" s="16" t="s">
        <v>959</v>
      </c>
      <c r="I107" s="16" t="s">
        <v>958</v>
      </c>
      <c r="J107" s="2" t="s">
        <v>17</v>
      </c>
      <c r="K107" s="16" t="s">
        <v>958</v>
      </c>
      <c r="L107" s="2" t="s">
        <v>17</v>
      </c>
      <c r="M107" s="2" t="s">
        <v>341</v>
      </c>
      <c r="N107" s="2">
        <v>5</v>
      </c>
      <c r="O107" s="2">
        <v>5</v>
      </c>
      <c r="P107" s="2">
        <v>2</v>
      </c>
      <c r="Q107" s="2">
        <v>1</v>
      </c>
      <c r="R107" s="2">
        <v>2</v>
      </c>
      <c r="S107" s="2">
        <v>2</v>
      </c>
      <c r="T107" s="2">
        <v>2</v>
      </c>
      <c r="U107" s="42" t="s">
        <v>342</v>
      </c>
      <c r="V107" s="42" t="s">
        <v>343</v>
      </c>
      <c r="W107" s="42" t="s">
        <v>344</v>
      </c>
    </row>
    <row r="108" spans="1:23" ht="15.75" customHeight="1">
      <c r="A108" s="35">
        <v>43999.016561712968</v>
      </c>
      <c r="B108" s="16" t="s">
        <v>20</v>
      </c>
      <c r="C108" s="2" t="s">
        <v>97</v>
      </c>
      <c r="D108" s="1" t="s">
        <v>118</v>
      </c>
      <c r="E108" s="2" t="s">
        <v>953</v>
      </c>
      <c r="F108" s="4" t="s">
        <v>46</v>
      </c>
      <c r="G108" s="16" t="s">
        <v>958</v>
      </c>
      <c r="H108" s="16" t="s">
        <v>959</v>
      </c>
      <c r="I108" s="16" t="s">
        <v>29</v>
      </c>
      <c r="J108" s="2" t="s">
        <v>17</v>
      </c>
      <c r="K108" s="16" t="s">
        <v>958</v>
      </c>
      <c r="L108" s="2" t="s">
        <v>17</v>
      </c>
      <c r="M108" s="2" t="s">
        <v>345</v>
      </c>
      <c r="N108" s="2">
        <v>5</v>
      </c>
      <c r="O108" s="2">
        <v>5</v>
      </c>
      <c r="P108" s="2">
        <v>4</v>
      </c>
      <c r="Q108" s="2">
        <v>1</v>
      </c>
      <c r="R108" s="2">
        <v>5</v>
      </c>
      <c r="S108" s="2">
        <v>5</v>
      </c>
      <c r="T108" s="2">
        <v>5</v>
      </c>
      <c r="U108" s="42"/>
      <c r="V108" s="42"/>
      <c r="W108" s="42"/>
    </row>
    <row r="109" spans="1:23" ht="15.75" customHeight="1">
      <c r="A109" s="35">
        <v>43999.026447071759</v>
      </c>
      <c r="B109" s="16" t="s">
        <v>9</v>
      </c>
      <c r="C109" s="2" t="s">
        <v>10</v>
      </c>
      <c r="D109" s="1" t="s">
        <v>346</v>
      </c>
      <c r="E109" s="2" t="s">
        <v>952</v>
      </c>
      <c r="F109" s="4" t="s">
        <v>12</v>
      </c>
      <c r="G109" s="16" t="s">
        <v>959</v>
      </c>
      <c r="H109" s="16" t="s">
        <v>959</v>
      </c>
      <c r="I109" s="16" t="s">
        <v>959</v>
      </c>
      <c r="J109" s="2" t="s">
        <v>23</v>
      </c>
      <c r="K109" s="16" t="s">
        <v>16</v>
      </c>
      <c r="L109" s="2" t="s">
        <v>17</v>
      </c>
      <c r="M109" s="2" t="s">
        <v>347</v>
      </c>
      <c r="N109" s="2">
        <v>5</v>
      </c>
      <c r="O109" s="2">
        <v>4</v>
      </c>
      <c r="P109" s="2">
        <v>5</v>
      </c>
      <c r="Q109" s="2">
        <v>3</v>
      </c>
      <c r="R109" s="2">
        <v>5</v>
      </c>
      <c r="S109" s="2">
        <v>5</v>
      </c>
      <c r="T109" s="2">
        <v>5</v>
      </c>
      <c r="U109" s="42" t="s">
        <v>348</v>
      </c>
      <c r="V109" s="42"/>
      <c r="W109" s="42"/>
    </row>
    <row r="110" spans="1:23" ht="15.75" customHeight="1">
      <c r="A110" s="35">
        <v>43999.055631597221</v>
      </c>
      <c r="B110" s="16" t="s">
        <v>20</v>
      </c>
      <c r="C110" s="2" t="s">
        <v>97</v>
      </c>
      <c r="D110" s="1" t="s">
        <v>171</v>
      </c>
      <c r="E110" s="2" t="s">
        <v>953</v>
      </c>
      <c r="F110" s="4" t="s">
        <v>12</v>
      </c>
      <c r="G110" s="16" t="s">
        <v>14</v>
      </c>
      <c r="H110" s="16" t="s">
        <v>958</v>
      </c>
      <c r="I110" s="16" t="s">
        <v>14</v>
      </c>
      <c r="J110" s="2" t="s">
        <v>156</v>
      </c>
      <c r="K110" s="16" t="s">
        <v>16</v>
      </c>
      <c r="L110" s="2" t="s">
        <v>36</v>
      </c>
      <c r="M110" s="2" t="s">
        <v>349</v>
      </c>
      <c r="N110" s="2">
        <v>5</v>
      </c>
      <c r="O110" s="2">
        <v>5</v>
      </c>
      <c r="P110" s="2">
        <v>5</v>
      </c>
      <c r="Q110" s="2">
        <v>1</v>
      </c>
      <c r="R110" s="2">
        <v>1</v>
      </c>
      <c r="S110" s="2">
        <v>5</v>
      </c>
      <c r="T110" s="2">
        <v>5</v>
      </c>
      <c r="U110" s="42" t="s">
        <v>350</v>
      </c>
      <c r="V110" s="42" t="s">
        <v>351</v>
      </c>
      <c r="W110" s="42" t="s">
        <v>352</v>
      </c>
    </row>
    <row r="111" spans="1:23" ht="15.75" customHeight="1">
      <c r="A111" s="35">
        <v>43999.069209097222</v>
      </c>
      <c r="B111" s="16" t="s">
        <v>20</v>
      </c>
      <c r="C111" s="2" t="s">
        <v>97</v>
      </c>
      <c r="D111" s="1" t="s">
        <v>11</v>
      </c>
      <c r="E111" s="2" t="s">
        <v>953</v>
      </c>
      <c r="F111" s="4" t="s">
        <v>46</v>
      </c>
      <c r="G111" s="16" t="s">
        <v>958</v>
      </c>
      <c r="H111" s="16" t="s">
        <v>959</v>
      </c>
      <c r="I111" s="16" t="s">
        <v>959</v>
      </c>
      <c r="J111" s="2" t="s">
        <v>23</v>
      </c>
      <c r="K111" s="16" t="s">
        <v>16</v>
      </c>
      <c r="L111" s="2" t="s">
        <v>17</v>
      </c>
      <c r="M111" s="2" t="s">
        <v>353</v>
      </c>
      <c r="N111" s="2">
        <v>5</v>
      </c>
      <c r="O111" s="2">
        <v>5</v>
      </c>
      <c r="P111" s="2">
        <v>5</v>
      </c>
      <c r="Q111" s="2">
        <v>1</v>
      </c>
      <c r="R111" s="2">
        <v>5</v>
      </c>
      <c r="S111" s="2">
        <v>5</v>
      </c>
      <c r="T111" s="2">
        <v>5</v>
      </c>
      <c r="U111" s="42" t="s">
        <v>354</v>
      </c>
      <c r="V111" s="42" t="s">
        <v>355</v>
      </c>
      <c r="W111" s="42" t="s">
        <v>356</v>
      </c>
    </row>
    <row r="112" spans="1:23" ht="15.75" customHeight="1">
      <c r="A112" s="35">
        <v>43999.069897187495</v>
      </c>
      <c r="B112" s="16" t="s">
        <v>9</v>
      </c>
      <c r="C112" s="2" t="s">
        <v>97</v>
      </c>
      <c r="D112" s="1" t="s">
        <v>357</v>
      </c>
      <c r="E112" s="2" t="s">
        <v>951</v>
      </c>
      <c r="F112" s="4" t="s">
        <v>70</v>
      </c>
      <c r="G112" s="16" t="s">
        <v>13</v>
      </c>
      <c r="H112" s="16" t="s">
        <v>958</v>
      </c>
      <c r="I112" s="16" t="s">
        <v>958</v>
      </c>
      <c r="J112" s="2" t="s">
        <v>15</v>
      </c>
      <c r="K112" s="16" t="s">
        <v>16</v>
      </c>
      <c r="L112" s="2" t="s">
        <v>17</v>
      </c>
      <c r="M112" s="2" t="s">
        <v>358</v>
      </c>
      <c r="N112" s="2">
        <v>5</v>
      </c>
      <c r="O112" s="2">
        <v>4</v>
      </c>
      <c r="P112" s="2">
        <v>3</v>
      </c>
      <c r="Q112" s="2">
        <v>2</v>
      </c>
      <c r="R112" s="2">
        <v>3</v>
      </c>
      <c r="S112" s="2">
        <v>3</v>
      </c>
      <c r="T112" s="2">
        <v>4</v>
      </c>
      <c r="U112" s="42" t="s">
        <v>359</v>
      </c>
      <c r="V112" s="42" t="s">
        <v>360</v>
      </c>
      <c r="W112" s="42" t="s">
        <v>361</v>
      </c>
    </row>
    <row r="113" spans="1:23" ht="15.75" customHeight="1">
      <c r="A113" s="35">
        <v>43999.076155798612</v>
      </c>
      <c r="B113" s="16" t="s">
        <v>20</v>
      </c>
      <c r="C113" s="2" t="s">
        <v>97</v>
      </c>
      <c r="D113" s="1" t="s">
        <v>73</v>
      </c>
      <c r="E113" s="2" t="s">
        <v>953</v>
      </c>
      <c r="F113" s="4" t="s">
        <v>12</v>
      </c>
      <c r="G113" s="16" t="s">
        <v>14</v>
      </c>
      <c r="H113" s="16" t="s">
        <v>14</v>
      </c>
      <c r="I113" s="16" t="s">
        <v>14</v>
      </c>
      <c r="J113" s="2" t="s">
        <v>71</v>
      </c>
      <c r="K113" s="16" t="s">
        <v>16</v>
      </c>
      <c r="L113" s="2" t="s">
        <v>36</v>
      </c>
      <c r="M113" s="2" t="s">
        <v>362</v>
      </c>
      <c r="N113" s="2">
        <v>5</v>
      </c>
      <c r="O113" s="2">
        <v>5</v>
      </c>
      <c r="P113" s="2">
        <v>5</v>
      </c>
      <c r="Q113" s="2">
        <v>2</v>
      </c>
      <c r="R113" s="2">
        <v>5</v>
      </c>
      <c r="S113" s="2">
        <v>5</v>
      </c>
      <c r="T113" s="2">
        <v>5</v>
      </c>
      <c r="U113" s="42" t="s">
        <v>86</v>
      </c>
      <c r="V113" s="42" t="s">
        <v>363</v>
      </c>
      <c r="W113" s="42" t="s">
        <v>364</v>
      </c>
    </row>
    <row r="114" spans="1:23" ht="15.75" customHeight="1">
      <c r="A114" s="35">
        <v>43999.07774335648</v>
      </c>
      <c r="B114" s="16" t="s">
        <v>9</v>
      </c>
      <c r="C114" s="2" t="s">
        <v>59</v>
      </c>
      <c r="D114" s="1" t="s">
        <v>365</v>
      </c>
      <c r="E114" s="2" t="s">
        <v>952</v>
      </c>
      <c r="F114" s="4" t="s">
        <v>22</v>
      </c>
      <c r="G114" s="16" t="s">
        <v>29</v>
      </c>
      <c r="H114" s="16" t="s">
        <v>29</v>
      </c>
      <c r="I114" s="16" t="s">
        <v>29</v>
      </c>
      <c r="J114" s="2" t="s">
        <v>15</v>
      </c>
      <c r="K114" s="16" t="s">
        <v>16</v>
      </c>
      <c r="L114" s="2" t="s">
        <v>36</v>
      </c>
      <c r="M114" s="2" t="s">
        <v>366</v>
      </c>
      <c r="N114" s="2">
        <v>5</v>
      </c>
      <c r="O114" s="2">
        <v>4</v>
      </c>
      <c r="P114" s="2">
        <v>5</v>
      </c>
      <c r="Q114" s="2">
        <v>2</v>
      </c>
      <c r="R114" s="2">
        <v>3</v>
      </c>
      <c r="S114" s="2">
        <v>4</v>
      </c>
      <c r="T114" s="2">
        <v>5</v>
      </c>
      <c r="U114" s="42" t="s">
        <v>367</v>
      </c>
      <c r="V114" s="42" t="s">
        <v>368</v>
      </c>
      <c r="W114" s="42" t="s">
        <v>369</v>
      </c>
    </row>
    <row r="115" spans="1:23" ht="15.75" customHeight="1">
      <c r="A115" s="35">
        <v>43999.082780879631</v>
      </c>
      <c r="B115" s="16" t="s">
        <v>9</v>
      </c>
      <c r="C115" s="2" t="s">
        <v>10</v>
      </c>
      <c r="D115" s="1" t="s">
        <v>11</v>
      </c>
      <c r="E115" s="2" t="s">
        <v>953</v>
      </c>
      <c r="F115" s="4" t="s">
        <v>12</v>
      </c>
      <c r="G115" s="16" t="s">
        <v>35</v>
      </c>
      <c r="H115" s="16" t="s">
        <v>14</v>
      </c>
      <c r="I115" s="16" t="s">
        <v>35</v>
      </c>
      <c r="J115" s="3"/>
      <c r="K115" s="16" t="s">
        <v>35</v>
      </c>
      <c r="L115" s="2" t="s">
        <v>17</v>
      </c>
      <c r="M115" s="2" t="s">
        <v>370</v>
      </c>
      <c r="N115" s="2">
        <v>5</v>
      </c>
      <c r="O115" s="2">
        <v>5</v>
      </c>
      <c r="P115" s="2">
        <v>5</v>
      </c>
      <c r="Q115" s="2">
        <v>4</v>
      </c>
      <c r="R115" s="2">
        <v>5</v>
      </c>
      <c r="S115" s="2">
        <v>5</v>
      </c>
      <c r="T115" s="2">
        <v>5</v>
      </c>
      <c r="U115" s="42" t="s">
        <v>371</v>
      </c>
      <c r="V115" s="42" t="s">
        <v>372</v>
      </c>
      <c r="W115" s="42" t="s">
        <v>373</v>
      </c>
    </row>
    <row r="116" spans="1:23" ht="15.75" customHeight="1">
      <c r="A116" s="35">
        <v>43999.083578402773</v>
      </c>
      <c r="B116" s="16" t="s">
        <v>20</v>
      </c>
      <c r="C116" s="2" t="s">
        <v>10</v>
      </c>
      <c r="D116" s="1" t="s">
        <v>164</v>
      </c>
      <c r="E116" s="2" t="s">
        <v>953</v>
      </c>
      <c r="F116" s="4" t="s">
        <v>12</v>
      </c>
      <c r="G116" s="16" t="s">
        <v>959</v>
      </c>
      <c r="H116" s="16" t="s">
        <v>13</v>
      </c>
      <c r="I116" s="16" t="s">
        <v>29</v>
      </c>
      <c r="J116" s="2" t="s">
        <v>17</v>
      </c>
      <c r="K116" s="16" t="s">
        <v>959</v>
      </c>
      <c r="L116" s="2" t="s">
        <v>36</v>
      </c>
      <c r="M116" s="2" t="s">
        <v>374</v>
      </c>
      <c r="N116" s="2">
        <v>5</v>
      </c>
      <c r="O116" s="2">
        <v>4</v>
      </c>
      <c r="P116" s="2">
        <v>5</v>
      </c>
      <c r="Q116" s="2">
        <v>3</v>
      </c>
      <c r="R116" s="2">
        <v>4</v>
      </c>
      <c r="S116" s="2">
        <v>3</v>
      </c>
      <c r="T116" s="2">
        <v>3</v>
      </c>
      <c r="U116" s="42"/>
      <c r="V116" s="42"/>
      <c r="W116" s="42"/>
    </row>
    <row r="117" spans="1:23" ht="15.75" customHeight="1">
      <c r="A117" s="35">
        <v>43999.090127731484</v>
      </c>
      <c r="B117" s="16" t="s">
        <v>20</v>
      </c>
      <c r="C117" s="2" t="s">
        <v>10</v>
      </c>
      <c r="D117" s="1" t="s">
        <v>375</v>
      </c>
      <c r="E117" s="2" t="s">
        <v>952</v>
      </c>
      <c r="F117" s="4" t="s">
        <v>12</v>
      </c>
      <c r="G117" s="16" t="s">
        <v>959</v>
      </c>
      <c r="H117" s="16" t="s">
        <v>29</v>
      </c>
      <c r="I117" s="16" t="s">
        <v>29</v>
      </c>
      <c r="J117" s="2" t="s">
        <v>23</v>
      </c>
      <c r="K117" s="16" t="s">
        <v>958</v>
      </c>
      <c r="L117" s="2" t="s">
        <v>17</v>
      </c>
      <c r="M117" s="2" t="s">
        <v>376</v>
      </c>
      <c r="N117" s="2">
        <v>3</v>
      </c>
      <c r="O117" s="2">
        <v>5</v>
      </c>
      <c r="P117" s="2">
        <v>5</v>
      </c>
      <c r="Q117" s="2">
        <v>2</v>
      </c>
      <c r="R117" s="2">
        <v>3</v>
      </c>
      <c r="S117" s="2">
        <v>4</v>
      </c>
      <c r="T117" s="2">
        <v>3</v>
      </c>
      <c r="U117" s="42" t="s">
        <v>377</v>
      </c>
      <c r="V117" s="42" t="s">
        <v>378</v>
      </c>
      <c r="W117" s="42"/>
    </row>
    <row r="118" spans="1:23" ht="15.75" customHeight="1">
      <c r="A118" s="35">
        <v>43999.102644224535</v>
      </c>
      <c r="B118" s="16" t="s">
        <v>128</v>
      </c>
      <c r="C118" s="2" t="s">
        <v>10</v>
      </c>
      <c r="D118" s="1" t="s">
        <v>132</v>
      </c>
      <c r="E118" s="2" t="s">
        <v>951</v>
      </c>
      <c r="F118" s="4" t="s">
        <v>34</v>
      </c>
      <c r="G118" s="16" t="s">
        <v>958</v>
      </c>
      <c r="H118" s="16" t="s">
        <v>959</v>
      </c>
      <c r="I118" s="16" t="s">
        <v>29</v>
      </c>
      <c r="J118" s="2" t="s">
        <v>17</v>
      </c>
      <c r="K118" s="16" t="s">
        <v>958</v>
      </c>
      <c r="L118" s="2" t="s">
        <v>17</v>
      </c>
      <c r="M118" s="2" t="s">
        <v>379</v>
      </c>
      <c r="N118" s="2">
        <v>5</v>
      </c>
      <c r="O118" s="2">
        <v>3</v>
      </c>
      <c r="P118" s="2">
        <v>1</v>
      </c>
      <c r="Q118" s="2">
        <v>2</v>
      </c>
      <c r="R118" s="2">
        <v>1</v>
      </c>
      <c r="S118" s="2">
        <v>3</v>
      </c>
      <c r="T118" s="2">
        <v>3</v>
      </c>
      <c r="U118" s="42" t="s">
        <v>380</v>
      </c>
      <c r="V118" s="42" t="s">
        <v>381</v>
      </c>
      <c r="W118" s="42"/>
    </row>
    <row r="119" spans="1:23" ht="15.75" customHeight="1">
      <c r="A119" s="35">
        <v>43999.106977407406</v>
      </c>
      <c r="B119" s="16" t="s">
        <v>20</v>
      </c>
      <c r="C119" s="2" t="s">
        <v>97</v>
      </c>
      <c r="D119" s="1" t="s">
        <v>118</v>
      </c>
      <c r="E119" s="2" t="s">
        <v>952</v>
      </c>
      <c r="F119" s="4" t="s">
        <v>22</v>
      </c>
      <c r="G119" s="16" t="s">
        <v>13</v>
      </c>
      <c r="H119" s="16" t="s">
        <v>959</v>
      </c>
      <c r="I119" s="16" t="s">
        <v>13</v>
      </c>
      <c r="J119" s="2" t="s">
        <v>156</v>
      </c>
      <c r="K119" s="16" t="s">
        <v>16</v>
      </c>
      <c r="L119" s="2" t="s">
        <v>17</v>
      </c>
      <c r="M119" s="2" t="s">
        <v>382</v>
      </c>
      <c r="N119" s="2">
        <v>4</v>
      </c>
      <c r="O119" s="2">
        <v>4</v>
      </c>
      <c r="P119" s="2">
        <v>4</v>
      </c>
      <c r="Q119" s="2">
        <v>3</v>
      </c>
      <c r="R119" s="2">
        <v>5</v>
      </c>
      <c r="S119" s="2">
        <v>4</v>
      </c>
      <c r="T119" s="2">
        <v>4</v>
      </c>
      <c r="U119" s="42"/>
      <c r="V119" s="42"/>
      <c r="W119" s="42"/>
    </row>
    <row r="120" spans="1:23" ht="15.75" customHeight="1">
      <c r="A120" s="35">
        <v>43999.108991840279</v>
      </c>
      <c r="B120" s="16" t="s">
        <v>33</v>
      </c>
      <c r="C120" s="2" t="s">
        <v>97</v>
      </c>
      <c r="D120" s="1" t="s">
        <v>11</v>
      </c>
      <c r="E120" s="2" t="s">
        <v>953</v>
      </c>
      <c r="F120" s="4" t="s">
        <v>22</v>
      </c>
      <c r="G120" s="16" t="s">
        <v>29</v>
      </c>
      <c r="H120" s="16" t="s">
        <v>29</v>
      </c>
      <c r="I120" s="16" t="s">
        <v>29</v>
      </c>
      <c r="J120" s="2" t="s">
        <v>23</v>
      </c>
      <c r="K120" s="16" t="s">
        <v>16</v>
      </c>
      <c r="L120" s="2" t="s">
        <v>36</v>
      </c>
      <c r="M120" s="2" t="s">
        <v>383</v>
      </c>
      <c r="N120" s="2">
        <v>5</v>
      </c>
      <c r="O120" s="2">
        <v>5</v>
      </c>
      <c r="P120" s="2">
        <v>5</v>
      </c>
      <c r="Q120" s="2">
        <v>2</v>
      </c>
      <c r="R120" s="2">
        <v>3</v>
      </c>
      <c r="S120" s="2">
        <v>3</v>
      </c>
      <c r="T120" s="2">
        <v>3</v>
      </c>
      <c r="U120" s="42"/>
      <c r="V120" s="42"/>
      <c r="W120" s="42"/>
    </row>
    <row r="121" spans="1:23" ht="15.75" customHeight="1">
      <c r="A121" s="35">
        <v>43999.123101493053</v>
      </c>
      <c r="B121" s="16" t="s">
        <v>33</v>
      </c>
      <c r="C121" s="2" t="s">
        <v>97</v>
      </c>
      <c r="D121" s="1" t="s">
        <v>11</v>
      </c>
      <c r="E121" s="2" t="s">
        <v>953</v>
      </c>
      <c r="F121" s="4" t="s">
        <v>70</v>
      </c>
      <c r="G121" s="16" t="s">
        <v>35</v>
      </c>
      <c r="H121" s="16" t="s">
        <v>35</v>
      </c>
      <c r="I121" s="16" t="s">
        <v>35</v>
      </c>
      <c r="J121" s="2" t="s">
        <v>23</v>
      </c>
      <c r="K121" s="16" t="s">
        <v>16</v>
      </c>
      <c r="L121" s="2" t="s">
        <v>36</v>
      </c>
      <c r="M121" s="2" t="s">
        <v>384</v>
      </c>
      <c r="N121" s="2">
        <v>5</v>
      </c>
      <c r="O121" s="2">
        <v>5</v>
      </c>
      <c r="P121" s="2">
        <v>5</v>
      </c>
      <c r="Q121" s="2">
        <v>3</v>
      </c>
      <c r="R121" s="2">
        <v>3</v>
      </c>
      <c r="S121" s="2">
        <v>5</v>
      </c>
      <c r="T121" s="2">
        <v>5</v>
      </c>
      <c r="U121" s="42" t="s">
        <v>385</v>
      </c>
      <c r="V121" s="42" t="s">
        <v>386</v>
      </c>
      <c r="W121" s="42"/>
    </row>
    <row r="122" spans="1:23" ht="15.75" customHeight="1">
      <c r="A122" s="35">
        <v>43999.153904004634</v>
      </c>
      <c r="B122" s="16" t="s">
        <v>33</v>
      </c>
      <c r="C122" s="2" t="s">
        <v>10</v>
      </c>
      <c r="D122" s="1" t="s">
        <v>11</v>
      </c>
      <c r="E122" s="2" t="s">
        <v>952</v>
      </c>
      <c r="F122" s="4" t="s">
        <v>12</v>
      </c>
      <c r="G122" s="16" t="s">
        <v>35</v>
      </c>
      <c r="H122" s="16" t="s">
        <v>35</v>
      </c>
      <c r="I122" s="16" t="s">
        <v>35</v>
      </c>
      <c r="J122" s="2" t="s">
        <v>71</v>
      </c>
      <c r="K122" s="16" t="s">
        <v>16</v>
      </c>
      <c r="L122" s="2" t="s">
        <v>17</v>
      </c>
      <c r="M122" s="2" t="s">
        <v>387</v>
      </c>
      <c r="N122" s="2">
        <v>5</v>
      </c>
      <c r="O122" s="2">
        <v>5</v>
      </c>
      <c r="P122" s="2">
        <v>5</v>
      </c>
      <c r="Q122" s="2">
        <v>4</v>
      </c>
      <c r="R122" s="2">
        <v>5</v>
      </c>
      <c r="S122" s="2">
        <v>5</v>
      </c>
      <c r="T122" s="2">
        <v>5</v>
      </c>
      <c r="U122" s="42" t="s">
        <v>388</v>
      </c>
      <c r="V122" s="42" t="s">
        <v>389</v>
      </c>
      <c r="W122" s="42" t="s">
        <v>390</v>
      </c>
    </row>
    <row r="123" spans="1:23" ht="15.75" customHeight="1">
      <c r="A123" s="35">
        <v>43999.202444166665</v>
      </c>
      <c r="B123" s="16" t="s">
        <v>33</v>
      </c>
      <c r="C123" s="2" t="s">
        <v>97</v>
      </c>
      <c r="D123" s="7"/>
      <c r="E123" s="2" t="s">
        <v>952</v>
      </c>
      <c r="F123" s="4" t="s">
        <v>70</v>
      </c>
      <c r="G123" s="16" t="s">
        <v>35</v>
      </c>
      <c r="H123" s="16" t="s">
        <v>35</v>
      </c>
      <c r="I123" s="16" t="s">
        <v>35</v>
      </c>
      <c r="J123" s="2" t="s">
        <v>15</v>
      </c>
      <c r="K123" s="16" t="s">
        <v>16</v>
      </c>
      <c r="L123" s="2" t="s">
        <v>17</v>
      </c>
      <c r="M123" s="2" t="s">
        <v>391</v>
      </c>
      <c r="N123" s="2">
        <v>4</v>
      </c>
      <c r="O123" s="2">
        <v>5</v>
      </c>
      <c r="P123" s="2">
        <v>5</v>
      </c>
      <c r="Q123" s="2">
        <v>2</v>
      </c>
      <c r="R123" s="2">
        <v>3</v>
      </c>
      <c r="S123" s="2">
        <v>5</v>
      </c>
      <c r="T123" s="2">
        <v>4</v>
      </c>
      <c r="U123" s="42" t="s">
        <v>392</v>
      </c>
      <c r="V123" s="42"/>
      <c r="W123" s="42" t="s">
        <v>393</v>
      </c>
    </row>
    <row r="124" spans="1:23" ht="15.75" customHeight="1">
      <c r="A124" s="35">
        <v>43999.233704849539</v>
      </c>
      <c r="B124" s="16" t="s">
        <v>194</v>
      </c>
      <c r="C124" s="2" t="s">
        <v>97</v>
      </c>
      <c r="D124" s="1" t="s">
        <v>394</v>
      </c>
      <c r="E124" s="2" t="s">
        <v>952</v>
      </c>
      <c r="F124" s="4" t="s">
        <v>22</v>
      </c>
      <c r="G124" s="16" t="s">
        <v>29</v>
      </c>
      <c r="H124" s="16" t="s">
        <v>959</v>
      </c>
      <c r="I124" s="16" t="s">
        <v>29</v>
      </c>
      <c r="J124" s="2" t="s">
        <v>15</v>
      </c>
      <c r="K124" s="16" t="s">
        <v>958</v>
      </c>
      <c r="L124" s="2" t="s">
        <v>36</v>
      </c>
      <c r="M124" s="2" t="s">
        <v>395</v>
      </c>
      <c r="N124" s="2">
        <v>5</v>
      </c>
      <c r="O124" s="2">
        <v>5</v>
      </c>
      <c r="P124" s="2">
        <v>5</v>
      </c>
      <c r="Q124" s="2">
        <v>3</v>
      </c>
      <c r="R124" s="2">
        <v>4</v>
      </c>
      <c r="S124" s="2">
        <v>3</v>
      </c>
      <c r="T124" s="2">
        <v>3</v>
      </c>
      <c r="U124" s="42" t="s">
        <v>396</v>
      </c>
      <c r="V124" s="42"/>
      <c r="W124" s="42"/>
    </row>
    <row r="125" spans="1:23" ht="15.75" customHeight="1">
      <c r="A125" s="35">
        <v>43999.240637800925</v>
      </c>
      <c r="B125" s="16" t="s">
        <v>9</v>
      </c>
      <c r="C125" s="2" t="s">
        <v>53</v>
      </c>
      <c r="D125" s="1" t="s">
        <v>11</v>
      </c>
      <c r="E125" s="2" t="s">
        <v>952</v>
      </c>
      <c r="F125" s="4" t="s">
        <v>12</v>
      </c>
      <c r="G125" s="16" t="s">
        <v>13</v>
      </c>
      <c r="H125" s="16" t="s">
        <v>13</v>
      </c>
      <c r="I125" s="16" t="s">
        <v>29</v>
      </c>
      <c r="J125" s="2" t="s">
        <v>15</v>
      </c>
      <c r="K125" s="16" t="s">
        <v>16</v>
      </c>
      <c r="L125" s="2" t="s">
        <v>17</v>
      </c>
      <c r="M125" s="2" t="s">
        <v>397</v>
      </c>
      <c r="N125" s="2">
        <v>5</v>
      </c>
      <c r="O125" s="2">
        <v>5</v>
      </c>
      <c r="P125" s="2">
        <v>5</v>
      </c>
      <c r="Q125" s="2">
        <v>3</v>
      </c>
      <c r="R125" s="2">
        <v>5</v>
      </c>
      <c r="S125" s="2">
        <v>5</v>
      </c>
      <c r="T125" s="2">
        <v>2</v>
      </c>
      <c r="U125" s="42"/>
      <c r="V125" s="42"/>
      <c r="W125" s="42"/>
    </row>
    <row r="126" spans="1:23" ht="15.75" customHeight="1">
      <c r="A126" s="35">
        <v>43999.250318298611</v>
      </c>
      <c r="B126" s="16" t="s">
        <v>9</v>
      </c>
      <c r="C126" s="2" t="s">
        <v>53</v>
      </c>
      <c r="D126" s="1" t="s">
        <v>129</v>
      </c>
      <c r="E126" s="2" t="s">
        <v>953</v>
      </c>
      <c r="F126" s="4" t="s">
        <v>34</v>
      </c>
      <c r="G126" s="16" t="s">
        <v>29</v>
      </c>
      <c r="H126" s="16" t="s">
        <v>29</v>
      </c>
      <c r="I126" s="16" t="s">
        <v>958</v>
      </c>
      <c r="J126" s="2" t="s">
        <v>23</v>
      </c>
      <c r="K126" s="16" t="s">
        <v>958</v>
      </c>
      <c r="L126" s="2" t="s">
        <v>17</v>
      </c>
      <c r="M126" s="2" t="s">
        <v>398</v>
      </c>
      <c r="N126" s="2">
        <v>5</v>
      </c>
      <c r="O126" s="2">
        <v>5</v>
      </c>
      <c r="P126" s="2">
        <v>4</v>
      </c>
      <c r="Q126" s="2">
        <v>2</v>
      </c>
      <c r="R126" s="2">
        <v>4</v>
      </c>
      <c r="S126" s="2">
        <v>4</v>
      </c>
      <c r="T126" s="2">
        <v>4</v>
      </c>
      <c r="U126" s="42" t="s">
        <v>399</v>
      </c>
      <c r="V126" s="42" t="s">
        <v>400</v>
      </c>
      <c r="W126" s="42"/>
    </row>
    <row r="127" spans="1:23" ht="15.75" customHeight="1">
      <c r="A127" s="35">
        <v>43999.258792974535</v>
      </c>
      <c r="B127" s="16" t="s">
        <v>9</v>
      </c>
      <c r="C127" s="2" t="s">
        <v>53</v>
      </c>
      <c r="D127" s="1" t="s">
        <v>118</v>
      </c>
      <c r="E127" s="2" t="s">
        <v>953</v>
      </c>
      <c r="F127" s="4" t="s">
        <v>46</v>
      </c>
      <c r="G127" s="16" t="s">
        <v>13</v>
      </c>
      <c r="H127" s="16" t="s">
        <v>13</v>
      </c>
      <c r="I127" s="16" t="s">
        <v>958</v>
      </c>
      <c r="J127" s="2" t="s">
        <v>15</v>
      </c>
      <c r="K127" s="16" t="s">
        <v>16</v>
      </c>
      <c r="L127" s="2" t="s">
        <v>17</v>
      </c>
      <c r="M127" s="2" t="s">
        <v>102</v>
      </c>
      <c r="N127" s="2">
        <v>5</v>
      </c>
      <c r="O127" s="2">
        <v>2</v>
      </c>
      <c r="P127" s="2">
        <v>5</v>
      </c>
      <c r="Q127" s="2">
        <v>3</v>
      </c>
      <c r="R127" s="2">
        <v>4</v>
      </c>
      <c r="S127" s="2">
        <v>5</v>
      </c>
      <c r="T127" s="2">
        <v>2</v>
      </c>
      <c r="U127" s="42" t="s">
        <v>401</v>
      </c>
      <c r="V127" s="42" t="s">
        <v>402</v>
      </c>
      <c r="W127" s="42"/>
    </row>
    <row r="128" spans="1:23" ht="15.75" customHeight="1">
      <c r="A128" s="35">
        <v>43999.287681770831</v>
      </c>
      <c r="B128" s="16" t="s">
        <v>9</v>
      </c>
      <c r="C128" s="2" t="s">
        <v>53</v>
      </c>
      <c r="D128" s="1" t="s">
        <v>98</v>
      </c>
      <c r="E128" s="2" t="s">
        <v>951</v>
      </c>
      <c r="F128" s="4" t="s">
        <v>46</v>
      </c>
      <c r="G128" s="16" t="s">
        <v>29</v>
      </c>
      <c r="H128" s="16" t="s">
        <v>13</v>
      </c>
      <c r="I128" s="16" t="s">
        <v>959</v>
      </c>
      <c r="J128" s="2" t="s">
        <v>15</v>
      </c>
      <c r="K128" s="16" t="s">
        <v>959</v>
      </c>
      <c r="L128" s="2" t="s">
        <v>17</v>
      </c>
      <c r="M128" s="2" t="s">
        <v>403</v>
      </c>
      <c r="N128" s="2">
        <v>5</v>
      </c>
      <c r="O128" s="2">
        <v>4</v>
      </c>
      <c r="P128" s="2">
        <v>4</v>
      </c>
      <c r="Q128" s="2">
        <v>3</v>
      </c>
      <c r="R128" s="2">
        <v>3</v>
      </c>
      <c r="S128" s="2">
        <v>3</v>
      </c>
      <c r="T128" s="2">
        <v>3</v>
      </c>
      <c r="U128" s="42"/>
      <c r="V128" s="42" t="s">
        <v>404</v>
      </c>
      <c r="W128" s="42"/>
    </row>
    <row r="129" spans="1:23" ht="15.75" customHeight="1">
      <c r="A129" s="35">
        <v>43999.298713009259</v>
      </c>
      <c r="B129" s="16" t="s">
        <v>33</v>
      </c>
      <c r="C129" s="2" t="s">
        <v>53</v>
      </c>
      <c r="D129" s="1" t="s">
        <v>60</v>
      </c>
      <c r="E129" s="2" t="s">
        <v>952</v>
      </c>
      <c r="F129" s="4" t="s">
        <v>12</v>
      </c>
      <c r="G129" s="16" t="s">
        <v>13</v>
      </c>
      <c r="H129" s="16" t="s">
        <v>14</v>
      </c>
      <c r="I129" s="16" t="s">
        <v>958</v>
      </c>
      <c r="J129" s="2" t="s">
        <v>23</v>
      </c>
      <c r="K129" s="16" t="s">
        <v>14</v>
      </c>
      <c r="L129" s="2" t="s">
        <v>17</v>
      </c>
      <c r="M129" s="2" t="s">
        <v>405</v>
      </c>
      <c r="N129" s="2">
        <v>2</v>
      </c>
      <c r="O129" s="2">
        <v>5</v>
      </c>
      <c r="P129" s="2">
        <v>5</v>
      </c>
      <c r="Q129" s="2">
        <v>1</v>
      </c>
      <c r="R129" s="2">
        <v>5</v>
      </c>
      <c r="S129" s="2">
        <v>4</v>
      </c>
      <c r="T129" s="2">
        <v>5</v>
      </c>
      <c r="U129" s="42" t="s">
        <v>406</v>
      </c>
      <c r="V129" s="42" t="s">
        <v>407</v>
      </c>
      <c r="W129" s="42" t="s">
        <v>408</v>
      </c>
    </row>
    <row r="130" spans="1:23" ht="15.75" customHeight="1">
      <c r="A130" s="35">
        <v>43999.30560172454</v>
      </c>
      <c r="B130" s="16" t="s">
        <v>33</v>
      </c>
      <c r="C130" s="2" t="s">
        <v>53</v>
      </c>
      <c r="D130" s="1" t="s">
        <v>394</v>
      </c>
      <c r="E130" s="2" t="s">
        <v>953</v>
      </c>
      <c r="F130" s="4" t="s">
        <v>70</v>
      </c>
      <c r="G130" s="16" t="s">
        <v>13</v>
      </c>
      <c r="H130" s="16" t="s">
        <v>35</v>
      </c>
      <c r="I130" s="16" t="s">
        <v>13</v>
      </c>
      <c r="J130" s="2" t="s">
        <v>133</v>
      </c>
      <c r="K130" s="16" t="s">
        <v>958</v>
      </c>
      <c r="L130" s="2" t="s">
        <v>17</v>
      </c>
      <c r="M130" s="2" t="s">
        <v>409</v>
      </c>
      <c r="N130" s="2">
        <v>5</v>
      </c>
      <c r="O130" s="2">
        <v>5</v>
      </c>
      <c r="P130" s="2">
        <v>5</v>
      </c>
      <c r="Q130" s="2">
        <v>2</v>
      </c>
      <c r="R130" s="2">
        <v>5</v>
      </c>
      <c r="S130" s="2">
        <v>5</v>
      </c>
      <c r="T130" s="2">
        <v>5</v>
      </c>
      <c r="U130" s="42" t="s">
        <v>410</v>
      </c>
      <c r="V130" s="42"/>
      <c r="W130" s="42"/>
    </row>
    <row r="131" spans="1:23" ht="15.75" customHeight="1">
      <c r="A131" s="35">
        <v>43999.332666666669</v>
      </c>
      <c r="B131" s="16" t="s">
        <v>9</v>
      </c>
      <c r="C131" s="2" t="s">
        <v>97</v>
      </c>
      <c r="D131" s="1" t="s">
        <v>151</v>
      </c>
      <c r="E131" s="2" t="s">
        <v>952</v>
      </c>
      <c r="F131" s="4" t="s">
        <v>12</v>
      </c>
      <c r="G131" s="16" t="s">
        <v>29</v>
      </c>
      <c r="H131" s="16" t="s">
        <v>29</v>
      </c>
      <c r="I131" s="16" t="s">
        <v>29</v>
      </c>
      <c r="J131" s="2" t="s">
        <v>15</v>
      </c>
      <c r="K131" s="16" t="s">
        <v>959</v>
      </c>
      <c r="L131" s="2" t="s">
        <v>17</v>
      </c>
      <c r="M131" s="2" t="s">
        <v>309</v>
      </c>
      <c r="N131" s="2">
        <v>5</v>
      </c>
      <c r="O131" s="2">
        <v>5</v>
      </c>
      <c r="P131" s="2">
        <v>5</v>
      </c>
      <c r="Q131" s="2">
        <v>3</v>
      </c>
      <c r="R131" s="2">
        <v>4</v>
      </c>
      <c r="S131" s="2">
        <v>4</v>
      </c>
      <c r="T131" s="2">
        <v>4</v>
      </c>
      <c r="U131" s="42" t="s">
        <v>411</v>
      </c>
      <c r="V131" s="42" t="s">
        <v>412</v>
      </c>
      <c r="W131" s="42" t="s">
        <v>413</v>
      </c>
    </row>
    <row r="132" spans="1:23" ht="15.75" customHeight="1">
      <c r="A132" s="35">
        <v>43999.341119317134</v>
      </c>
      <c r="B132" s="16" t="s">
        <v>9</v>
      </c>
      <c r="C132" s="2" t="s">
        <v>53</v>
      </c>
      <c r="D132" s="1" t="s">
        <v>11</v>
      </c>
      <c r="E132" s="2" t="s">
        <v>953</v>
      </c>
      <c r="F132" s="4" t="s">
        <v>46</v>
      </c>
      <c r="G132" s="16" t="s">
        <v>959</v>
      </c>
      <c r="H132" s="16" t="s">
        <v>959</v>
      </c>
      <c r="I132" s="16" t="s">
        <v>958</v>
      </c>
      <c r="J132" s="2" t="s">
        <v>15</v>
      </c>
      <c r="K132" s="16" t="s">
        <v>958</v>
      </c>
      <c r="L132" s="2" t="s">
        <v>36</v>
      </c>
      <c r="M132" s="2" t="s">
        <v>414</v>
      </c>
      <c r="N132" s="2">
        <v>5</v>
      </c>
      <c r="O132" s="2">
        <v>5</v>
      </c>
      <c r="P132" s="2">
        <v>5</v>
      </c>
      <c r="Q132" s="2">
        <v>3</v>
      </c>
      <c r="R132" s="2">
        <v>3</v>
      </c>
      <c r="S132" s="2">
        <v>2</v>
      </c>
      <c r="T132" s="2">
        <v>1</v>
      </c>
      <c r="U132" s="42"/>
      <c r="V132" s="42"/>
      <c r="W132" s="42"/>
    </row>
    <row r="133" spans="1:23" ht="15.75" customHeight="1">
      <c r="A133" s="35">
        <v>43999.346377175927</v>
      </c>
      <c r="B133" s="16" t="s">
        <v>9</v>
      </c>
      <c r="C133" s="2" t="s">
        <v>53</v>
      </c>
      <c r="D133" s="7"/>
      <c r="E133" s="2" t="s">
        <v>953</v>
      </c>
      <c r="F133" s="4" t="s">
        <v>12</v>
      </c>
      <c r="G133" s="16" t="s">
        <v>29</v>
      </c>
      <c r="H133" s="16" t="s">
        <v>29</v>
      </c>
      <c r="I133" s="16" t="s">
        <v>959</v>
      </c>
      <c r="J133" s="2" t="s">
        <v>15</v>
      </c>
      <c r="K133" s="16" t="s">
        <v>959</v>
      </c>
      <c r="L133" s="2" t="s">
        <v>36</v>
      </c>
      <c r="M133" s="2" t="s">
        <v>415</v>
      </c>
      <c r="N133" s="2">
        <v>5</v>
      </c>
      <c r="O133" s="2">
        <v>5</v>
      </c>
      <c r="P133" s="2">
        <v>4</v>
      </c>
      <c r="Q133" s="2">
        <v>4</v>
      </c>
      <c r="R133" s="2">
        <v>2</v>
      </c>
      <c r="S133" s="2">
        <v>2</v>
      </c>
      <c r="T133" s="2">
        <v>1</v>
      </c>
      <c r="U133" s="42"/>
      <c r="V133" s="42"/>
      <c r="W133" s="42"/>
    </row>
    <row r="134" spans="1:23" ht="15.75" customHeight="1">
      <c r="A134" s="35">
        <v>43999.352000486106</v>
      </c>
      <c r="B134" s="16" t="s">
        <v>9</v>
      </c>
      <c r="C134" s="2" t="s">
        <v>53</v>
      </c>
      <c r="D134" s="1" t="s">
        <v>11</v>
      </c>
      <c r="E134" s="2" t="s">
        <v>953</v>
      </c>
      <c r="F134" s="4" t="s">
        <v>46</v>
      </c>
      <c r="G134" s="16" t="s">
        <v>29</v>
      </c>
      <c r="H134" s="16" t="s">
        <v>959</v>
      </c>
      <c r="I134" s="16" t="s">
        <v>958</v>
      </c>
      <c r="J134" s="2" t="s">
        <v>15</v>
      </c>
      <c r="K134" s="16" t="s">
        <v>958</v>
      </c>
      <c r="L134" s="2" t="s">
        <v>17</v>
      </c>
      <c r="M134" s="2" t="s">
        <v>416</v>
      </c>
      <c r="N134" s="2">
        <v>5</v>
      </c>
      <c r="O134" s="2">
        <v>5</v>
      </c>
      <c r="P134" s="2">
        <v>4</v>
      </c>
      <c r="Q134" s="2">
        <v>3</v>
      </c>
      <c r="R134" s="2">
        <v>3</v>
      </c>
      <c r="S134" s="2">
        <v>4</v>
      </c>
      <c r="T134" s="2">
        <v>4</v>
      </c>
      <c r="U134" s="42" t="s">
        <v>417</v>
      </c>
      <c r="V134" s="42" t="s">
        <v>418</v>
      </c>
      <c r="W134" s="42"/>
    </row>
    <row r="135" spans="1:23" ht="15.75" customHeight="1">
      <c r="A135" s="35">
        <v>43999.35493144676</v>
      </c>
      <c r="B135" s="16" t="s">
        <v>9</v>
      </c>
      <c r="C135" s="2" t="s">
        <v>53</v>
      </c>
      <c r="D135" s="1" t="s">
        <v>118</v>
      </c>
      <c r="E135" s="2" t="s">
        <v>953</v>
      </c>
      <c r="F135" s="4" t="s">
        <v>46</v>
      </c>
      <c r="G135" s="16" t="s">
        <v>29</v>
      </c>
      <c r="H135" s="16" t="s">
        <v>959</v>
      </c>
      <c r="I135" s="16" t="s">
        <v>958</v>
      </c>
      <c r="J135" s="2" t="s">
        <v>15</v>
      </c>
      <c r="K135" s="16" t="s">
        <v>16</v>
      </c>
      <c r="L135" s="2" t="s">
        <v>17</v>
      </c>
      <c r="M135" s="2" t="s">
        <v>285</v>
      </c>
      <c r="N135" s="2">
        <v>4</v>
      </c>
      <c r="O135" s="2">
        <v>4</v>
      </c>
      <c r="P135" s="2">
        <v>4</v>
      </c>
      <c r="Q135" s="2">
        <v>2</v>
      </c>
      <c r="R135" s="2">
        <v>4</v>
      </c>
      <c r="S135" s="2">
        <v>4</v>
      </c>
      <c r="T135" s="2">
        <v>4</v>
      </c>
      <c r="U135" s="42"/>
      <c r="V135" s="42"/>
      <c r="W135" s="42"/>
    </row>
    <row r="136" spans="1:23" ht="15.75" customHeight="1">
      <c r="A136" s="35">
        <v>43999.36011814815</v>
      </c>
      <c r="B136" s="16" t="s">
        <v>9</v>
      </c>
      <c r="C136" s="2" t="s">
        <v>21</v>
      </c>
      <c r="D136" s="1" t="s">
        <v>223</v>
      </c>
      <c r="E136" s="2" t="s">
        <v>951</v>
      </c>
      <c r="F136" s="4" t="s">
        <v>46</v>
      </c>
      <c r="G136" s="16" t="s">
        <v>29</v>
      </c>
      <c r="H136" s="16" t="s">
        <v>959</v>
      </c>
      <c r="I136" s="16" t="s">
        <v>29</v>
      </c>
      <c r="J136" s="2" t="s">
        <v>15</v>
      </c>
      <c r="K136" s="16" t="s">
        <v>16</v>
      </c>
      <c r="L136" s="2" t="s">
        <v>17</v>
      </c>
      <c r="M136" s="2" t="s">
        <v>419</v>
      </c>
      <c r="N136" s="2">
        <v>1</v>
      </c>
      <c r="O136" s="2">
        <v>4</v>
      </c>
      <c r="P136" s="2">
        <v>2</v>
      </c>
      <c r="Q136" s="2">
        <v>1</v>
      </c>
      <c r="R136" s="2">
        <v>3</v>
      </c>
      <c r="S136" s="2">
        <v>3</v>
      </c>
      <c r="T136" s="2">
        <v>3</v>
      </c>
      <c r="U136" s="42" t="s">
        <v>420</v>
      </c>
      <c r="V136" s="42" t="s">
        <v>421</v>
      </c>
      <c r="W136" s="42" t="s">
        <v>422</v>
      </c>
    </row>
    <row r="137" spans="1:23" ht="56">
      <c r="A137" s="35">
        <v>43999.379900104163</v>
      </c>
      <c r="B137" s="16" t="s">
        <v>9</v>
      </c>
      <c r="C137" s="2" t="s">
        <v>97</v>
      </c>
      <c r="D137" s="1" t="s">
        <v>11</v>
      </c>
      <c r="E137" s="2" t="s">
        <v>952</v>
      </c>
      <c r="F137" s="4" t="s">
        <v>12</v>
      </c>
      <c r="G137" s="16" t="s">
        <v>29</v>
      </c>
      <c r="H137" s="16" t="s">
        <v>13</v>
      </c>
      <c r="I137" s="16" t="s">
        <v>13</v>
      </c>
      <c r="J137" s="2" t="s">
        <v>15</v>
      </c>
      <c r="K137" s="16" t="s">
        <v>16</v>
      </c>
      <c r="L137" s="2" t="s">
        <v>17</v>
      </c>
      <c r="M137" s="2" t="s">
        <v>423</v>
      </c>
      <c r="N137" s="2">
        <v>5</v>
      </c>
      <c r="O137" s="2">
        <v>5</v>
      </c>
      <c r="P137" s="2">
        <v>5</v>
      </c>
      <c r="Q137" s="2">
        <v>3</v>
      </c>
      <c r="R137" s="2">
        <v>5</v>
      </c>
      <c r="S137" s="2">
        <v>5</v>
      </c>
      <c r="T137" s="2">
        <v>3</v>
      </c>
      <c r="U137" s="42" t="s">
        <v>424</v>
      </c>
      <c r="V137" s="42" t="s">
        <v>425</v>
      </c>
      <c r="W137" s="42" t="s">
        <v>426</v>
      </c>
    </row>
    <row r="138" spans="1:23" ht="28">
      <c r="A138" s="35">
        <v>43999.38771844907</v>
      </c>
      <c r="B138" s="16" t="s">
        <v>20</v>
      </c>
      <c r="C138" s="2" t="s">
        <v>106</v>
      </c>
      <c r="D138" s="1" t="s">
        <v>51</v>
      </c>
      <c r="E138" s="2" t="s">
        <v>953</v>
      </c>
      <c r="F138" s="4" t="s">
        <v>46</v>
      </c>
      <c r="G138" s="16" t="s">
        <v>958</v>
      </c>
      <c r="H138" s="16" t="s">
        <v>959</v>
      </c>
      <c r="I138" s="16" t="s">
        <v>958</v>
      </c>
      <c r="J138" s="2" t="s">
        <v>17</v>
      </c>
      <c r="K138" s="16" t="s">
        <v>958</v>
      </c>
      <c r="L138" s="2" t="s">
        <v>17</v>
      </c>
      <c r="M138" s="2" t="s">
        <v>427</v>
      </c>
      <c r="N138" s="2">
        <v>5</v>
      </c>
      <c r="O138" s="2">
        <v>5</v>
      </c>
      <c r="P138" s="2">
        <v>5</v>
      </c>
      <c r="Q138" s="2">
        <v>4</v>
      </c>
      <c r="R138" s="2">
        <v>4</v>
      </c>
      <c r="S138" s="2">
        <v>3</v>
      </c>
      <c r="T138" s="2">
        <v>3</v>
      </c>
      <c r="U138" s="42" t="s">
        <v>428</v>
      </c>
      <c r="V138" s="42" t="s">
        <v>429</v>
      </c>
      <c r="W138" s="42"/>
    </row>
    <row r="139" spans="1:23" ht="238">
      <c r="A139" s="35">
        <v>43999.429662349532</v>
      </c>
      <c r="B139" s="16" t="s">
        <v>9</v>
      </c>
      <c r="C139" s="2" t="s">
        <v>53</v>
      </c>
      <c r="D139" s="1" t="s">
        <v>430</v>
      </c>
      <c r="E139" s="2" t="s">
        <v>953</v>
      </c>
      <c r="F139" s="4" t="s">
        <v>46</v>
      </c>
      <c r="G139" s="16" t="s">
        <v>29</v>
      </c>
      <c r="H139" s="16" t="s">
        <v>29</v>
      </c>
      <c r="I139" s="16" t="s">
        <v>958</v>
      </c>
      <c r="J139" s="2" t="s">
        <v>23</v>
      </c>
      <c r="K139" s="16" t="s">
        <v>958</v>
      </c>
      <c r="L139" s="2" t="s">
        <v>17</v>
      </c>
      <c r="M139" s="2" t="s">
        <v>431</v>
      </c>
      <c r="N139" s="2">
        <v>5</v>
      </c>
      <c r="O139" s="2">
        <v>3</v>
      </c>
      <c r="P139" s="2">
        <v>5</v>
      </c>
      <c r="Q139" s="2">
        <v>3</v>
      </c>
      <c r="R139" s="2">
        <v>4</v>
      </c>
      <c r="S139" s="2">
        <v>4</v>
      </c>
      <c r="T139" s="2">
        <v>4</v>
      </c>
      <c r="U139" s="42" t="s">
        <v>432</v>
      </c>
      <c r="V139" s="42" t="s">
        <v>433</v>
      </c>
      <c r="W139" s="42" t="s">
        <v>434</v>
      </c>
    </row>
    <row r="140" spans="1:23" ht="56">
      <c r="A140" s="35">
        <v>43999.493643263893</v>
      </c>
      <c r="B140" s="16" t="s">
        <v>9</v>
      </c>
      <c r="C140" s="2" t="s">
        <v>53</v>
      </c>
      <c r="D140" s="1" t="s">
        <v>11</v>
      </c>
      <c r="E140" s="2" t="s">
        <v>952</v>
      </c>
      <c r="F140" s="4" t="s">
        <v>22</v>
      </c>
      <c r="G140" s="16" t="s">
        <v>272</v>
      </c>
      <c r="H140" s="16" t="s">
        <v>272</v>
      </c>
      <c r="I140" s="16" t="s">
        <v>272</v>
      </c>
      <c r="J140" s="2" t="s">
        <v>15</v>
      </c>
      <c r="K140" s="16" t="s">
        <v>16</v>
      </c>
      <c r="L140" s="2" t="s">
        <v>36</v>
      </c>
      <c r="M140" s="2" t="s">
        <v>435</v>
      </c>
      <c r="N140" s="2">
        <v>5</v>
      </c>
      <c r="O140" s="2">
        <v>4</v>
      </c>
      <c r="P140" s="2">
        <v>5</v>
      </c>
      <c r="Q140" s="2">
        <v>1</v>
      </c>
      <c r="R140" s="2">
        <v>5</v>
      </c>
      <c r="S140" s="2">
        <v>4</v>
      </c>
      <c r="T140" s="2">
        <v>5</v>
      </c>
      <c r="U140" s="42" t="s">
        <v>16</v>
      </c>
      <c r="V140" s="42" t="s">
        <v>436</v>
      </c>
      <c r="W140" s="42" t="s">
        <v>437</v>
      </c>
    </row>
    <row r="141" spans="1:23" ht="42">
      <c r="A141" s="35">
        <v>43999.541024583334</v>
      </c>
      <c r="B141" s="16" t="s">
        <v>9</v>
      </c>
      <c r="C141" s="2" t="s">
        <v>59</v>
      </c>
      <c r="D141" s="7"/>
      <c r="E141" s="2" t="s">
        <v>951</v>
      </c>
      <c r="F141" s="4" t="s">
        <v>12</v>
      </c>
      <c r="G141" s="16" t="s">
        <v>29</v>
      </c>
      <c r="H141" s="16" t="s">
        <v>13</v>
      </c>
      <c r="I141" s="16" t="s">
        <v>29</v>
      </c>
      <c r="J141" s="2" t="s">
        <v>15</v>
      </c>
      <c r="K141" s="16" t="s">
        <v>16</v>
      </c>
      <c r="L141" s="2" t="s">
        <v>17</v>
      </c>
      <c r="M141" s="2" t="s">
        <v>438</v>
      </c>
      <c r="N141" s="2">
        <v>5</v>
      </c>
      <c r="O141" s="2">
        <v>3</v>
      </c>
      <c r="P141" s="2">
        <v>5</v>
      </c>
      <c r="Q141" s="2">
        <v>3</v>
      </c>
      <c r="R141" s="2">
        <v>5</v>
      </c>
      <c r="S141" s="2">
        <v>5</v>
      </c>
      <c r="T141" s="2">
        <v>5</v>
      </c>
      <c r="U141" s="42" t="s">
        <v>439</v>
      </c>
      <c r="V141" s="42" t="s">
        <v>440</v>
      </c>
      <c r="W141" s="42" t="s">
        <v>113</v>
      </c>
    </row>
    <row r="142" spans="1:23" ht="56">
      <c r="A142" s="35">
        <v>43999.553066365741</v>
      </c>
      <c r="B142" s="16" t="s">
        <v>9</v>
      </c>
      <c r="C142" s="2" t="s">
        <v>97</v>
      </c>
      <c r="D142" s="7"/>
      <c r="E142" s="2" t="s">
        <v>952</v>
      </c>
      <c r="F142" s="4" t="s">
        <v>22</v>
      </c>
      <c r="G142" s="16" t="s">
        <v>35</v>
      </c>
      <c r="H142" s="16" t="s">
        <v>35</v>
      </c>
      <c r="I142" s="16" t="s">
        <v>35</v>
      </c>
      <c r="J142" s="2" t="s">
        <v>15</v>
      </c>
      <c r="K142" s="16" t="s">
        <v>16</v>
      </c>
      <c r="L142" s="2" t="s">
        <v>36</v>
      </c>
      <c r="M142" s="2" t="s">
        <v>441</v>
      </c>
      <c r="N142" s="2">
        <v>5</v>
      </c>
      <c r="O142" s="2">
        <v>4</v>
      </c>
      <c r="P142" s="2">
        <v>5</v>
      </c>
      <c r="Q142" s="2">
        <v>3</v>
      </c>
      <c r="R142" s="2">
        <v>5</v>
      </c>
      <c r="S142" s="2">
        <v>5</v>
      </c>
      <c r="T142" s="2">
        <v>5</v>
      </c>
      <c r="U142" s="42" t="s">
        <v>442</v>
      </c>
      <c r="V142" s="42" t="s">
        <v>443</v>
      </c>
      <c r="W142" s="42" t="s">
        <v>444</v>
      </c>
    </row>
    <row r="143" spans="1:23" ht="42">
      <c r="A143" s="35">
        <v>43999.568485833333</v>
      </c>
      <c r="B143" s="16" t="s">
        <v>20</v>
      </c>
      <c r="C143" s="2" t="s">
        <v>53</v>
      </c>
      <c r="D143" s="1" t="s">
        <v>445</v>
      </c>
      <c r="E143" s="2" t="s">
        <v>952</v>
      </c>
      <c r="F143" s="4" t="s">
        <v>22</v>
      </c>
      <c r="G143" s="16" t="s">
        <v>29</v>
      </c>
      <c r="H143" s="16" t="s">
        <v>29</v>
      </c>
      <c r="I143" s="16" t="s">
        <v>29</v>
      </c>
      <c r="J143" s="2" t="s">
        <v>17</v>
      </c>
      <c r="K143" s="16" t="s">
        <v>959</v>
      </c>
      <c r="L143" s="2" t="s">
        <v>36</v>
      </c>
      <c r="M143" s="2" t="s">
        <v>446</v>
      </c>
      <c r="N143" s="2">
        <v>5</v>
      </c>
      <c r="O143" s="2">
        <v>5</v>
      </c>
      <c r="P143" s="2">
        <v>5</v>
      </c>
      <c r="Q143" s="2">
        <v>2</v>
      </c>
      <c r="R143" s="2">
        <v>2</v>
      </c>
      <c r="S143" s="2">
        <v>3</v>
      </c>
      <c r="T143" s="2">
        <v>2</v>
      </c>
      <c r="U143" s="42" t="s">
        <v>447</v>
      </c>
      <c r="V143" s="42"/>
      <c r="W143" s="42"/>
    </row>
    <row r="144" spans="1:23" ht="14">
      <c r="A144" s="35">
        <v>43999.575710138888</v>
      </c>
      <c r="B144" s="16" t="s">
        <v>9</v>
      </c>
      <c r="C144" s="2" t="s">
        <v>10</v>
      </c>
      <c r="D144" s="1" t="s">
        <v>45</v>
      </c>
      <c r="E144" s="2" t="s">
        <v>951</v>
      </c>
      <c r="F144" s="4" t="s">
        <v>46</v>
      </c>
      <c r="G144" s="16" t="s">
        <v>958</v>
      </c>
      <c r="H144" s="16" t="s">
        <v>958</v>
      </c>
      <c r="I144" s="16" t="s">
        <v>958</v>
      </c>
      <c r="J144" s="2" t="s">
        <v>15</v>
      </c>
      <c r="K144" s="16" t="s">
        <v>958</v>
      </c>
      <c r="L144" s="2" t="s">
        <v>17</v>
      </c>
      <c r="M144" s="2" t="s">
        <v>398</v>
      </c>
      <c r="N144" s="2">
        <v>4</v>
      </c>
      <c r="O144" s="2">
        <v>2</v>
      </c>
      <c r="P144" s="2">
        <v>4</v>
      </c>
      <c r="Q144" s="2">
        <v>1</v>
      </c>
      <c r="R144" s="2">
        <v>3</v>
      </c>
      <c r="S144" s="2">
        <v>3</v>
      </c>
      <c r="T144" s="2">
        <v>3</v>
      </c>
      <c r="U144" s="42" t="s">
        <v>448</v>
      </c>
      <c r="V144" s="42" t="s">
        <v>113</v>
      </c>
      <c r="W144" s="42"/>
    </row>
    <row r="145" spans="1:23" ht="84">
      <c r="A145" s="35">
        <v>43999.589031932876</v>
      </c>
      <c r="B145" s="16" t="s">
        <v>9</v>
      </c>
      <c r="C145" s="2" t="s">
        <v>53</v>
      </c>
      <c r="D145" s="1" t="s">
        <v>11</v>
      </c>
      <c r="E145" s="2" t="s">
        <v>953</v>
      </c>
      <c r="F145" s="4" t="s">
        <v>12</v>
      </c>
      <c r="G145" s="16" t="s">
        <v>29</v>
      </c>
      <c r="H145" s="16" t="s">
        <v>29</v>
      </c>
      <c r="I145" s="16" t="s">
        <v>29</v>
      </c>
      <c r="J145" s="2" t="s">
        <v>15</v>
      </c>
      <c r="K145" s="16" t="s">
        <v>16</v>
      </c>
      <c r="L145" s="2" t="s">
        <v>17</v>
      </c>
      <c r="M145" s="2" t="s">
        <v>449</v>
      </c>
      <c r="N145" s="2">
        <v>5</v>
      </c>
      <c r="O145" s="2">
        <v>5</v>
      </c>
      <c r="P145" s="2">
        <v>5</v>
      </c>
      <c r="Q145" s="2">
        <v>4</v>
      </c>
      <c r="R145" s="2">
        <v>4</v>
      </c>
      <c r="S145" s="2">
        <v>2</v>
      </c>
      <c r="T145" s="2">
        <v>2</v>
      </c>
      <c r="U145" s="42"/>
      <c r="V145" s="42"/>
      <c r="W145" s="42" t="s">
        <v>450</v>
      </c>
    </row>
    <row r="146" spans="1:23" ht="112">
      <c r="A146" s="35">
        <v>43999.601679097221</v>
      </c>
      <c r="B146" s="16" t="s">
        <v>9</v>
      </c>
      <c r="C146" s="2" t="s">
        <v>10</v>
      </c>
      <c r="D146" s="1" t="s">
        <v>11</v>
      </c>
      <c r="E146" s="2" t="s">
        <v>953</v>
      </c>
      <c r="F146" s="4" t="s">
        <v>12</v>
      </c>
      <c r="G146" s="16" t="s">
        <v>958</v>
      </c>
      <c r="H146" s="16" t="s">
        <v>29</v>
      </c>
      <c r="I146" s="16" t="s">
        <v>29</v>
      </c>
      <c r="J146" s="2" t="s">
        <v>15</v>
      </c>
      <c r="K146" s="16" t="s">
        <v>959</v>
      </c>
      <c r="L146" s="2" t="s">
        <v>17</v>
      </c>
      <c r="M146" s="2" t="s">
        <v>451</v>
      </c>
      <c r="N146" s="2">
        <v>5</v>
      </c>
      <c r="O146" s="2">
        <v>2</v>
      </c>
      <c r="P146" s="2">
        <v>4</v>
      </c>
      <c r="Q146" s="2">
        <v>1</v>
      </c>
      <c r="R146" s="2">
        <v>4</v>
      </c>
      <c r="S146" s="2">
        <v>2</v>
      </c>
      <c r="T146" s="2">
        <v>2</v>
      </c>
      <c r="U146" s="42" t="s">
        <v>452</v>
      </c>
      <c r="V146" s="42" t="s">
        <v>453</v>
      </c>
      <c r="W146" s="42" t="s">
        <v>454</v>
      </c>
    </row>
    <row r="147" spans="1:23" ht="70">
      <c r="A147" s="35">
        <v>43999.606433275461</v>
      </c>
      <c r="B147" s="16" t="s">
        <v>20</v>
      </c>
      <c r="C147" s="2" t="s">
        <v>53</v>
      </c>
      <c r="D147" s="1" t="s">
        <v>11</v>
      </c>
      <c r="E147" s="2" t="s">
        <v>952</v>
      </c>
      <c r="F147" s="4" t="s">
        <v>22</v>
      </c>
      <c r="G147" s="16" t="s">
        <v>29</v>
      </c>
      <c r="H147" s="16" t="s">
        <v>29</v>
      </c>
      <c r="I147" s="16" t="s">
        <v>29</v>
      </c>
      <c r="J147" s="2" t="s">
        <v>156</v>
      </c>
      <c r="K147" s="16" t="s">
        <v>969</v>
      </c>
      <c r="L147" s="2" t="s">
        <v>17</v>
      </c>
      <c r="M147" s="2" t="s">
        <v>309</v>
      </c>
      <c r="N147" s="2">
        <v>4</v>
      </c>
      <c r="O147" s="2">
        <v>3</v>
      </c>
      <c r="P147" s="2">
        <v>5</v>
      </c>
      <c r="Q147" s="2">
        <v>1</v>
      </c>
      <c r="R147" s="2">
        <v>3</v>
      </c>
      <c r="S147" s="2">
        <v>4</v>
      </c>
      <c r="T147" s="2">
        <v>4</v>
      </c>
      <c r="U147" s="42" t="s">
        <v>63</v>
      </c>
      <c r="V147" s="42" t="s">
        <v>455</v>
      </c>
      <c r="W147" s="42" t="s">
        <v>456</v>
      </c>
    </row>
    <row r="148" spans="1:23" ht="210">
      <c r="A148" s="35">
        <v>43999.607340127317</v>
      </c>
      <c r="B148" s="16" t="s">
        <v>20</v>
      </c>
      <c r="C148" s="2" t="s">
        <v>10</v>
      </c>
      <c r="D148" s="1" t="s">
        <v>11</v>
      </c>
      <c r="E148" s="2" t="s">
        <v>951</v>
      </c>
      <c r="F148" s="4" t="s">
        <v>46</v>
      </c>
      <c r="G148" s="16" t="s">
        <v>958</v>
      </c>
      <c r="H148" s="16" t="s">
        <v>959</v>
      </c>
      <c r="I148" s="16" t="s">
        <v>958</v>
      </c>
      <c r="J148" s="2" t="s">
        <v>17</v>
      </c>
      <c r="K148" s="16" t="s">
        <v>958</v>
      </c>
      <c r="L148" s="2" t="s">
        <v>17</v>
      </c>
      <c r="M148" s="2" t="s">
        <v>457</v>
      </c>
      <c r="N148" s="2">
        <v>1</v>
      </c>
      <c r="O148" s="2">
        <v>1</v>
      </c>
      <c r="P148" s="2">
        <v>1</v>
      </c>
      <c r="Q148" s="2">
        <v>1</v>
      </c>
      <c r="R148" s="2">
        <v>3</v>
      </c>
      <c r="S148" s="2">
        <v>3</v>
      </c>
      <c r="T148" s="2">
        <v>3</v>
      </c>
      <c r="U148" s="42" t="s">
        <v>458</v>
      </c>
      <c r="V148" s="42" t="s">
        <v>459</v>
      </c>
      <c r="W148" s="42" t="s">
        <v>460</v>
      </c>
    </row>
    <row r="149" spans="1:23" ht="14">
      <c r="A149" s="35">
        <v>43999.608857754632</v>
      </c>
      <c r="B149" s="16" t="s">
        <v>9</v>
      </c>
      <c r="C149" s="2" t="s">
        <v>10</v>
      </c>
      <c r="D149" s="1" t="s">
        <v>88</v>
      </c>
      <c r="E149" s="2" t="s">
        <v>953</v>
      </c>
      <c r="F149" s="4" t="s">
        <v>70</v>
      </c>
      <c r="G149" s="16" t="s">
        <v>29</v>
      </c>
      <c r="H149" s="16" t="s">
        <v>35</v>
      </c>
      <c r="I149" s="16" t="s">
        <v>13</v>
      </c>
      <c r="J149" s="2" t="s">
        <v>15</v>
      </c>
      <c r="K149" s="16" t="s">
        <v>16</v>
      </c>
      <c r="L149" s="2" t="s">
        <v>36</v>
      </c>
      <c r="M149" s="2" t="s">
        <v>461</v>
      </c>
      <c r="N149" s="2">
        <v>2</v>
      </c>
      <c r="O149" s="2">
        <v>4</v>
      </c>
      <c r="P149" s="2">
        <v>3</v>
      </c>
      <c r="Q149" s="2">
        <v>4</v>
      </c>
      <c r="R149" s="2">
        <v>5</v>
      </c>
      <c r="S149" s="2">
        <v>4</v>
      </c>
      <c r="T149" s="2">
        <v>5</v>
      </c>
      <c r="U149" s="42" t="s">
        <v>462</v>
      </c>
      <c r="V149" s="42" t="s">
        <v>462</v>
      </c>
      <c r="W149" s="42"/>
    </row>
    <row r="150" spans="1:23" ht="98">
      <c r="A150" s="35">
        <v>43999.625552685189</v>
      </c>
      <c r="B150" s="16" t="s">
        <v>20</v>
      </c>
      <c r="C150" s="2" t="s">
        <v>53</v>
      </c>
      <c r="D150" s="1" t="s">
        <v>78</v>
      </c>
      <c r="E150" s="2" t="s">
        <v>953</v>
      </c>
      <c r="F150" s="4" t="s">
        <v>12</v>
      </c>
      <c r="G150" s="16" t="s">
        <v>29</v>
      </c>
      <c r="H150" s="16" t="s">
        <v>29</v>
      </c>
      <c r="I150" s="16" t="s">
        <v>29</v>
      </c>
      <c r="J150" s="2" t="s">
        <v>17</v>
      </c>
      <c r="K150" s="16" t="s">
        <v>959</v>
      </c>
      <c r="L150" s="2" t="s">
        <v>17</v>
      </c>
      <c r="M150" s="2" t="s">
        <v>463</v>
      </c>
      <c r="N150" s="2">
        <v>5</v>
      </c>
      <c r="O150" s="2">
        <v>4</v>
      </c>
      <c r="P150" s="2">
        <v>4</v>
      </c>
      <c r="Q150" s="2">
        <v>2</v>
      </c>
      <c r="R150" s="2">
        <v>3</v>
      </c>
      <c r="S150" s="2">
        <v>3</v>
      </c>
      <c r="T150" s="2">
        <v>3</v>
      </c>
      <c r="U150" s="42" t="s">
        <v>464</v>
      </c>
      <c r="V150" s="42" t="s">
        <v>113</v>
      </c>
      <c r="W150" s="42" t="s">
        <v>465</v>
      </c>
    </row>
    <row r="151" spans="1:23" ht="126">
      <c r="A151" s="35">
        <v>43999.630900555552</v>
      </c>
      <c r="B151" s="16" t="s">
        <v>20</v>
      </c>
      <c r="C151" s="2" t="s">
        <v>10</v>
      </c>
      <c r="D151" s="1" t="s">
        <v>11</v>
      </c>
      <c r="E151" s="2" t="s">
        <v>953</v>
      </c>
      <c r="F151" s="4" t="s">
        <v>34</v>
      </c>
      <c r="G151" s="16" t="s">
        <v>958</v>
      </c>
      <c r="H151" s="16" t="s">
        <v>959</v>
      </c>
      <c r="I151" s="16" t="s">
        <v>959</v>
      </c>
      <c r="J151" s="2" t="s">
        <v>17</v>
      </c>
      <c r="K151" s="16" t="s">
        <v>16</v>
      </c>
      <c r="L151" s="2" t="s">
        <v>17</v>
      </c>
      <c r="M151" s="2" t="s">
        <v>466</v>
      </c>
      <c r="N151" s="2">
        <v>4</v>
      </c>
      <c r="O151" s="2">
        <v>5</v>
      </c>
      <c r="P151" s="2">
        <v>4</v>
      </c>
      <c r="Q151" s="2">
        <v>2</v>
      </c>
      <c r="R151" s="2">
        <v>2</v>
      </c>
      <c r="S151" s="2">
        <v>4</v>
      </c>
      <c r="T151" s="2">
        <v>4</v>
      </c>
      <c r="U151" s="42" t="s">
        <v>467</v>
      </c>
      <c r="V151" s="42" t="s">
        <v>468</v>
      </c>
      <c r="W151" s="42"/>
    </row>
    <row r="152" spans="1:23" ht="28">
      <c r="A152" s="35">
        <v>43999.656381817127</v>
      </c>
      <c r="B152" s="16" t="s">
        <v>9</v>
      </c>
      <c r="C152" s="2" t="s">
        <v>10</v>
      </c>
      <c r="D152" s="1" t="s">
        <v>469</v>
      </c>
      <c r="E152" s="2" t="s">
        <v>951</v>
      </c>
      <c r="F152" s="4" t="s">
        <v>12</v>
      </c>
      <c r="G152" s="16" t="s">
        <v>29</v>
      </c>
      <c r="H152" s="16" t="s">
        <v>35</v>
      </c>
      <c r="I152" s="16" t="s">
        <v>13</v>
      </c>
      <c r="J152" s="2" t="s">
        <v>15</v>
      </c>
      <c r="K152" s="16" t="s">
        <v>16</v>
      </c>
      <c r="L152" s="2" t="s">
        <v>17</v>
      </c>
      <c r="M152" s="2" t="s">
        <v>470</v>
      </c>
      <c r="N152" s="2">
        <v>4</v>
      </c>
      <c r="O152" s="2">
        <v>5</v>
      </c>
      <c r="P152" s="2">
        <v>3</v>
      </c>
      <c r="Q152" s="2">
        <v>2</v>
      </c>
      <c r="R152" s="2">
        <v>5</v>
      </c>
      <c r="S152" s="2">
        <v>4</v>
      </c>
      <c r="T152" s="2">
        <v>3</v>
      </c>
      <c r="U152" s="42" t="s">
        <v>86</v>
      </c>
      <c r="V152" s="42" t="s">
        <v>471</v>
      </c>
      <c r="W152" s="42"/>
    </row>
    <row r="153" spans="1:23" ht="13">
      <c r="A153" s="35">
        <v>43999.685731712962</v>
      </c>
      <c r="B153" s="16" t="s">
        <v>20</v>
      </c>
      <c r="C153" s="2" t="s">
        <v>10</v>
      </c>
      <c r="D153" s="7"/>
      <c r="E153" s="2" t="s">
        <v>952</v>
      </c>
      <c r="F153" s="4" t="s">
        <v>22</v>
      </c>
      <c r="G153" s="16" t="s">
        <v>35</v>
      </c>
      <c r="H153" s="16" t="s">
        <v>35</v>
      </c>
      <c r="I153" s="16" t="s">
        <v>35</v>
      </c>
      <c r="J153" s="2" t="s">
        <v>156</v>
      </c>
      <c r="K153" s="16" t="s">
        <v>35</v>
      </c>
      <c r="L153" s="2" t="s">
        <v>36</v>
      </c>
      <c r="M153" s="2" t="s">
        <v>472</v>
      </c>
      <c r="N153" s="2">
        <v>5</v>
      </c>
      <c r="O153" s="2">
        <v>5</v>
      </c>
      <c r="P153" s="2">
        <v>5</v>
      </c>
      <c r="Q153" s="2">
        <v>5</v>
      </c>
      <c r="R153" s="2">
        <v>5</v>
      </c>
      <c r="S153" s="2">
        <v>5</v>
      </c>
      <c r="T153" s="2">
        <v>5</v>
      </c>
      <c r="U153" s="42"/>
      <c r="V153" s="42"/>
      <c r="W153" s="42"/>
    </row>
    <row r="154" spans="1:23" ht="168">
      <c r="A154" s="35">
        <v>43999.779325150463</v>
      </c>
      <c r="B154" s="16" t="s">
        <v>9</v>
      </c>
      <c r="C154" s="2" t="s">
        <v>53</v>
      </c>
      <c r="D154" s="1" t="s">
        <v>11</v>
      </c>
      <c r="E154" s="2" t="s">
        <v>952</v>
      </c>
      <c r="F154" s="4" t="s">
        <v>22</v>
      </c>
      <c r="G154" s="16" t="s">
        <v>35</v>
      </c>
      <c r="H154" s="16" t="s">
        <v>14</v>
      </c>
      <c r="I154" s="16" t="s">
        <v>35</v>
      </c>
      <c r="J154" s="2" t="s">
        <v>15</v>
      </c>
      <c r="K154" s="16" t="s">
        <v>969</v>
      </c>
      <c r="L154" s="2" t="s">
        <v>36</v>
      </c>
      <c r="M154" s="2" t="s">
        <v>473</v>
      </c>
      <c r="N154" s="2">
        <v>5</v>
      </c>
      <c r="O154" s="2">
        <v>5</v>
      </c>
      <c r="P154" s="2">
        <v>5</v>
      </c>
      <c r="Q154" s="2">
        <v>3</v>
      </c>
      <c r="R154" s="2">
        <v>5</v>
      </c>
      <c r="S154" s="2">
        <v>5</v>
      </c>
      <c r="T154" s="2">
        <v>5</v>
      </c>
      <c r="U154" s="42" t="s">
        <v>474</v>
      </c>
      <c r="V154" s="42" t="s">
        <v>475</v>
      </c>
      <c r="W154" s="44" t="s">
        <v>476</v>
      </c>
    </row>
    <row r="155" spans="1:23" ht="28">
      <c r="A155" s="35">
        <v>43999.993626585652</v>
      </c>
      <c r="B155" s="16" t="s">
        <v>194</v>
      </c>
      <c r="C155" s="2" t="s">
        <v>10</v>
      </c>
      <c r="D155" s="1" t="s">
        <v>477</v>
      </c>
      <c r="E155" s="2" t="s">
        <v>952</v>
      </c>
      <c r="F155" s="4" t="s">
        <v>22</v>
      </c>
      <c r="G155" s="16" t="s">
        <v>13</v>
      </c>
      <c r="H155" s="16" t="s">
        <v>272</v>
      </c>
      <c r="I155" s="16" t="s">
        <v>35</v>
      </c>
      <c r="J155" s="2" t="s">
        <v>133</v>
      </c>
      <c r="K155" s="16" t="s">
        <v>35</v>
      </c>
      <c r="L155" s="2" t="s">
        <v>36</v>
      </c>
      <c r="M155" s="2" t="s">
        <v>478</v>
      </c>
      <c r="N155" s="2">
        <v>3</v>
      </c>
      <c r="O155" s="2">
        <v>5</v>
      </c>
      <c r="P155" s="2">
        <v>5</v>
      </c>
      <c r="Q155" s="2">
        <v>5</v>
      </c>
      <c r="R155" s="2">
        <v>5</v>
      </c>
      <c r="S155" s="2">
        <v>5</v>
      </c>
      <c r="T155" s="2">
        <v>5</v>
      </c>
      <c r="U155" s="42" t="s">
        <v>479</v>
      </c>
      <c r="V155" s="42" t="s">
        <v>480</v>
      </c>
      <c r="W155" s="42" t="s">
        <v>481</v>
      </c>
    </row>
    <row r="156" spans="1:23" ht="14">
      <c r="A156" s="35">
        <v>43999.995254652778</v>
      </c>
      <c r="B156" s="16" t="s">
        <v>20</v>
      </c>
      <c r="C156" s="2" t="s">
        <v>97</v>
      </c>
      <c r="D156" s="7"/>
      <c r="E156" s="2" t="s">
        <v>953</v>
      </c>
      <c r="F156" s="4" t="s">
        <v>46</v>
      </c>
      <c r="G156" s="16" t="s">
        <v>958</v>
      </c>
      <c r="H156" s="16" t="s">
        <v>959</v>
      </c>
      <c r="I156" s="16" t="s">
        <v>29</v>
      </c>
      <c r="J156" s="2" t="s">
        <v>23</v>
      </c>
      <c r="K156" s="16" t="s">
        <v>16</v>
      </c>
      <c r="L156" s="2" t="s">
        <v>17</v>
      </c>
      <c r="M156" s="2" t="s">
        <v>482</v>
      </c>
      <c r="N156" s="2">
        <v>5</v>
      </c>
      <c r="O156" s="2">
        <v>3</v>
      </c>
      <c r="P156" s="2">
        <v>5</v>
      </c>
      <c r="Q156" s="2">
        <v>3</v>
      </c>
      <c r="R156" s="2">
        <v>4</v>
      </c>
      <c r="S156" s="2">
        <v>4</v>
      </c>
      <c r="T156" s="2">
        <v>3</v>
      </c>
      <c r="U156" s="42" t="s">
        <v>483</v>
      </c>
      <c r="V156" s="42" t="s">
        <v>484</v>
      </c>
      <c r="W156" s="42"/>
    </row>
    <row r="157" spans="1:23" ht="42">
      <c r="A157" s="35">
        <v>44000.220402175924</v>
      </c>
      <c r="B157" s="16" t="s">
        <v>20</v>
      </c>
      <c r="C157" s="2" t="s">
        <v>10</v>
      </c>
      <c r="D157" s="1" t="s">
        <v>357</v>
      </c>
      <c r="E157" s="2" t="s">
        <v>952</v>
      </c>
      <c r="F157" s="4" t="s">
        <v>12</v>
      </c>
      <c r="G157" s="16" t="s">
        <v>35</v>
      </c>
      <c r="H157" s="16" t="s">
        <v>272</v>
      </c>
      <c r="I157" s="16" t="s">
        <v>13</v>
      </c>
      <c r="J157" s="2" t="s">
        <v>23</v>
      </c>
      <c r="K157" s="16" t="s">
        <v>16</v>
      </c>
      <c r="L157" s="2" t="s">
        <v>36</v>
      </c>
      <c r="M157" s="2" t="s">
        <v>485</v>
      </c>
      <c r="N157" s="2">
        <v>5</v>
      </c>
      <c r="O157" s="2">
        <v>5</v>
      </c>
      <c r="P157" s="2">
        <v>5</v>
      </c>
      <c r="Q157" s="2">
        <v>1</v>
      </c>
      <c r="R157" s="2">
        <v>5</v>
      </c>
      <c r="S157" s="2">
        <v>5</v>
      </c>
      <c r="T157" s="2">
        <v>5</v>
      </c>
      <c r="U157" s="42" t="s">
        <v>63</v>
      </c>
      <c r="V157" s="42" t="s">
        <v>486</v>
      </c>
      <c r="W157" s="42" t="s">
        <v>487</v>
      </c>
    </row>
    <row r="158" spans="1:23" ht="56">
      <c r="A158" s="35">
        <v>44000.252581712964</v>
      </c>
      <c r="B158" s="16" t="s">
        <v>20</v>
      </c>
      <c r="C158" s="2" t="s">
        <v>97</v>
      </c>
      <c r="D158" s="1" t="s">
        <v>477</v>
      </c>
      <c r="E158" s="2" t="s">
        <v>953</v>
      </c>
      <c r="F158" s="4" t="s">
        <v>12</v>
      </c>
      <c r="G158" s="16" t="s">
        <v>959</v>
      </c>
      <c r="H158" s="16" t="s">
        <v>959</v>
      </c>
      <c r="I158" s="16" t="s">
        <v>959</v>
      </c>
      <c r="J158" s="2" t="s">
        <v>17</v>
      </c>
      <c r="K158" s="16" t="s">
        <v>959</v>
      </c>
      <c r="L158" s="2" t="s">
        <v>17</v>
      </c>
      <c r="M158" s="2" t="s">
        <v>488</v>
      </c>
      <c r="N158" s="2">
        <v>5</v>
      </c>
      <c r="O158" s="2">
        <v>3</v>
      </c>
      <c r="P158" s="2">
        <v>5</v>
      </c>
      <c r="Q158" s="2">
        <v>2</v>
      </c>
      <c r="R158" s="2">
        <v>3</v>
      </c>
      <c r="S158" s="2">
        <v>3</v>
      </c>
      <c r="T158" s="2">
        <v>4</v>
      </c>
      <c r="U158" s="42" t="s">
        <v>489</v>
      </c>
      <c r="V158" s="42" t="s">
        <v>490</v>
      </c>
      <c r="W158" s="42" t="s">
        <v>491</v>
      </c>
    </row>
    <row r="159" spans="1:23" ht="42">
      <c r="A159" s="35">
        <v>44000.302232222224</v>
      </c>
      <c r="B159" s="16" t="s">
        <v>20</v>
      </c>
      <c r="C159" s="2" t="s">
        <v>53</v>
      </c>
      <c r="D159" s="1" t="s">
        <v>492</v>
      </c>
      <c r="E159" s="2" t="s">
        <v>953</v>
      </c>
      <c r="F159" s="4" t="s">
        <v>12</v>
      </c>
      <c r="G159" s="16" t="s">
        <v>13</v>
      </c>
      <c r="H159" s="16" t="s">
        <v>13</v>
      </c>
      <c r="I159" s="16" t="s">
        <v>958</v>
      </c>
      <c r="J159" s="2" t="s">
        <v>156</v>
      </c>
      <c r="K159" s="16" t="s">
        <v>16</v>
      </c>
      <c r="L159" s="2" t="s">
        <v>36</v>
      </c>
      <c r="M159" s="2" t="s">
        <v>493</v>
      </c>
      <c r="N159" s="2">
        <v>5</v>
      </c>
      <c r="O159" s="2">
        <v>5</v>
      </c>
      <c r="P159" s="2">
        <v>5</v>
      </c>
      <c r="Q159" s="2">
        <v>2</v>
      </c>
      <c r="R159" s="2">
        <v>2</v>
      </c>
      <c r="S159" s="2">
        <v>2</v>
      </c>
      <c r="T159" s="2">
        <v>2</v>
      </c>
      <c r="U159" s="42" t="s">
        <v>494</v>
      </c>
      <c r="V159" s="42" t="s">
        <v>495</v>
      </c>
      <c r="W159" s="42" t="s">
        <v>496</v>
      </c>
    </row>
    <row r="160" spans="1:23" ht="56">
      <c r="A160" s="35">
        <v>44000.325795983794</v>
      </c>
      <c r="B160" s="16" t="s">
        <v>9</v>
      </c>
      <c r="C160" s="2" t="s">
        <v>53</v>
      </c>
      <c r="D160" s="1" t="s">
        <v>173</v>
      </c>
      <c r="E160" s="2" t="s">
        <v>953</v>
      </c>
      <c r="F160" s="4" t="s">
        <v>70</v>
      </c>
      <c r="G160" s="16" t="s">
        <v>29</v>
      </c>
      <c r="H160" s="16" t="s">
        <v>29</v>
      </c>
      <c r="I160" s="16" t="s">
        <v>29</v>
      </c>
      <c r="J160" s="2" t="s">
        <v>15</v>
      </c>
      <c r="K160" s="16" t="s">
        <v>959</v>
      </c>
      <c r="L160" s="2" t="s">
        <v>36</v>
      </c>
      <c r="M160" s="2" t="s">
        <v>497</v>
      </c>
      <c r="N160" s="2">
        <v>5</v>
      </c>
      <c r="O160" s="2">
        <v>3</v>
      </c>
      <c r="P160" s="2">
        <v>5</v>
      </c>
      <c r="Q160" s="2">
        <v>2</v>
      </c>
      <c r="R160" s="2">
        <v>4</v>
      </c>
      <c r="S160" s="2">
        <v>4</v>
      </c>
      <c r="T160" s="2">
        <v>4</v>
      </c>
      <c r="U160" s="42" t="s">
        <v>498</v>
      </c>
      <c r="V160" s="42" t="s">
        <v>499</v>
      </c>
      <c r="W160" s="42" t="s">
        <v>500</v>
      </c>
    </row>
    <row r="161" spans="1:31" ht="28">
      <c r="A161" s="35">
        <v>44000.343796145833</v>
      </c>
      <c r="B161" s="16" t="s">
        <v>9</v>
      </c>
      <c r="C161" s="2" t="s">
        <v>53</v>
      </c>
      <c r="D161" s="1" t="s">
        <v>132</v>
      </c>
      <c r="E161" s="2" t="s">
        <v>953</v>
      </c>
      <c r="F161" s="4" t="s">
        <v>46</v>
      </c>
      <c r="G161" s="16" t="s">
        <v>29</v>
      </c>
      <c r="H161" s="16" t="s">
        <v>29</v>
      </c>
      <c r="I161" s="16" t="s">
        <v>958</v>
      </c>
      <c r="J161" s="2" t="s">
        <v>15</v>
      </c>
      <c r="K161" s="16" t="s">
        <v>959</v>
      </c>
      <c r="L161" s="2" t="s">
        <v>36</v>
      </c>
      <c r="M161" s="2" t="s">
        <v>501</v>
      </c>
      <c r="N161" s="2">
        <v>4</v>
      </c>
      <c r="O161" s="2">
        <v>3</v>
      </c>
      <c r="P161" s="2">
        <v>5</v>
      </c>
      <c r="Q161" s="2">
        <v>2</v>
      </c>
      <c r="R161" s="2">
        <v>3</v>
      </c>
      <c r="S161" s="2">
        <v>3</v>
      </c>
      <c r="T161" s="2">
        <v>3</v>
      </c>
      <c r="U161" s="42" t="s">
        <v>502</v>
      </c>
      <c r="V161" s="42" t="s">
        <v>268</v>
      </c>
      <c r="W161" s="42" t="s">
        <v>503</v>
      </c>
    </row>
    <row r="162" spans="1:31" ht="13">
      <c r="A162" s="35">
        <v>44000.459305729164</v>
      </c>
      <c r="B162" s="16" t="s">
        <v>33</v>
      </c>
      <c r="C162" s="2" t="s">
        <v>10</v>
      </c>
      <c r="D162" s="1" t="s">
        <v>346</v>
      </c>
      <c r="E162" s="2" t="s">
        <v>952</v>
      </c>
      <c r="F162" s="4" t="s">
        <v>12</v>
      </c>
      <c r="G162" s="16" t="s">
        <v>29</v>
      </c>
      <c r="H162" s="16" t="s">
        <v>35</v>
      </c>
      <c r="I162" s="16" t="s">
        <v>13</v>
      </c>
      <c r="J162" s="2" t="s">
        <v>156</v>
      </c>
      <c r="K162" s="16" t="s">
        <v>959</v>
      </c>
      <c r="L162" s="2" t="s">
        <v>36</v>
      </c>
      <c r="M162" s="2" t="s">
        <v>504</v>
      </c>
      <c r="N162" s="2">
        <v>2</v>
      </c>
      <c r="O162" s="2">
        <v>1</v>
      </c>
      <c r="P162" s="2">
        <v>3</v>
      </c>
      <c r="Q162" s="2">
        <v>2</v>
      </c>
      <c r="R162" s="2">
        <v>2</v>
      </c>
      <c r="S162" s="2">
        <v>3</v>
      </c>
      <c r="T162" s="2">
        <v>3</v>
      </c>
      <c r="U162" s="42"/>
      <c r="V162" s="42"/>
      <c r="W162" s="42"/>
    </row>
    <row r="163" spans="1:31" ht="13">
      <c r="A163" s="35">
        <v>44000.477190497681</v>
      </c>
      <c r="B163" s="16" t="s">
        <v>20</v>
      </c>
      <c r="C163" s="2" t="s">
        <v>97</v>
      </c>
      <c r="D163" s="1" t="s">
        <v>118</v>
      </c>
      <c r="E163" s="2" t="s">
        <v>953</v>
      </c>
      <c r="F163" s="4" t="s">
        <v>46</v>
      </c>
      <c r="G163" s="16" t="s">
        <v>13</v>
      </c>
      <c r="H163" s="16" t="s">
        <v>959</v>
      </c>
      <c r="I163" s="16" t="s">
        <v>958</v>
      </c>
      <c r="J163" s="2" t="s">
        <v>156</v>
      </c>
      <c r="K163" s="16" t="s">
        <v>958</v>
      </c>
      <c r="L163" s="2" t="s">
        <v>17</v>
      </c>
      <c r="M163" s="2" t="s">
        <v>505</v>
      </c>
      <c r="N163" s="2">
        <v>4</v>
      </c>
      <c r="O163" s="2">
        <v>4</v>
      </c>
      <c r="P163" s="2">
        <v>5</v>
      </c>
      <c r="Q163" s="2">
        <v>1</v>
      </c>
      <c r="R163" s="2">
        <v>5</v>
      </c>
      <c r="S163" s="2">
        <v>5</v>
      </c>
      <c r="T163" s="2">
        <v>5</v>
      </c>
      <c r="U163" s="42"/>
      <c r="V163" s="42"/>
      <c r="W163" s="42"/>
    </row>
    <row r="164" spans="1:31" ht="14">
      <c r="A164" s="35">
        <v>44000.589923252315</v>
      </c>
      <c r="B164" s="16" t="s">
        <v>20</v>
      </c>
      <c r="C164" s="2" t="s">
        <v>106</v>
      </c>
      <c r="D164" s="7"/>
      <c r="E164" s="25" t="s">
        <v>951</v>
      </c>
      <c r="F164" s="4" t="s">
        <v>12</v>
      </c>
      <c r="G164" s="16" t="s">
        <v>958</v>
      </c>
      <c r="H164" s="16" t="s">
        <v>959</v>
      </c>
      <c r="I164" s="16" t="s">
        <v>958</v>
      </c>
      <c r="J164" s="2" t="s">
        <v>17</v>
      </c>
      <c r="K164" s="16" t="s">
        <v>958</v>
      </c>
      <c r="L164" s="2" t="s">
        <v>17</v>
      </c>
      <c r="M164" s="2" t="s">
        <v>506</v>
      </c>
      <c r="N164" s="2">
        <v>5</v>
      </c>
      <c r="O164" s="2">
        <v>5</v>
      </c>
      <c r="P164" s="2">
        <v>5</v>
      </c>
      <c r="Q164" s="2">
        <v>1</v>
      </c>
      <c r="R164" s="2">
        <v>5</v>
      </c>
      <c r="S164" s="2">
        <v>5</v>
      </c>
      <c r="T164" s="2">
        <v>5</v>
      </c>
      <c r="U164" s="42" t="s">
        <v>38</v>
      </c>
      <c r="V164" s="42" t="s">
        <v>484</v>
      </c>
      <c r="W164" s="42" t="s">
        <v>145</v>
      </c>
    </row>
    <row r="165" spans="1:31" ht="14">
      <c r="A165" s="35">
        <v>44000.730631712962</v>
      </c>
      <c r="B165" s="16" t="s">
        <v>20</v>
      </c>
      <c r="C165" s="2" t="s">
        <v>53</v>
      </c>
      <c r="D165" s="1" t="s">
        <v>118</v>
      </c>
      <c r="E165" s="2" t="s">
        <v>952</v>
      </c>
      <c r="F165" s="4" t="s">
        <v>12</v>
      </c>
      <c r="G165" s="16" t="s">
        <v>959</v>
      </c>
      <c r="H165" s="16" t="s">
        <v>959</v>
      </c>
      <c r="I165" s="26" t="s">
        <v>959</v>
      </c>
      <c r="J165" s="2" t="s">
        <v>17</v>
      </c>
      <c r="K165" s="16" t="s">
        <v>16</v>
      </c>
      <c r="L165" s="2" t="s">
        <v>17</v>
      </c>
      <c r="M165" s="2" t="s">
        <v>102</v>
      </c>
      <c r="N165" s="2">
        <v>5</v>
      </c>
      <c r="O165" s="2">
        <v>3</v>
      </c>
      <c r="P165" s="2">
        <v>5</v>
      </c>
      <c r="Q165" s="2">
        <v>3</v>
      </c>
      <c r="R165" s="2">
        <v>3</v>
      </c>
      <c r="S165" s="2">
        <v>4</v>
      </c>
      <c r="T165" s="2">
        <v>4</v>
      </c>
      <c r="U165" s="42" t="s">
        <v>226</v>
      </c>
      <c r="V165" s="42" t="s">
        <v>507</v>
      </c>
      <c r="W165" s="42"/>
    </row>
    <row r="166" spans="1:31" ht="42">
      <c r="A166" s="35">
        <v>44000.801526458337</v>
      </c>
      <c r="B166" s="16" t="s">
        <v>20</v>
      </c>
      <c r="C166" s="2" t="s">
        <v>10</v>
      </c>
      <c r="D166" s="1" t="s">
        <v>11</v>
      </c>
      <c r="E166" s="2" t="s">
        <v>951</v>
      </c>
      <c r="F166" s="4" t="s">
        <v>46</v>
      </c>
      <c r="G166" s="16" t="s">
        <v>958</v>
      </c>
      <c r="H166" s="16" t="s">
        <v>959</v>
      </c>
      <c r="I166" s="16" t="s">
        <v>29</v>
      </c>
      <c r="J166" s="2" t="s">
        <v>156</v>
      </c>
      <c r="K166" s="16" t="s">
        <v>958</v>
      </c>
      <c r="L166" s="2" t="s">
        <v>17</v>
      </c>
      <c r="M166" s="2" t="s">
        <v>508</v>
      </c>
      <c r="N166" s="2">
        <v>5</v>
      </c>
      <c r="O166" s="2">
        <v>4</v>
      </c>
      <c r="P166" s="2">
        <v>4</v>
      </c>
      <c r="Q166" s="2">
        <v>1</v>
      </c>
      <c r="R166" s="2">
        <v>1</v>
      </c>
      <c r="S166" s="2">
        <v>2</v>
      </c>
      <c r="T166" s="2">
        <v>2</v>
      </c>
      <c r="U166" s="42"/>
      <c r="V166" s="42" t="s">
        <v>509</v>
      </c>
      <c r="W166" s="42" t="s">
        <v>510</v>
      </c>
    </row>
    <row r="167" spans="1:31" ht="28">
      <c r="A167" s="35">
        <v>44000.847112222225</v>
      </c>
      <c r="B167" s="16" t="s">
        <v>191</v>
      </c>
      <c r="C167" s="2" t="s">
        <v>10</v>
      </c>
      <c r="D167" s="1" t="s">
        <v>118</v>
      </c>
      <c r="E167" s="2" t="s">
        <v>953</v>
      </c>
      <c r="F167" s="4" t="s">
        <v>12</v>
      </c>
      <c r="G167" s="16" t="s">
        <v>29</v>
      </c>
      <c r="H167" s="16" t="s">
        <v>29</v>
      </c>
      <c r="I167" s="16" t="s">
        <v>29</v>
      </c>
      <c r="J167" s="2" t="s">
        <v>17</v>
      </c>
      <c r="K167" s="16" t="s">
        <v>959</v>
      </c>
      <c r="L167" s="2" t="s">
        <v>36</v>
      </c>
      <c r="M167" s="2" t="s">
        <v>511</v>
      </c>
      <c r="N167" s="2">
        <v>5</v>
      </c>
      <c r="O167" s="2">
        <v>5</v>
      </c>
      <c r="P167" s="2">
        <v>5</v>
      </c>
      <c r="Q167" s="2">
        <v>1</v>
      </c>
      <c r="R167" s="2">
        <v>2</v>
      </c>
      <c r="S167" s="2">
        <v>2</v>
      </c>
      <c r="T167" s="2">
        <v>1</v>
      </c>
      <c r="U167" s="42" t="s">
        <v>512</v>
      </c>
      <c r="V167" s="42"/>
      <c r="W167" s="42"/>
    </row>
    <row r="168" spans="1:31" ht="56">
      <c r="A168" s="35">
        <v>44000.900973067131</v>
      </c>
      <c r="B168" s="16" t="s">
        <v>20</v>
      </c>
      <c r="C168" s="2" t="s">
        <v>53</v>
      </c>
      <c r="D168" s="1" t="s">
        <v>293</v>
      </c>
      <c r="E168" s="2" t="s">
        <v>952</v>
      </c>
      <c r="F168" s="4" t="s">
        <v>22</v>
      </c>
      <c r="G168" s="16" t="s">
        <v>29</v>
      </c>
      <c r="H168" s="16" t="s">
        <v>959</v>
      </c>
      <c r="I168" s="16" t="s">
        <v>958</v>
      </c>
      <c r="J168" s="2" t="s">
        <v>17</v>
      </c>
      <c r="K168" s="16" t="s">
        <v>959</v>
      </c>
      <c r="L168" s="2" t="s">
        <v>17</v>
      </c>
      <c r="M168" s="2" t="s">
        <v>513</v>
      </c>
      <c r="N168" s="2">
        <v>5</v>
      </c>
      <c r="O168" s="2">
        <v>5</v>
      </c>
      <c r="P168" s="2">
        <v>5</v>
      </c>
      <c r="Q168" s="2">
        <v>2</v>
      </c>
      <c r="R168" s="2">
        <v>3</v>
      </c>
      <c r="S168" s="2">
        <v>3</v>
      </c>
      <c r="T168" s="2">
        <v>3</v>
      </c>
      <c r="U168" s="42" t="s">
        <v>514</v>
      </c>
      <c r="V168" s="42" t="s">
        <v>515</v>
      </c>
      <c r="W168" s="42" t="s">
        <v>516</v>
      </c>
    </row>
    <row r="169" spans="1:31" ht="345">
      <c r="A169" s="35">
        <v>44000.943869780094</v>
      </c>
      <c r="B169" s="16" t="s">
        <v>194</v>
      </c>
      <c r="C169" s="2" t="s">
        <v>10</v>
      </c>
      <c r="D169" s="1" t="s">
        <v>11</v>
      </c>
      <c r="E169" s="2" t="s">
        <v>951</v>
      </c>
      <c r="F169" s="4" t="s">
        <v>34</v>
      </c>
      <c r="G169" s="16" t="s">
        <v>958</v>
      </c>
      <c r="H169" s="16" t="s">
        <v>959</v>
      </c>
      <c r="I169" s="16" t="s">
        <v>959</v>
      </c>
      <c r="J169" s="2" t="s">
        <v>15</v>
      </c>
      <c r="K169" s="16" t="s">
        <v>958</v>
      </c>
      <c r="L169" s="2" t="s">
        <v>17</v>
      </c>
      <c r="M169" s="2" t="s">
        <v>517</v>
      </c>
      <c r="N169" s="2">
        <v>5</v>
      </c>
      <c r="O169" s="2">
        <v>5</v>
      </c>
      <c r="P169" s="2">
        <v>1</v>
      </c>
      <c r="Q169" s="2">
        <v>2</v>
      </c>
      <c r="R169" s="2">
        <v>4</v>
      </c>
      <c r="S169" s="2">
        <v>4</v>
      </c>
      <c r="T169" s="2">
        <v>4</v>
      </c>
      <c r="U169" s="42" t="s">
        <v>518</v>
      </c>
      <c r="V169" s="42" t="s">
        <v>519</v>
      </c>
      <c r="W169" s="42" t="s">
        <v>520</v>
      </c>
    </row>
    <row r="170" spans="1:31" ht="13">
      <c r="A170" s="35">
        <v>44001.107847141204</v>
      </c>
      <c r="B170" s="16" t="s">
        <v>20</v>
      </c>
      <c r="C170" s="2" t="s">
        <v>97</v>
      </c>
      <c r="D170" s="7"/>
      <c r="E170" s="2" t="s">
        <v>952</v>
      </c>
      <c r="F170" s="4" t="s">
        <v>70</v>
      </c>
      <c r="G170" s="16" t="s">
        <v>29</v>
      </c>
      <c r="H170" s="16" t="s">
        <v>29</v>
      </c>
      <c r="I170" s="16" t="s">
        <v>29</v>
      </c>
      <c r="J170" s="2" t="s">
        <v>23</v>
      </c>
      <c r="K170" s="16" t="s">
        <v>959</v>
      </c>
      <c r="L170" s="2" t="s">
        <v>17</v>
      </c>
      <c r="M170" s="2" t="s">
        <v>521</v>
      </c>
      <c r="N170" s="2">
        <v>5</v>
      </c>
      <c r="O170" s="2">
        <v>4</v>
      </c>
      <c r="P170" s="2">
        <v>5</v>
      </c>
      <c r="Q170" s="2">
        <v>3</v>
      </c>
      <c r="R170" s="2">
        <v>4</v>
      </c>
      <c r="S170" s="2">
        <v>4</v>
      </c>
      <c r="T170" s="2">
        <v>4</v>
      </c>
      <c r="U170" s="42"/>
      <c r="V170" s="42"/>
      <c r="W170" s="42"/>
    </row>
    <row r="171" spans="1:31" ht="112">
      <c r="A171" s="35">
        <v>44001.467626041667</v>
      </c>
      <c r="B171" s="16" t="s">
        <v>33</v>
      </c>
      <c r="C171" s="2" t="s">
        <v>97</v>
      </c>
      <c r="D171" s="1" t="s">
        <v>118</v>
      </c>
      <c r="E171" s="2" t="s">
        <v>953</v>
      </c>
      <c r="F171" s="4" t="s">
        <v>46</v>
      </c>
      <c r="G171" s="16" t="s">
        <v>29</v>
      </c>
      <c r="H171" s="16" t="s">
        <v>958</v>
      </c>
      <c r="I171" s="16" t="s">
        <v>959</v>
      </c>
      <c r="J171" s="2" t="s">
        <v>23</v>
      </c>
      <c r="K171" s="16" t="s">
        <v>16</v>
      </c>
      <c r="L171" s="2" t="s">
        <v>17</v>
      </c>
      <c r="M171" s="2" t="s">
        <v>522</v>
      </c>
      <c r="N171" s="2">
        <v>5</v>
      </c>
      <c r="O171" s="2">
        <v>4</v>
      </c>
      <c r="P171" s="2">
        <v>4</v>
      </c>
      <c r="Q171" s="2">
        <v>1</v>
      </c>
      <c r="R171" s="2">
        <v>3</v>
      </c>
      <c r="S171" s="2">
        <v>3</v>
      </c>
      <c r="T171" s="2">
        <v>3</v>
      </c>
      <c r="U171" s="42" t="s">
        <v>523</v>
      </c>
      <c r="V171" s="42" t="s">
        <v>524</v>
      </c>
      <c r="W171" s="42"/>
    </row>
    <row r="172" spans="1:31" ht="98">
      <c r="A172" s="35">
        <v>44001.673768831017</v>
      </c>
      <c r="B172" s="16" t="s">
        <v>33</v>
      </c>
      <c r="C172" s="2" t="s">
        <v>53</v>
      </c>
      <c r="D172" s="1" t="s">
        <v>60</v>
      </c>
      <c r="E172" s="2" t="s">
        <v>953</v>
      </c>
      <c r="F172" s="4" t="s">
        <v>12</v>
      </c>
      <c r="G172" s="16" t="s">
        <v>959</v>
      </c>
      <c r="H172" s="16" t="s">
        <v>959</v>
      </c>
      <c r="I172" s="16" t="s">
        <v>959</v>
      </c>
      <c r="J172" s="2" t="s">
        <v>17</v>
      </c>
      <c r="K172" s="16" t="s">
        <v>16</v>
      </c>
      <c r="L172" s="2" t="s">
        <v>17</v>
      </c>
      <c r="M172" s="2" t="s">
        <v>525</v>
      </c>
      <c r="N172" s="2">
        <v>5</v>
      </c>
      <c r="O172" s="2">
        <v>3</v>
      </c>
      <c r="P172" s="2">
        <v>4</v>
      </c>
      <c r="Q172" s="2">
        <v>3</v>
      </c>
      <c r="R172" s="2">
        <v>2</v>
      </c>
      <c r="S172" s="2">
        <v>3</v>
      </c>
      <c r="T172" s="2">
        <v>3</v>
      </c>
      <c r="U172" s="42" t="s">
        <v>526</v>
      </c>
      <c r="V172" s="42" t="s">
        <v>113</v>
      </c>
      <c r="W172" s="42" t="s">
        <v>527</v>
      </c>
    </row>
    <row r="173" spans="1:31" ht="112">
      <c r="A173" s="35">
        <v>44001.7114606713</v>
      </c>
      <c r="B173" s="16" t="s">
        <v>20</v>
      </c>
      <c r="C173" s="2" t="s">
        <v>53</v>
      </c>
      <c r="D173" s="1" t="s">
        <v>164</v>
      </c>
      <c r="E173" s="2" t="s">
        <v>952</v>
      </c>
      <c r="F173" s="4" t="s">
        <v>12</v>
      </c>
      <c r="G173" s="16" t="s">
        <v>29</v>
      </c>
      <c r="H173" s="16" t="s">
        <v>959</v>
      </c>
      <c r="I173" s="16" t="s">
        <v>959</v>
      </c>
      <c r="J173" s="2" t="s">
        <v>23</v>
      </c>
      <c r="K173" s="16" t="s">
        <v>16</v>
      </c>
      <c r="L173" s="2" t="s">
        <v>17</v>
      </c>
      <c r="M173" s="2" t="s">
        <v>528</v>
      </c>
      <c r="N173" s="2">
        <v>4</v>
      </c>
      <c r="O173" s="2">
        <v>4</v>
      </c>
      <c r="P173" s="2">
        <v>5</v>
      </c>
      <c r="Q173" s="2">
        <v>2</v>
      </c>
      <c r="R173" s="2">
        <v>4</v>
      </c>
      <c r="S173" s="2">
        <v>4</v>
      </c>
      <c r="T173" s="2">
        <v>3</v>
      </c>
      <c r="U173" s="42" t="s">
        <v>529</v>
      </c>
      <c r="V173" s="42" t="s">
        <v>530</v>
      </c>
      <c r="W173" s="42"/>
    </row>
    <row r="174" spans="1:31" ht="28">
      <c r="A174" s="35">
        <v>44001.764553275461</v>
      </c>
      <c r="B174" s="16" t="s">
        <v>20</v>
      </c>
      <c r="C174" s="2" t="s">
        <v>97</v>
      </c>
      <c r="D174" s="7"/>
      <c r="E174" s="2" t="s">
        <v>951</v>
      </c>
      <c r="F174" s="4" t="s">
        <v>12</v>
      </c>
      <c r="G174" s="16" t="s">
        <v>29</v>
      </c>
      <c r="H174" s="16" t="s">
        <v>29</v>
      </c>
      <c r="I174" s="16" t="s">
        <v>29</v>
      </c>
      <c r="J174" s="2" t="s">
        <v>17</v>
      </c>
      <c r="K174" s="16" t="s">
        <v>959</v>
      </c>
      <c r="L174" s="2" t="s">
        <v>17</v>
      </c>
      <c r="M174" s="2" t="s">
        <v>531</v>
      </c>
      <c r="N174" s="2">
        <v>5</v>
      </c>
      <c r="O174" s="2">
        <v>5</v>
      </c>
      <c r="P174" s="2">
        <v>3</v>
      </c>
      <c r="Q174" s="2">
        <v>3</v>
      </c>
      <c r="R174" s="2">
        <v>4</v>
      </c>
      <c r="S174" s="2">
        <v>5</v>
      </c>
      <c r="T174" s="2">
        <v>4</v>
      </c>
      <c r="U174" s="42" t="s">
        <v>532</v>
      </c>
      <c r="V174" s="42" t="s">
        <v>533</v>
      </c>
      <c r="W174" s="42" t="s">
        <v>113</v>
      </c>
    </row>
    <row r="175" spans="1:31" ht="13">
      <c r="A175" s="35">
        <v>44001.899749236109</v>
      </c>
      <c r="B175" s="16" t="s">
        <v>20</v>
      </c>
      <c r="C175" s="2" t="s">
        <v>10</v>
      </c>
      <c r="D175" s="1" t="s">
        <v>11</v>
      </c>
      <c r="E175" s="2" t="s">
        <v>953</v>
      </c>
      <c r="F175" s="4" t="s">
        <v>22</v>
      </c>
      <c r="G175" s="16" t="s">
        <v>29</v>
      </c>
      <c r="H175" s="16" t="s">
        <v>35</v>
      </c>
      <c r="I175" s="16" t="s">
        <v>35</v>
      </c>
      <c r="J175" s="2" t="s">
        <v>17</v>
      </c>
      <c r="K175" s="16" t="s">
        <v>959</v>
      </c>
      <c r="L175" s="2" t="s">
        <v>17</v>
      </c>
      <c r="M175" s="2" t="s">
        <v>534</v>
      </c>
      <c r="N175" s="2">
        <v>5</v>
      </c>
      <c r="O175" s="2">
        <v>5</v>
      </c>
      <c r="P175" s="2">
        <v>5</v>
      </c>
      <c r="Q175" s="2">
        <v>4</v>
      </c>
      <c r="R175" s="2">
        <v>5</v>
      </c>
      <c r="S175" s="2">
        <v>5</v>
      </c>
      <c r="T175" s="2">
        <v>5</v>
      </c>
      <c r="U175" s="42"/>
      <c r="V175" s="42"/>
      <c r="W175" s="42"/>
    </row>
    <row r="176" spans="1:31" ht="13">
      <c r="A176" s="36">
        <v>44002.062329884255</v>
      </c>
      <c r="B176" s="16" t="s">
        <v>20</v>
      </c>
      <c r="C176" s="8" t="s">
        <v>97</v>
      </c>
      <c r="D176" s="9" t="s">
        <v>118</v>
      </c>
      <c r="E176" s="8" t="s">
        <v>953</v>
      </c>
      <c r="F176" s="10" t="s">
        <v>46</v>
      </c>
      <c r="G176" s="9" t="s">
        <v>13</v>
      </c>
      <c r="H176" s="9" t="s">
        <v>959</v>
      </c>
      <c r="I176" s="9" t="s">
        <v>958</v>
      </c>
      <c r="J176" s="8" t="s">
        <v>156</v>
      </c>
      <c r="K176" s="9" t="s">
        <v>958</v>
      </c>
      <c r="L176" s="8" t="s">
        <v>17</v>
      </c>
      <c r="M176" s="8" t="s">
        <v>505</v>
      </c>
      <c r="N176" s="11">
        <v>4</v>
      </c>
      <c r="O176" s="11">
        <v>4</v>
      </c>
      <c r="P176" s="12">
        <v>5</v>
      </c>
      <c r="Q176" s="12">
        <v>1</v>
      </c>
      <c r="R176" s="12">
        <v>5</v>
      </c>
      <c r="S176" s="12">
        <v>5</v>
      </c>
      <c r="T176" s="12">
        <v>5</v>
      </c>
      <c r="U176" s="45"/>
      <c r="V176" s="45"/>
      <c r="W176" s="45"/>
      <c r="X176" s="14"/>
      <c r="Y176" s="14"/>
      <c r="Z176" s="14"/>
      <c r="AA176" s="14"/>
      <c r="AB176" s="14"/>
      <c r="AC176" s="14"/>
      <c r="AD176" s="14"/>
      <c r="AE176" s="14"/>
    </row>
    <row r="177" spans="1:31" ht="70">
      <c r="A177" s="36">
        <v>44004.07446635417</v>
      </c>
      <c r="B177" s="16" t="s">
        <v>20</v>
      </c>
      <c r="C177" s="8" t="s">
        <v>10</v>
      </c>
      <c r="D177" s="9" t="s">
        <v>252</v>
      </c>
      <c r="E177" s="8" t="s">
        <v>951</v>
      </c>
      <c r="F177" s="10" t="s">
        <v>12</v>
      </c>
      <c r="G177" s="9" t="s">
        <v>29</v>
      </c>
      <c r="H177" s="9" t="s">
        <v>35</v>
      </c>
      <c r="I177" s="9" t="s">
        <v>13</v>
      </c>
      <c r="J177" s="8" t="s">
        <v>15</v>
      </c>
      <c r="K177" s="9" t="s">
        <v>16</v>
      </c>
      <c r="L177" s="8" t="s">
        <v>17</v>
      </c>
      <c r="M177" s="8" t="s">
        <v>535</v>
      </c>
      <c r="N177" s="12">
        <v>5</v>
      </c>
      <c r="O177" s="12">
        <v>5</v>
      </c>
      <c r="P177" s="11">
        <v>3</v>
      </c>
      <c r="Q177" s="11">
        <v>2</v>
      </c>
      <c r="R177" s="12">
        <v>5</v>
      </c>
      <c r="S177" s="12">
        <v>5</v>
      </c>
      <c r="T177" s="12">
        <v>5</v>
      </c>
      <c r="U177" s="45" t="s">
        <v>536</v>
      </c>
      <c r="V177" s="45" t="s">
        <v>537</v>
      </c>
      <c r="W177" s="46" t="s">
        <v>538</v>
      </c>
      <c r="X177" s="14"/>
      <c r="Y177" s="14"/>
      <c r="Z177" s="14"/>
      <c r="AA177" s="14"/>
      <c r="AB177" s="14"/>
      <c r="AC177" s="14"/>
      <c r="AD177" s="14"/>
      <c r="AE177" s="14"/>
    </row>
    <row r="178" spans="1:31" ht="112">
      <c r="A178" s="36">
        <v>44004.160636574074</v>
      </c>
      <c r="B178" s="16" t="s">
        <v>20</v>
      </c>
      <c r="C178" s="13" t="s">
        <v>97</v>
      </c>
      <c r="D178" s="9" t="s">
        <v>980</v>
      </c>
      <c r="E178" s="25" t="s">
        <v>952</v>
      </c>
      <c r="F178" s="10" t="s">
        <v>12</v>
      </c>
      <c r="G178" s="23" t="s">
        <v>14</v>
      </c>
      <c r="H178" s="23" t="s">
        <v>14</v>
      </c>
      <c r="I178" s="23" t="s">
        <v>14</v>
      </c>
      <c r="J178" s="13" t="s">
        <v>23</v>
      </c>
      <c r="K178" s="9" t="s">
        <v>16</v>
      </c>
      <c r="L178" s="13" t="s">
        <v>36</v>
      </c>
      <c r="M178" s="13" t="s">
        <v>977</v>
      </c>
      <c r="N178" s="13">
        <v>5</v>
      </c>
      <c r="O178" s="13">
        <v>5</v>
      </c>
      <c r="P178" s="11">
        <v>5</v>
      </c>
      <c r="Q178" s="11">
        <v>1</v>
      </c>
      <c r="R178" s="13">
        <v>4</v>
      </c>
      <c r="S178" s="13">
        <v>3</v>
      </c>
      <c r="T178" s="13">
        <v>3</v>
      </c>
      <c r="U178" s="45" t="s">
        <v>978</v>
      </c>
      <c r="V178" s="45"/>
      <c r="W178" s="47" t="s">
        <v>979</v>
      </c>
      <c r="X178" s="18"/>
      <c r="Y178" s="18"/>
      <c r="Z178" s="18"/>
      <c r="AA178" s="18"/>
      <c r="AB178" s="18"/>
      <c r="AC178" s="18"/>
      <c r="AD178" s="18"/>
      <c r="AE178" s="18"/>
    </row>
    <row r="179" spans="1:31" ht="42">
      <c r="A179" s="35">
        <v>44002.583333333336</v>
      </c>
      <c r="B179" s="16" t="s">
        <v>20</v>
      </c>
      <c r="C179" s="2" t="s">
        <v>97</v>
      </c>
      <c r="D179" s="15" t="s">
        <v>11</v>
      </c>
      <c r="E179" s="2" t="s">
        <v>953</v>
      </c>
      <c r="F179" s="4" t="s">
        <v>70</v>
      </c>
      <c r="G179" s="16" t="s">
        <v>14</v>
      </c>
      <c r="H179" s="16" t="s">
        <v>13</v>
      </c>
      <c r="I179" s="16" t="s">
        <v>14</v>
      </c>
      <c r="J179" s="2" t="s">
        <v>156</v>
      </c>
      <c r="K179" s="16" t="s">
        <v>16</v>
      </c>
      <c r="L179" s="2" t="s">
        <v>36</v>
      </c>
      <c r="M179" s="2" t="s">
        <v>539</v>
      </c>
      <c r="N179" s="2">
        <v>5</v>
      </c>
      <c r="O179" s="2">
        <v>5</v>
      </c>
      <c r="P179" s="2">
        <v>5</v>
      </c>
      <c r="Q179" s="2">
        <v>2</v>
      </c>
      <c r="R179" s="2">
        <v>6</v>
      </c>
      <c r="S179" s="2">
        <v>6</v>
      </c>
      <c r="T179" s="2">
        <v>6</v>
      </c>
      <c r="U179" s="42" t="s">
        <v>86</v>
      </c>
      <c r="V179" s="42" t="s">
        <v>540</v>
      </c>
      <c r="W179" s="42" t="s">
        <v>541</v>
      </c>
    </row>
    <row r="180" spans="1:31" ht="56">
      <c r="A180" s="35">
        <v>44002.583333333336</v>
      </c>
      <c r="B180" s="16" t="s">
        <v>20</v>
      </c>
      <c r="C180" s="5" t="s">
        <v>97</v>
      </c>
      <c r="D180" s="1" t="s">
        <v>542</v>
      </c>
      <c r="E180" s="5" t="s">
        <v>953</v>
      </c>
      <c r="F180" s="4" t="s">
        <v>12</v>
      </c>
      <c r="G180" s="16" t="s">
        <v>14</v>
      </c>
      <c r="H180" s="16" t="s">
        <v>14</v>
      </c>
      <c r="I180" s="16" t="s">
        <v>14</v>
      </c>
      <c r="J180" s="2" t="s">
        <v>71</v>
      </c>
      <c r="K180" s="16" t="s">
        <v>16</v>
      </c>
      <c r="L180" s="5" t="s">
        <v>36</v>
      </c>
      <c r="M180" s="5" t="s">
        <v>539</v>
      </c>
      <c r="N180" s="2">
        <v>5</v>
      </c>
      <c r="O180" s="2">
        <v>5</v>
      </c>
      <c r="P180" s="2">
        <v>5</v>
      </c>
      <c r="Q180" s="2">
        <v>2</v>
      </c>
      <c r="R180" s="2">
        <v>6</v>
      </c>
      <c r="S180" s="2">
        <v>6</v>
      </c>
      <c r="T180" s="2">
        <v>6</v>
      </c>
      <c r="U180" s="42" t="s">
        <v>230</v>
      </c>
      <c r="V180" s="44" t="s">
        <v>540</v>
      </c>
      <c r="W180" s="42" t="s">
        <v>543</v>
      </c>
    </row>
    <row r="181" spans="1:31" ht="42">
      <c r="A181" s="35">
        <v>43990.599085648151</v>
      </c>
      <c r="B181" s="16" t="s">
        <v>194</v>
      </c>
      <c r="C181" s="17" t="s">
        <v>53</v>
      </c>
      <c r="D181" s="21" t="s">
        <v>981</v>
      </c>
      <c r="E181" s="18" t="s">
        <v>952</v>
      </c>
      <c r="F181" s="19" t="s">
        <v>34</v>
      </c>
      <c r="G181" s="16" t="s">
        <v>958</v>
      </c>
      <c r="H181" s="16" t="s">
        <v>958</v>
      </c>
      <c r="I181" s="16" t="s">
        <v>958</v>
      </c>
      <c r="L181" s="18" t="s">
        <v>36</v>
      </c>
      <c r="M181" s="18" t="s">
        <v>113</v>
      </c>
      <c r="N181" s="17">
        <v>5</v>
      </c>
      <c r="O181" s="17">
        <v>1</v>
      </c>
      <c r="P181" s="17">
        <v>5</v>
      </c>
      <c r="Q181" s="17">
        <v>3</v>
      </c>
      <c r="R181" s="17">
        <v>3</v>
      </c>
      <c r="S181" s="17">
        <v>3</v>
      </c>
      <c r="T181" s="17">
        <v>3</v>
      </c>
      <c r="U181" s="44" t="s">
        <v>544</v>
      </c>
      <c r="V181" s="44" t="s">
        <v>113</v>
      </c>
      <c r="W181" s="44" t="s">
        <v>113</v>
      </c>
    </row>
    <row r="182" spans="1:31" ht="13">
      <c r="A182" s="35">
        <v>43990.613576388889</v>
      </c>
      <c r="B182" s="16" t="s">
        <v>194</v>
      </c>
      <c r="C182" s="18" t="s">
        <v>10</v>
      </c>
      <c r="D182" s="21" t="s">
        <v>542</v>
      </c>
      <c r="E182" s="18" t="s">
        <v>953</v>
      </c>
      <c r="F182" s="19" t="s">
        <v>34</v>
      </c>
      <c r="G182" s="16" t="s">
        <v>958</v>
      </c>
      <c r="H182" s="16" t="s">
        <v>29</v>
      </c>
      <c r="I182" s="16" t="s">
        <v>959</v>
      </c>
      <c r="L182" s="18" t="s">
        <v>17</v>
      </c>
      <c r="M182" s="18" t="s">
        <v>545</v>
      </c>
      <c r="N182" s="17">
        <v>4</v>
      </c>
      <c r="O182" s="17">
        <v>3</v>
      </c>
      <c r="P182" s="17">
        <v>3</v>
      </c>
      <c r="Q182" s="17">
        <v>1</v>
      </c>
      <c r="R182" s="17">
        <v>2</v>
      </c>
      <c r="S182" s="17">
        <v>5</v>
      </c>
      <c r="T182" s="17">
        <v>5</v>
      </c>
    </row>
    <row r="183" spans="1:31" ht="13">
      <c r="A183" s="35">
        <v>43990.61451388889</v>
      </c>
      <c r="B183" s="16" t="s">
        <v>194</v>
      </c>
      <c r="C183" s="17" t="s">
        <v>53</v>
      </c>
      <c r="D183" s="21" t="s">
        <v>981</v>
      </c>
      <c r="E183" s="18" t="s">
        <v>953</v>
      </c>
      <c r="F183" s="19" t="s">
        <v>46</v>
      </c>
      <c r="G183" s="16" t="s">
        <v>958</v>
      </c>
      <c r="H183" s="16" t="s">
        <v>959</v>
      </c>
      <c r="I183" s="16" t="s">
        <v>958</v>
      </c>
      <c r="L183" s="18" t="s">
        <v>17</v>
      </c>
      <c r="M183" s="18" t="s">
        <v>547</v>
      </c>
      <c r="N183" s="17">
        <v>5</v>
      </c>
      <c r="O183" s="17">
        <v>5</v>
      </c>
      <c r="P183" s="17">
        <v>3</v>
      </c>
      <c r="Q183" s="17">
        <v>2</v>
      </c>
      <c r="R183" s="17">
        <v>4</v>
      </c>
      <c r="S183" s="17">
        <v>4</v>
      </c>
      <c r="T183" s="17">
        <v>4</v>
      </c>
    </row>
    <row r="184" spans="1:31" ht="13">
      <c r="A184" s="35">
        <v>43990.614953703705</v>
      </c>
      <c r="B184" s="16" t="s">
        <v>194</v>
      </c>
      <c r="C184" s="18" t="s">
        <v>10</v>
      </c>
      <c r="D184" s="21" t="s">
        <v>981</v>
      </c>
      <c r="E184" s="18" t="s">
        <v>953</v>
      </c>
      <c r="F184" s="19" t="s">
        <v>12</v>
      </c>
      <c r="G184" s="16" t="s">
        <v>959</v>
      </c>
      <c r="H184" s="16" t="s">
        <v>959</v>
      </c>
      <c r="I184" s="16" t="s">
        <v>29</v>
      </c>
      <c r="L184" s="18" t="s">
        <v>17</v>
      </c>
      <c r="M184" s="18" t="s">
        <v>549</v>
      </c>
      <c r="N184" s="17">
        <v>3</v>
      </c>
      <c r="O184" s="17">
        <v>5</v>
      </c>
      <c r="P184" s="17">
        <v>5</v>
      </c>
      <c r="Q184" s="17">
        <v>3</v>
      </c>
      <c r="R184" s="17">
        <v>5</v>
      </c>
      <c r="S184" s="17">
        <v>5</v>
      </c>
      <c r="T184" s="17">
        <v>3</v>
      </c>
    </row>
    <row r="185" spans="1:31" ht="28">
      <c r="A185" s="35">
        <v>43990.61515046296</v>
      </c>
      <c r="B185" s="16" t="s">
        <v>194</v>
      </c>
      <c r="C185" s="18" t="s">
        <v>10</v>
      </c>
      <c r="D185" s="21" t="s">
        <v>546</v>
      </c>
      <c r="E185" s="18" t="s">
        <v>953</v>
      </c>
      <c r="F185" s="19" t="s">
        <v>46</v>
      </c>
      <c r="G185" s="16" t="s">
        <v>958</v>
      </c>
      <c r="H185" s="16" t="s">
        <v>35</v>
      </c>
      <c r="I185" s="16" t="s">
        <v>13</v>
      </c>
      <c r="L185" s="18" t="s">
        <v>17</v>
      </c>
      <c r="M185" s="18" t="s">
        <v>550</v>
      </c>
      <c r="N185" s="17">
        <v>5</v>
      </c>
      <c r="O185" s="17">
        <v>4</v>
      </c>
      <c r="P185" s="17">
        <v>5</v>
      </c>
      <c r="Q185" s="17">
        <v>3</v>
      </c>
      <c r="R185" s="17">
        <v>4</v>
      </c>
      <c r="S185" s="17">
        <v>4</v>
      </c>
      <c r="T185" s="17">
        <v>4</v>
      </c>
      <c r="U185" s="44" t="s">
        <v>63</v>
      </c>
      <c r="V185" s="44" t="s">
        <v>551</v>
      </c>
    </row>
    <row r="186" spans="1:31" ht="13">
      <c r="A186" s="35">
        <v>43990.616365740738</v>
      </c>
      <c r="B186" s="16" t="s">
        <v>194</v>
      </c>
      <c r="C186" s="18" t="s">
        <v>10</v>
      </c>
      <c r="D186" s="21" t="s">
        <v>445</v>
      </c>
      <c r="E186" s="18" t="s">
        <v>952</v>
      </c>
      <c r="F186" s="19" t="s">
        <v>12</v>
      </c>
      <c r="G186" s="16" t="s">
        <v>29</v>
      </c>
      <c r="H186" s="16" t="s">
        <v>13</v>
      </c>
      <c r="I186" s="16" t="s">
        <v>13</v>
      </c>
      <c r="L186" s="18" t="s">
        <v>17</v>
      </c>
      <c r="M186" s="18" t="s">
        <v>552</v>
      </c>
      <c r="N186" s="17">
        <v>5</v>
      </c>
      <c r="O186" s="17">
        <v>5</v>
      </c>
      <c r="P186" s="17">
        <v>5</v>
      </c>
      <c r="Q186" s="17">
        <v>3</v>
      </c>
      <c r="R186" s="17">
        <v>4</v>
      </c>
      <c r="S186" s="17">
        <v>3</v>
      </c>
      <c r="T186" s="17">
        <v>2</v>
      </c>
    </row>
    <row r="187" spans="1:31" ht="13">
      <c r="A187" s="35">
        <v>43990.616805555554</v>
      </c>
      <c r="B187" s="16" t="s">
        <v>194</v>
      </c>
      <c r="C187" s="17" t="s">
        <v>53</v>
      </c>
      <c r="D187" s="21" t="s">
        <v>118</v>
      </c>
      <c r="E187" s="18" t="s">
        <v>953</v>
      </c>
      <c r="F187" s="19" t="s">
        <v>12</v>
      </c>
      <c r="G187" s="16" t="s">
        <v>29</v>
      </c>
      <c r="H187" s="16" t="s">
        <v>29</v>
      </c>
      <c r="I187" s="16" t="s">
        <v>958</v>
      </c>
      <c r="L187" s="18" t="s">
        <v>36</v>
      </c>
      <c r="M187" s="18" t="s">
        <v>553</v>
      </c>
      <c r="N187" s="17">
        <v>5</v>
      </c>
      <c r="O187" s="17">
        <v>5</v>
      </c>
      <c r="P187" s="17">
        <v>5</v>
      </c>
      <c r="Q187" s="17">
        <v>3</v>
      </c>
      <c r="R187" s="17">
        <v>4</v>
      </c>
      <c r="S187" s="17">
        <v>4</v>
      </c>
      <c r="T187" s="17">
        <v>4</v>
      </c>
    </row>
    <row r="188" spans="1:31" ht="13">
      <c r="A188" s="35">
        <v>43990.617777777778</v>
      </c>
      <c r="B188" s="16" t="s">
        <v>194</v>
      </c>
      <c r="C188" s="18" t="s">
        <v>10</v>
      </c>
      <c r="D188" s="21" t="s">
        <v>73</v>
      </c>
      <c r="E188" s="18" t="s">
        <v>953</v>
      </c>
      <c r="F188" s="19" t="s">
        <v>22</v>
      </c>
      <c r="G188" s="16" t="s">
        <v>29</v>
      </c>
      <c r="H188" s="16" t="s">
        <v>29</v>
      </c>
      <c r="I188" s="16" t="s">
        <v>29</v>
      </c>
      <c r="L188" s="18" t="s">
        <v>17</v>
      </c>
      <c r="M188" s="18" t="s">
        <v>554</v>
      </c>
      <c r="N188" s="17">
        <v>5</v>
      </c>
      <c r="O188" s="17">
        <v>5</v>
      </c>
      <c r="P188" s="17">
        <v>5</v>
      </c>
      <c r="Q188" s="17">
        <v>5</v>
      </c>
      <c r="R188" s="17">
        <v>5</v>
      </c>
      <c r="S188" s="17">
        <v>5</v>
      </c>
      <c r="T188" s="17">
        <v>5</v>
      </c>
    </row>
    <row r="189" spans="1:31" ht="168">
      <c r="A189" s="35">
        <v>43990.617905092593</v>
      </c>
      <c r="B189" s="16" t="s">
        <v>194</v>
      </c>
      <c r="C189" s="18" t="s">
        <v>10</v>
      </c>
      <c r="D189" s="21" t="s">
        <v>546</v>
      </c>
      <c r="E189" s="18" t="s">
        <v>951</v>
      </c>
      <c r="F189" s="19" t="s">
        <v>34</v>
      </c>
      <c r="G189" s="16" t="s">
        <v>958</v>
      </c>
      <c r="H189" s="16" t="s">
        <v>13</v>
      </c>
      <c r="I189" s="16" t="s">
        <v>13</v>
      </c>
      <c r="L189" s="18" t="s">
        <v>36</v>
      </c>
      <c r="M189" s="18" t="s">
        <v>555</v>
      </c>
      <c r="N189" s="17">
        <v>5</v>
      </c>
      <c r="O189" s="17">
        <v>4</v>
      </c>
      <c r="P189" s="17">
        <v>5</v>
      </c>
      <c r="Q189" s="17">
        <v>1</v>
      </c>
      <c r="R189" s="17">
        <v>5</v>
      </c>
      <c r="S189" s="17">
        <v>4</v>
      </c>
      <c r="T189" s="17">
        <v>4</v>
      </c>
      <c r="U189" s="44" t="s">
        <v>556</v>
      </c>
      <c r="V189" s="44" t="s">
        <v>557</v>
      </c>
      <c r="W189" s="44" t="s">
        <v>558</v>
      </c>
    </row>
    <row r="190" spans="1:31" ht="84">
      <c r="A190" s="35">
        <v>43990.617928240739</v>
      </c>
      <c r="B190" s="16" t="s">
        <v>194</v>
      </c>
      <c r="C190" s="18" t="s">
        <v>10</v>
      </c>
      <c r="D190" s="21" t="s">
        <v>981</v>
      </c>
      <c r="E190" s="18" t="s">
        <v>951</v>
      </c>
      <c r="F190" s="19" t="s">
        <v>46</v>
      </c>
      <c r="G190" s="16" t="s">
        <v>958</v>
      </c>
      <c r="H190" s="16" t="s">
        <v>959</v>
      </c>
      <c r="I190" s="16" t="s">
        <v>959</v>
      </c>
      <c r="L190" s="18" t="s">
        <v>17</v>
      </c>
      <c r="M190" s="18" t="s">
        <v>559</v>
      </c>
      <c r="N190" s="17">
        <v>5</v>
      </c>
      <c r="O190" s="17">
        <v>5</v>
      </c>
      <c r="P190" s="17">
        <v>5</v>
      </c>
      <c r="Q190" s="17">
        <v>1</v>
      </c>
      <c r="R190" s="17">
        <v>3</v>
      </c>
      <c r="S190" s="17">
        <v>3</v>
      </c>
      <c r="T190" s="17">
        <v>3</v>
      </c>
      <c r="U190" s="44" t="s">
        <v>560</v>
      </c>
      <c r="V190" s="44" t="s">
        <v>561</v>
      </c>
      <c r="W190" s="44" t="s">
        <v>562</v>
      </c>
    </row>
    <row r="191" spans="1:31" ht="56">
      <c r="A191" s="35">
        <v>43990.618923611109</v>
      </c>
      <c r="B191" s="16" t="s">
        <v>194</v>
      </c>
      <c r="C191" s="18" t="s">
        <v>10</v>
      </c>
      <c r="D191" s="21" t="s">
        <v>981</v>
      </c>
      <c r="E191" s="18" t="s">
        <v>951</v>
      </c>
      <c r="F191" s="19" t="s">
        <v>34</v>
      </c>
      <c r="G191" s="16" t="s">
        <v>958</v>
      </c>
      <c r="H191" s="16" t="s">
        <v>958</v>
      </c>
      <c r="I191" s="16" t="s">
        <v>35</v>
      </c>
      <c r="L191" s="18" t="s">
        <v>17</v>
      </c>
      <c r="M191" s="18" t="s">
        <v>563</v>
      </c>
      <c r="N191" s="17">
        <v>5</v>
      </c>
      <c r="O191" s="17">
        <v>5</v>
      </c>
      <c r="P191" s="17">
        <v>1</v>
      </c>
      <c r="Q191" s="17">
        <v>3</v>
      </c>
      <c r="R191" s="17">
        <v>3</v>
      </c>
      <c r="S191" s="17">
        <v>4</v>
      </c>
      <c r="T191" s="17">
        <v>4</v>
      </c>
      <c r="U191" s="44" t="s">
        <v>564</v>
      </c>
      <c r="V191" s="44" t="s">
        <v>565</v>
      </c>
      <c r="W191" s="44" t="s">
        <v>566</v>
      </c>
    </row>
    <row r="192" spans="1:31" ht="13">
      <c r="A192" s="35">
        <v>43990.619212962964</v>
      </c>
      <c r="B192" s="16" t="s">
        <v>194</v>
      </c>
      <c r="C192" s="18" t="s">
        <v>10</v>
      </c>
      <c r="D192" s="21" t="s">
        <v>982</v>
      </c>
      <c r="E192" s="18" t="s">
        <v>952</v>
      </c>
      <c r="F192" s="19" t="s">
        <v>12</v>
      </c>
      <c r="G192" s="16" t="s">
        <v>29</v>
      </c>
      <c r="H192" s="16" t="s">
        <v>35</v>
      </c>
      <c r="I192" s="16" t="s">
        <v>35</v>
      </c>
      <c r="L192" s="18" t="s">
        <v>36</v>
      </c>
      <c r="M192" s="18" t="s">
        <v>567</v>
      </c>
      <c r="N192" s="17">
        <v>4</v>
      </c>
      <c r="O192" s="17">
        <v>5</v>
      </c>
      <c r="P192" s="17">
        <v>5</v>
      </c>
      <c r="Q192" s="17">
        <v>5</v>
      </c>
      <c r="R192" s="17">
        <v>5</v>
      </c>
      <c r="S192" s="17">
        <v>4</v>
      </c>
      <c r="T192" s="17">
        <v>4</v>
      </c>
    </row>
    <row r="193" spans="1:23" ht="42">
      <c r="A193" s="35">
        <v>43990.619745370372</v>
      </c>
      <c r="B193" s="16" t="s">
        <v>194</v>
      </c>
      <c r="C193" s="18" t="s">
        <v>10</v>
      </c>
      <c r="D193" s="21" t="s">
        <v>983</v>
      </c>
      <c r="E193" s="18" t="s">
        <v>953</v>
      </c>
      <c r="F193" s="19" t="s">
        <v>12</v>
      </c>
      <c r="G193" s="16" t="s">
        <v>29</v>
      </c>
      <c r="H193" s="16" t="s">
        <v>29</v>
      </c>
      <c r="I193" s="16" t="s">
        <v>29</v>
      </c>
      <c r="L193" s="18" t="s">
        <v>17</v>
      </c>
      <c r="M193" s="18" t="s">
        <v>568</v>
      </c>
      <c r="N193" s="17">
        <v>5</v>
      </c>
      <c r="O193" s="17">
        <v>5</v>
      </c>
      <c r="P193" s="17">
        <v>5</v>
      </c>
      <c r="Q193" s="17">
        <v>4</v>
      </c>
      <c r="R193" s="17">
        <v>5</v>
      </c>
      <c r="S193" s="17">
        <v>5</v>
      </c>
      <c r="T193" s="17">
        <v>4</v>
      </c>
      <c r="U193" s="44" t="s">
        <v>569</v>
      </c>
      <c r="V193" s="44" t="s">
        <v>62</v>
      </c>
      <c r="W193" s="44" t="s">
        <v>570</v>
      </c>
    </row>
    <row r="194" spans="1:23" ht="126">
      <c r="A194" s="35">
        <v>43990.619930555556</v>
      </c>
      <c r="B194" s="16" t="s">
        <v>194</v>
      </c>
      <c r="C194" s="18" t="s">
        <v>10</v>
      </c>
      <c r="D194" s="21" t="s">
        <v>981</v>
      </c>
      <c r="E194" s="18" t="s">
        <v>952</v>
      </c>
      <c r="F194" s="19" t="s">
        <v>12</v>
      </c>
      <c r="G194" s="16" t="s">
        <v>29</v>
      </c>
      <c r="H194" s="16" t="s">
        <v>13</v>
      </c>
      <c r="I194" s="16" t="s">
        <v>13</v>
      </c>
      <c r="L194" s="18" t="s">
        <v>36</v>
      </c>
      <c r="M194" s="18" t="s">
        <v>571</v>
      </c>
      <c r="N194" s="17">
        <v>5</v>
      </c>
      <c r="O194" s="17">
        <v>5</v>
      </c>
      <c r="P194" s="17">
        <v>5</v>
      </c>
      <c r="Q194" s="17">
        <v>3</v>
      </c>
      <c r="R194" s="17">
        <v>5</v>
      </c>
      <c r="S194" s="17">
        <v>5</v>
      </c>
      <c r="T194" s="17">
        <v>5</v>
      </c>
      <c r="U194" s="44" t="s">
        <v>572</v>
      </c>
      <c r="V194" s="44" t="s">
        <v>573</v>
      </c>
      <c r="W194" s="44" t="s">
        <v>574</v>
      </c>
    </row>
    <row r="195" spans="1:23" ht="13">
      <c r="A195" s="35">
        <v>43990.621412037035</v>
      </c>
      <c r="B195" s="16" t="s">
        <v>194</v>
      </c>
      <c r="C195" s="18" t="s">
        <v>10</v>
      </c>
      <c r="D195" s="21" t="s">
        <v>984</v>
      </c>
      <c r="E195" s="18" t="s">
        <v>953</v>
      </c>
      <c r="F195" s="19" t="s">
        <v>12</v>
      </c>
      <c r="G195" s="16" t="s">
        <v>959</v>
      </c>
      <c r="H195" s="16" t="s">
        <v>35</v>
      </c>
      <c r="I195" s="16" t="s">
        <v>35</v>
      </c>
      <c r="L195" s="18" t="s">
        <v>17</v>
      </c>
      <c r="M195" s="18" t="s">
        <v>575</v>
      </c>
      <c r="N195" s="17">
        <v>5</v>
      </c>
      <c r="O195" s="17">
        <v>3</v>
      </c>
      <c r="P195" s="17">
        <v>5</v>
      </c>
      <c r="Q195" s="17">
        <v>4</v>
      </c>
      <c r="R195" s="17">
        <v>4</v>
      </c>
      <c r="S195" s="17">
        <v>2</v>
      </c>
      <c r="T195" s="17">
        <v>3</v>
      </c>
    </row>
    <row r="196" spans="1:23" ht="112">
      <c r="A196" s="35">
        <v>43990.622094907405</v>
      </c>
      <c r="B196" s="16" t="s">
        <v>194</v>
      </c>
      <c r="C196" s="18" t="s">
        <v>10</v>
      </c>
      <c r="D196" s="21" t="s">
        <v>51</v>
      </c>
      <c r="E196" s="18" t="s">
        <v>952</v>
      </c>
      <c r="F196" s="19" t="s">
        <v>12</v>
      </c>
      <c r="G196" s="16" t="s">
        <v>959</v>
      </c>
      <c r="H196" s="16" t="s">
        <v>35</v>
      </c>
      <c r="I196" s="16" t="s">
        <v>35</v>
      </c>
      <c r="L196" s="18" t="s">
        <v>36</v>
      </c>
      <c r="M196" s="18" t="s">
        <v>576</v>
      </c>
      <c r="N196" s="17">
        <v>5</v>
      </c>
      <c r="O196" s="17">
        <v>3</v>
      </c>
      <c r="P196" s="17">
        <v>5</v>
      </c>
      <c r="Q196" s="17">
        <v>3</v>
      </c>
      <c r="R196" s="17">
        <v>3</v>
      </c>
      <c r="S196" s="17">
        <v>4</v>
      </c>
      <c r="T196" s="17">
        <v>2</v>
      </c>
      <c r="U196" s="44" t="s">
        <v>577</v>
      </c>
      <c r="V196" s="44" t="s">
        <v>578</v>
      </c>
    </row>
    <row r="197" spans="1:23" ht="56">
      <c r="A197" s="35">
        <v>43990.62222222222</v>
      </c>
      <c r="B197" s="16" t="s">
        <v>194</v>
      </c>
      <c r="C197" s="18" t="s">
        <v>10</v>
      </c>
      <c r="D197" s="21" t="s">
        <v>269</v>
      </c>
      <c r="E197" s="18" t="s">
        <v>952</v>
      </c>
      <c r="F197" s="19" t="s">
        <v>22</v>
      </c>
      <c r="G197" s="16" t="s">
        <v>29</v>
      </c>
      <c r="H197" s="16" t="s">
        <v>29</v>
      </c>
      <c r="I197" s="16" t="s">
        <v>29</v>
      </c>
      <c r="L197" s="18" t="s">
        <v>17</v>
      </c>
      <c r="M197" s="18" t="s">
        <v>102</v>
      </c>
      <c r="N197" s="17">
        <v>5</v>
      </c>
      <c r="O197" s="17">
        <v>5</v>
      </c>
      <c r="P197" s="17">
        <v>5</v>
      </c>
      <c r="Q197" s="17">
        <v>1</v>
      </c>
      <c r="R197" s="17">
        <v>3</v>
      </c>
      <c r="S197" s="17">
        <v>3</v>
      </c>
      <c r="T197" s="17">
        <v>2</v>
      </c>
      <c r="U197" s="44" t="s">
        <v>579</v>
      </c>
      <c r="V197" s="44" t="s">
        <v>580</v>
      </c>
      <c r="W197" s="44" t="s">
        <v>581</v>
      </c>
    </row>
    <row r="198" spans="1:23" ht="14">
      <c r="A198" s="35">
        <v>43990.62295138889</v>
      </c>
      <c r="B198" s="16" t="s">
        <v>194</v>
      </c>
      <c r="C198" s="18" t="s">
        <v>10</v>
      </c>
      <c r="D198" s="21" t="s">
        <v>273</v>
      </c>
      <c r="E198" s="18" t="s">
        <v>952</v>
      </c>
      <c r="F198" s="19" t="s">
        <v>12</v>
      </c>
      <c r="G198" s="16" t="s">
        <v>959</v>
      </c>
      <c r="H198" s="16" t="s">
        <v>29</v>
      </c>
      <c r="I198" s="16" t="s">
        <v>29</v>
      </c>
      <c r="L198" s="18" t="s">
        <v>17</v>
      </c>
      <c r="M198" s="18" t="s">
        <v>582</v>
      </c>
      <c r="N198" s="17">
        <v>5</v>
      </c>
      <c r="O198" s="17">
        <v>1</v>
      </c>
      <c r="P198" s="17">
        <v>5</v>
      </c>
      <c r="Q198" s="17">
        <v>1</v>
      </c>
      <c r="R198" s="17">
        <v>5</v>
      </c>
      <c r="S198" s="17">
        <v>5</v>
      </c>
      <c r="T198" s="17">
        <v>5</v>
      </c>
      <c r="U198" s="44" t="s">
        <v>242</v>
      </c>
      <c r="V198" s="44" t="s">
        <v>583</v>
      </c>
      <c r="W198" s="44" t="s">
        <v>584</v>
      </c>
    </row>
    <row r="199" spans="1:23" ht="42">
      <c r="A199" s="35">
        <v>43990.624166666668</v>
      </c>
      <c r="B199" s="16" t="s">
        <v>194</v>
      </c>
      <c r="C199" s="18" t="s">
        <v>97</v>
      </c>
      <c r="D199" s="21" t="s">
        <v>985</v>
      </c>
      <c r="E199" s="18" t="s">
        <v>953</v>
      </c>
      <c r="F199" s="19" t="s">
        <v>70</v>
      </c>
      <c r="G199" s="16" t="s">
        <v>35</v>
      </c>
      <c r="H199" s="16" t="s">
        <v>959</v>
      </c>
      <c r="I199" s="16" t="s">
        <v>958</v>
      </c>
      <c r="L199" s="18" t="s">
        <v>17</v>
      </c>
      <c r="M199" s="18" t="s">
        <v>585</v>
      </c>
      <c r="N199" s="17">
        <v>5</v>
      </c>
      <c r="O199" s="17">
        <v>4</v>
      </c>
      <c r="P199" s="17">
        <v>2</v>
      </c>
      <c r="Q199" s="17">
        <v>2</v>
      </c>
      <c r="R199" s="17">
        <v>3</v>
      </c>
      <c r="S199" s="17">
        <v>3</v>
      </c>
      <c r="T199" s="17">
        <v>3</v>
      </c>
      <c r="U199" s="44" t="s">
        <v>586</v>
      </c>
      <c r="V199" s="44" t="s">
        <v>587</v>
      </c>
      <c r="W199" s="44" t="s">
        <v>588</v>
      </c>
    </row>
    <row r="200" spans="1:23" ht="14">
      <c r="A200" s="35">
        <v>43990.6250462963</v>
      </c>
      <c r="B200" s="16" t="s">
        <v>194</v>
      </c>
      <c r="C200" s="18" t="s">
        <v>10</v>
      </c>
      <c r="D200" s="21" t="s">
        <v>981</v>
      </c>
      <c r="E200" s="18" t="s">
        <v>953</v>
      </c>
      <c r="F200" s="19" t="s">
        <v>46</v>
      </c>
      <c r="G200" s="16" t="s">
        <v>958</v>
      </c>
      <c r="H200" s="16" t="s">
        <v>29</v>
      </c>
      <c r="I200" s="16" t="s">
        <v>29</v>
      </c>
      <c r="L200" s="18" t="s">
        <v>17</v>
      </c>
      <c r="M200" s="18" t="s">
        <v>309</v>
      </c>
      <c r="N200" s="17">
        <v>4</v>
      </c>
      <c r="O200" s="17">
        <v>5</v>
      </c>
      <c r="P200" s="17">
        <v>4</v>
      </c>
      <c r="Q200" s="17">
        <v>2</v>
      </c>
      <c r="R200" s="17">
        <v>3</v>
      </c>
      <c r="S200" s="17">
        <v>5</v>
      </c>
      <c r="T200" s="17">
        <v>3</v>
      </c>
      <c r="U200" s="44" t="s">
        <v>226</v>
      </c>
      <c r="V200" s="44" t="s">
        <v>102</v>
      </c>
    </row>
    <row r="201" spans="1:23" ht="28">
      <c r="A201" s="35">
        <v>43990.625590277778</v>
      </c>
      <c r="B201" s="16" t="s">
        <v>194</v>
      </c>
      <c r="C201" s="18" t="s">
        <v>97</v>
      </c>
      <c r="D201" s="21" t="s">
        <v>51</v>
      </c>
      <c r="E201" s="18" t="s">
        <v>951</v>
      </c>
      <c r="F201" s="19" t="s">
        <v>12</v>
      </c>
      <c r="G201" s="16" t="s">
        <v>29</v>
      </c>
      <c r="H201" s="16" t="s">
        <v>959</v>
      </c>
      <c r="I201" s="16" t="s">
        <v>29</v>
      </c>
      <c r="L201" s="18" t="s">
        <v>17</v>
      </c>
      <c r="M201" s="18" t="s">
        <v>590</v>
      </c>
      <c r="N201" s="17">
        <v>5</v>
      </c>
      <c r="O201" s="17">
        <v>4</v>
      </c>
      <c r="P201" s="17">
        <v>5</v>
      </c>
      <c r="Q201" s="17">
        <v>4</v>
      </c>
      <c r="R201" s="17">
        <v>5</v>
      </c>
      <c r="S201" s="17">
        <v>3</v>
      </c>
      <c r="T201" s="17">
        <v>5</v>
      </c>
      <c r="U201" s="44" t="s">
        <v>591</v>
      </c>
      <c r="V201" s="44" t="s">
        <v>592</v>
      </c>
    </row>
    <row r="202" spans="1:23" ht="28">
      <c r="A202" s="35">
        <v>43990.625601851854</v>
      </c>
      <c r="B202" s="16" t="s">
        <v>194</v>
      </c>
      <c r="C202" s="18" t="s">
        <v>106</v>
      </c>
      <c r="D202" s="21" t="s">
        <v>589</v>
      </c>
      <c r="E202" s="18" t="s">
        <v>952</v>
      </c>
      <c r="F202" s="19" t="s">
        <v>22</v>
      </c>
      <c r="G202" s="16" t="s">
        <v>959</v>
      </c>
      <c r="H202" s="16" t="s">
        <v>959</v>
      </c>
      <c r="I202" s="16" t="s">
        <v>959</v>
      </c>
      <c r="L202" s="18" t="s">
        <v>17</v>
      </c>
      <c r="M202" s="18" t="s">
        <v>593</v>
      </c>
      <c r="N202" s="17">
        <v>5</v>
      </c>
      <c r="O202" s="17">
        <v>5</v>
      </c>
      <c r="P202" s="17">
        <v>5</v>
      </c>
      <c r="Q202" s="17">
        <v>3</v>
      </c>
      <c r="R202" s="17">
        <v>4</v>
      </c>
      <c r="S202" s="17">
        <v>4</v>
      </c>
      <c r="T202" s="17">
        <v>1</v>
      </c>
      <c r="U202" s="44" t="s">
        <v>63</v>
      </c>
      <c r="V202" s="44" t="s">
        <v>594</v>
      </c>
      <c r="W202" s="44" t="s">
        <v>595</v>
      </c>
    </row>
    <row r="203" spans="1:23" ht="70">
      <c r="A203" s="35">
        <v>43990.625671296293</v>
      </c>
      <c r="B203" s="16" t="s">
        <v>194</v>
      </c>
      <c r="C203" s="18" t="s">
        <v>106</v>
      </c>
      <c r="D203" s="21" t="s">
        <v>365</v>
      </c>
      <c r="E203" s="18" t="s">
        <v>953</v>
      </c>
      <c r="F203" s="19" t="s">
        <v>46</v>
      </c>
      <c r="G203" s="16" t="s">
        <v>958</v>
      </c>
      <c r="H203" s="16" t="s">
        <v>958</v>
      </c>
      <c r="I203" s="16" t="s">
        <v>958</v>
      </c>
      <c r="L203" s="18" t="s">
        <v>17</v>
      </c>
      <c r="M203" s="18" t="s">
        <v>596</v>
      </c>
      <c r="N203" s="17">
        <v>5</v>
      </c>
      <c r="O203" s="17">
        <v>5</v>
      </c>
      <c r="P203" s="17">
        <v>3</v>
      </c>
      <c r="Q203" s="17">
        <v>2</v>
      </c>
      <c r="R203" s="17">
        <v>4</v>
      </c>
      <c r="S203" s="17">
        <v>3</v>
      </c>
      <c r="T203" s="17">
        <v>3</v>
      </c>
      <c r="U203" s="44" t="s">
        <v>597</v>
      </c>
      <c r="V203" s="44" t="s">
        <v>598</v>
      </c>
    </row>
    <row r="204" spans="1:23" ht="98">
      <c r="A204" s="35">
        <v>43990.625844907408</v>
      </c>
      <c r="B204" s="16" t="s">
        <v>194</v>
      </c>
      <c r="C204" s="18" t="s">
        <v>10</v>
      </c>
      <c r="D204" s="21" t="s">
        <v>986</v>
      </c>
      <c r="E204" s="18" t="s">
        <v>953</v>
      </c>
      <c r="F204" s="19" t="s">
        <v>46</v>
      </c>
      <c r="G204" s="16" t="s">
        <v>958</v>
      </c>
      <c r="H204" s="16" t="s">
        <v>29</v>
      </c>
      <c r="I204" s="16" t="s">
        <v>959</v>
      </c>
      <c r="L204" s="18" t="s">
        <v>36</v>
      </c>
      <c r="M204" s="18" t="s">
        <v>600</v>
      </c>
      <c r="N204" s="17">
        <v>5</v>
      </c>
      <c r="O204" s="17">
        <v>4</v>
      </c>
      <c r="P204" s="17">
        <v>5</v>
      </c>
      <c r="Q204" s="17">
        <v>4</v>
      </c>
      <c r="R204" s="17">
        <v>4</v>
      </c>
      <c r="S204" s="17">
        <v>5</v>
      </c>
      <c r="T204" s="17">
        <v>5</v>
      </c>
      <c r="U204" s="44" t="s">
        <v>601</v>
      </c>
      <c r="V204" s="44" t="s">
        <v>602</v>
      </c>
      <c r="W204" s="44" t="s">
        <v>603</v>
      </c>
    </row>
    <row r="205" spans="1:23" ht="13">
      <c r="A205" s="35">
        <v>43990.626134259262</v>
      </c>
      <c r="B205" s="16" t="s">
        <v>194</v>
      </c>
      <c r="C205" s="18" t="s">
        <v>10</v>
      </c>
      <c r="D205" s="21" t="s">
        <v>981</v>
      </c>
      <c r="E205" s="18" t="s">
        <v>953</v>
      </c>
      <c r="F205" s="19" t="s">
        <v>46</v>
      </c>
      <c r="G205" s="16" t="s">
        <v>29</v>
      </c>
      <c r="H205" s="16" t="s">
        <v>14</v>
      </c>
      <c r="I205" s="16" t="s">
        <v>14</v>
      </c>
      <c r="L205" s="18" t="s">
        <v>36</v>
      </c>
      <c r="M205" s="18" t="s">
        <v>604</v>
      </c>
      <c r="N205" s="17">
        <v>5</v>
      </c>
      <c r="O205" s="17">
        <v>4</v>
      </c>
      <c r="P205" s="17">
        <v>5</v>
      </c>
      <c r="Q205" s="17">
        <v>1</v>
      </c>
      <c r="R205" s="17">
        <v>4</v>
      </c>
      <c r="S205" s="17">
        <v>4</v>
      </c>
      <c r="T205" s="17">
        <v>4</v>
      </c>
    </row>
    <row r="206" spans="1:23" ht="42">
      <c r="A206" s="35">
        <v>43990.626168981478</v>
      </c>
      <c r="B206" s="16" t="s">
        <v>194</v>
      </c>
      <c r="C206" s="17" t="s">
        <v>53</v>
      </c>
      <c r="D206" s="21" t="s">
        <v>599</v>
      </c>
      <c r="E206" s="18" t="s">
        <v>952</v>
      </c>
      <c r="F206" s="19" t="s">
        <v>12</v>
      </c>
      <c r="G206" s="16" t="s">
        <v>959</v>
      </c>
      <c r="H206" s="16" t="s">
        <v>959</v>
      </c>
      <c r="I206" s="16" t="s">
        <v>959</v>
      </c>
      <c r="L206" s="18" t="s">
        <v>17</v>
      </c>
      <c r="M206" s="18" t="s">
        <v>605</v>
      </c>
      <c r="N206" s="17">
        <v>5</v>
      </c>
      <c r="O206" s="17">
        <v>5</v>
      </c>
      <c r="P206" s="17">
        <v>5</v>
      </c>
      <c r="Q206" s="17">
        <v>4</v>
      </c>
      <c r="R206" s="17">
        <v>3</v>
      </c>
      <c r="S206" s="17">
        <v>3</v>
      </c>
      <c r="T206" s="17">
        <v>3</v>
      </c>
      <c r="U206" s="44" t="s">
        <v>606</v>
      </c>
      <c r="V206" s="44" t="s">
        <v>607</v>
      </c>
    </row>
    <row r="207" spans="1:23" ht="56">
      <c r="A207" s="35">
        <v>43990.62641203704</v>
      </c>
      <c r="B207" s="16" t="s">
        <v>194</v>
      </c>
      <c r="C207" s="18" t="s">
        <v>10</v>
      </c>
      <c r="D207" s="21" t="s">
        <v>987</v>
      </c>
      <c r="E207" s="18" t="s">
        <v>951</v>
      </c>
      <c r="F207" s="19" t="s">
        <v>34</v>
      </c>
      <c r="G207" s="16" t="s">
        <v>29</v>
      </c>
      <c r="H207" s="16" t="s">
        <v>13</v>
      </c>
      <c r="I207" s="16" t="s">
        <v>29</v>
      </c>
      <c r="L207" s="18" t="s">
        <v>17</v>
      </c>
      <c r="M207" s="18" t="s">
        <v>608</v>
      </c>
      <c r="N207" s="17">
        <v>5</v>
      </c>
      <c r="O207" s="17">
        <v>4</v>
      </c>
      <c r="P207" s="17">
        <v>4</v>
      </c>
      <c r="Q207" s="17">
        <v>3</v>
      </c>
      <c r="R207" s="17">
        <v>5</v>
      </c>
      <c r="S207" s="17">
        <v>5</v>
      </c>
      <c r="T207" s="17">
        <v>4</v>
      </c>
      <c r="U207" s="44" t="s">
        <v>609</v>
      </c>
      <c r="V207" s="44" t="s">
        <v>610</v>
      </c>
      <c r="W207" s="44" t="s">
        <v>611</v>
      </c>
    </row>
    <row r="208" spans="1:23" ht="42">
      <c r="A208" s="35">
        <v>43990.627164351848</v>
      </c>
      <c r="B208" s="16" t="s">
        <v>194</v>
      </c>
      <c r="C208" s="17" t="s">
        <v>53</v>
      </c>
      <c r="D208" s="21" t="s">
        <v>599</v>
      </c>
      <c r="E208" s="18" t="s">
        <v>953</v>
      </c>
      <c r="F208" s="19" t="s">
        <v>22</v>
      </c>
      <c r="G208" s="16" t="s">
        <v>29</v>
      </c>
      <c r="H208" s="16" t="s">
        <v>29</v>
      </c>
      <c r="I208" s="16" t="s">
        <v>29</v>
      </c>
      <c r="L208" s="18" t="s">
        <v>36</v>
      </c>
      <c r="M208" s="18" t="s">
        <v>612</v>
      </c>
      <c r="N208" s="17">
        <v>5</v>
      </c>
      <c r="O208" s="17">
        <v>5</v>
      </c>
      <c r="P208" s="17">
        <v>5</v>
      </c>
      <c r="Q208" s="17">
        <v>3</v>
      </c>
      <c r="R208" s="17">
        <v>5</v>
      </c>
      <c r="S208" s="17">
        <v>3</v>
      </c>
      <c r="T208" s="17">
        <v>2</v>
      </c>
      <c r="U208" s="44" t="s">
        <v>613</v>
      </c>
      <c r="V208" s="44" t="s">
        <v>613</v>
      </c>
      <c r="W208" s="44" t="s">
        <v>613</v>
      </c>
    </row>
    <row r="209" spans="1:23" ht="42">
      <c r="A209" s="35">
        <v>43990.627592592595</v>
      </c>
      <c r="B209" s="16" t="s">
        <v>194</v>
      </c>
      <c r="C209" s="18" t="s">
        <v>10</v>
      </c>
      <c r="D209" s="21" t="s">
        <v>988</v>
      </c>
      <c r="E209" s="18" t="s">
        <v>952</v>
      </c>
      <c r="F209" s="19" t="s">
        <v>12</v>
      </c>
      <c r="G209" s="16" t="s">
        <v>29</v>
      </c>
      <c r="H209" s="16" t="s">
        <v>13</v>
      </c>
      <c r="I209" s="16" t="s">
        <v>29</v>
      </c>
      <c r="L209" s="18" t="s">
        <v>36</v>
      </c>
      <c r="M209" s="18" t="s">
        <v>614</v>
      </c>
      <c r="N209" s="17">
        <v>5</v>
      </c>
      <c r="O209" s="17">
        <v>4</v>
      </c>
      <c r="P209" s="17">
        <v>5</v>
      </c>
      <c r="Q209" s="17">
        <v>1</v>
      </c>
      <c r="R209" s="17">
        <v>5</v>
      </c>
      <c r="S209" s="17">
        <v>3</v>
      </c>
      <c r="T209" s="17">
        <v>4</v>
      </c>
      <c r="U209" s="44" t="s">
        <v>615</v>
      </c>
      <c r="V209" s="44" t="s">
        <v>113</v>
      </c>
      <c r="W209" s="44" t="s">
        <v>113</v>
      </c>
    </row>
    <row r="210" spans="1:23" ht="13">
      <c r="A210" s="35">
        <v>43990.628553240742</v>
      </c>
      <c r="B210" s="16" t="s">
        <v>194</v>
      </c>
      <c r="C210" s="18" t="s">
        <v>10</v>
      </c>
      <c r="D210" s="21" t="s">
        <v>981</v>
      </c>
      <c r="E210" s="18" t="s">
        <v>951</v>
      </c>
      <c r="F210" s="19" t="s">
        <v>46</v>
      </c>
      <c r="G210" s="16" t="s">
        <v>958</v>
      </c>
      <c r="H210" s="16" t="s">
        <v>959</v>
      </c>
      <c r="I210" s="16" t="s">
        <v>959</v>
      </c>
      <c r="L210" s="18" t="s">
        <v>17</v>
      </c>
      <c r="M210" s="18" t="s">
        <v>113</v>
      </c>
      <c r="N210" s="17">
        <v>5</v>
      </c>
      <c r="O210" s="17">
        <v>1</v>
      </c>
      <c r="P210" s="17">
        <v>5</v>
      </c>
      <c r="Q210" s="17">
        <v>3</v>
      </c>
      <c r="R210" s="17">
        <v>4</v>
      </c>
      <c r="S210" s="17">
        <v>3</v>
      </c>
      <c r="T210" s="17">
        <v>4</v>
      </c>
    </row>
    <row r="211" spans="1:23" ht="14">
      <c r="A211" s="35">
        <v>43990.629537037035</v>
      </c>
      <c r="B211" s="16" t="s">
        <v>194</v>
      </c>
      <c r="C211" s="18" t="s">
        <v>10</v>
      </c>
      <c r="D211" s="21" t="s">
        <v>445</v>
      </c>
      <c r="E211" s="18" t="s">
        <v>953</v>
      </c>
      <c r="F211" s="19" t="s">
        <v>46</v>
      </c>
      <c r="G211" s="16" t="s">
        <v>29</v>
      </c>
      <c r="H211" s="16" t="s">
        <v>29</v>
      </c>
      <c r="I211" s="16" t="s">
        <v>29</v>
      </c>
      <c r="L211" s="18" t="s">
        <v>17</v>
      </c>
      <c r="M211" s="18" t="s">
        <v>617</v>
      </c>
      <c r="N211" s="17">
        <v>3</v>
      </c>
      <c r="O211" s="17">
        <v>2</v>
      </c>
      <c r="P211" s="17">
        <v>3</v>
      </c>
      <c r="Q211" s="17">
        <v>2</v>
      </c>
      <c r="R211" s="17">
        <v>3</v>
      </c>
      <c r="S211" s="17">
        <v>2</v>
      </c>
      <c r="T211" s="17">
        <v>2</v>
      </c>
      <c r="U211" s="44" t="s">
        <v>63</v>
      </c>
      <c r="V211" s="44" t="s">
        <v>618</v>
      </c>
    </row>
    <row r="212" spans="1:23" ht="13">
      <c r="A212" s="35">
        <v>43990.63071759259</v>
      </c>
      <c r="B212" s="16" t="s">
        <v>194</v>
      </c>
      <c r="C212" s="18" t="s">
        <v>10</v>
      </c>
      <c r="D212" s="21" t="s">
        <v>171</v>
      </c>
      <c r="E212" s="18" t="s">
        <v>953</v>
      </c>
      <c r="F212" s="19" t="s">
        <v>12</v>
      </c>
      <c r="G212" s="16" t="s">
        <v>29</v>
      </c>
      <c r="H212" s="16" t="s">
        <v>29</v>
      </c>
      <c r="I212" s="16" t="s">
        <v>29</v>
      </c>
      <c r="L212" s="18" t="s">
        <v>17</v>
      </c>
      <c r="M212" s="18" t="s">
        <v>204</v>
      </c>
      <c r="N212" s="17">
        <v>4</v>
      </c>
      <c r="O212" s="17">
        <v>5</v>
      </c>
      <c r="P212" s="17">
        <v>4</v>
      </c>
      <c r="Q212" s="17">
        <v>1</v>
      </c>
      <c r="R212" s="17">
        <v>5</v>
      </c>
      <c r="S212" s="17">
        <v>5</v>
      </c>
      <c r="T212" s="17">
        <v>4</v>
      </c>
    </row>
    <row r="213" spans="1:23" ht="70">
      <c r="A213" s="35">
        <v>43990.632986111108</v>
      </c>
      <c r="B213" s="16" t="s">
        <v>194</v>
      </c>
      <c r="C213" s="18" t="s">
        <v>10</v>
      </c>
      <c r="D213" s="21" t="s">
        <v>616</v>
      </c>
      <c r="E213" s="18" t="s">
        <v>953</v>
      </c>
      <c r="F213" s="19" t="s">
        <v>22</v>
      </c>
      <c r="G213" s="16" t="s">
        <v>35</v>
      </c>
      <c r="H213" s="16" t="s">
        <v>14</v>
      </c>
      <c r="I213" s="16" t="s">
        <v>14</v>
      </c>
      <c r="L213" s="18" t="s">
        <v>36</v>
      </c>
      <c r="M213" s="18" t="s">
        <v>619</v>
      </c>
      <c r="N213" s="17">
        <v>4</v>
      </c>
      <c r="O213" s="17">
        <v>5</v>
      </c>
      <c r="P213" s="17">
        <v>3</v>
      </c>
      <c r="Q213" s="17">
        <v>5</v>
      </c>
      <c r="R213" s="17">
        <v>5</v>
      </c>
      <c r="S213" s="17">
        <v>5</v>
      </c>
      <c r="T213" s="17">
        <v>5</v>
      </c>
      <c r="U213" s="44" t="s">
        <v>620</v>
      </c>
      <c r="V213" s="44" t="s">
        <v>621</v>
      </c>
      <c r="W213" s="44" t="s">
        <v>622</v>
      </c>
    </row>
    <row r="214" spans="1:23" ht="42">
      <c r="A214" s="35">
        <v>43990.633715277778</v>
      </c>
      <c r="B214" s="16" t="s">
        <v>194</v>
      </c>
      <c r="C214" s="18" t="s">
        <v>10</v>
      </c>
      <c r="D214" s="21" t="s">
        <v>989</v>
      </c>
      <c r="E214" s="18" t="s">
        <v>951</v>
      </c>
      <c r="F214" s="19" t="s">
        <v>12</v>
      </c>
      <c r="G214" s="16" t="s">
        <v>959</v>
      </c>
      <c r="H214" s="16" t="s">
        <v>13</v>
      </c>
      <c r="I214" s="16" t="s">
        <v>13</v>
      </c>
      <c r="L214" s="18" t="s">
        <v>17</v>
      </c>
      <c r="M214" s="18" t="s">
        <v>623</v>
      </c>
      <c r="N214" s="17">
        <v>4</v>
      </c>
      <c r="O214" s="17">
        <v>4</v>
      </c>
      <c r="P214" s="17">
        <v>5</v>
      </c>
      <c r="Q214" s="17">
        <v>3</v>
      </c>
      <c r="R214" s="17">
        <v>2</v>
      </c>
      <c r="S214" s="17">
        <v>3</v>
      </c>
      <c r="T214" s="17">
        <v>3</v>
      </c>
      <c r="U214" s="44" t="s">
        <v>624</v>
      </c>
    </row>
    <row r="215" spans="1:23" ht="56">
      <c r="A215" s="35">
        <v>43990.634039351855</v>
      </c>
      <c r="B215" s="16" t="s">
        <v>194</v>
      </c>
      <c r="C215" s="18" t="s">
        <v>10</v>
      </c>
      <c r="D215" s="21" t="s">
        <v>981</v>
      </c>
      <c r="E215" s="18" t="s">
        <v>953</v>
      </c>
      <c r="F215" s="19" t="s">
        <v>34</v>
      </c>
      <c r="G215" s="16" t="s">
        <v>958</v>
      </c>
      <c r="H215" s="16" t="s">
        <v>959</v>
      </c>
      <c r="I215" s="16" t="s">
        <v>959</v>
      </c>
      <c r="L215" s="18" t="s">
        <v>17</v>
      </c>
      <c r="M215" s="18" t="s">
        <v>625</v>
      </c>
      <c r="N215" s="17">
        <v>5</v>
      </c>
      <c r="O215" s="17">
        <v>1</v>
      </c>
      <c r="P215" s="17">
        <v>4</v>
      </c>
      <c r="Q215" s="17">
        <v>1</v>
      </c>
      <c r="R215" s="17">
        <v>2</v>
      </c>
      <c r="S215" s="17">
        <v>3</v>
      </c>
      <c r="T215" s="17">
        <v>3</v>
      </c>
      <c r="U215" s="44" t="s">
        <v>626</v>
      </c>
      <c r="V215" s="44" t="s">
        <v>627</v>
      </c>
      <c r="W215" s="44" t="s">
        <v>628</v>
      </c>
    </row>
    <row r="216" spans="1:23" ht="84">
      <c r="A216" s="35">
        <v>43990.634375000001</v>
      </c>
      <c r="B216" s="16" t="s">
        <v>194</v>
      </c>
      <c r="C216" s="18" t="s">
        <v>10</v>
      </c>
      <c r="D216" s="21" t="s">
        <v>990</v>
      </c>
      <c r="E216" s="18" t="s">
        <v>952</v>
      </c>
      <c r="F216" s="19" t="s">
        <v>12</v>
      </c>
      <c r="G216" s="16" t="s">
        <v>29</v>
      </c>
      <c r="H216" s="16" t="s">
        <v>35</v>
      </c>
      <c r="I216" s="16" t="s">
        <v>35</v>
      </c>
      <c r="L216" s="18" t="s">
        <v>17</v>
      </c>
      <c r="M216" s="18" t="s">
        <v>629</v>
      </c>
      <c r="N216" s="17">
        <v>5</v>
      </c>
      <c r="O216" s="17">
        <v>4</v>
      </c>
      <c r="P216" s="17">
        <v>5</v>
      </c>
      <c r="Q216" s="17">
        <v>3</v>
      </c>
      <c r="R216" s="17">
        <v>4</v>
      </c>
      <c r="S216" s="17">
        <v>4</v>
      </c>
      <c r="T216" s="17">
        <v>4</v>
      </c>
      <c r="U216" s="44" t="s">
        <v>630</v>
      </c>
      <c r="V216" s="44" t="s">
        <v>631</v>
      </c>
      <c r="W216" s="44" t="s">
        <v>632</v>
      </c>
    </row>
    <row r="217" spans="1:23" ht="56">
      <c r="A217" s="35">
        <v>43990.635567129626</v>
      </c>
      <c r="B217" s="16" t="s">
        <v>194</v>
      </c>
      <c r="C217" s="18" t="s">
        <v>97</v>
      </c>
      <c r="D217" s="21"/>
      <c r="E217" s="18" t="s">
        <v>951</v>
      </c>
      <c r="F217" s="19" t="s">
        <v>46</v>
      </c>
      <c r="G217" s="16" t="s">
        <v>958</v>
      </c>
      <c r="H217" s="16" t="s">
        <v>959</v>
      </c>
      <c r="I217" s="16" t="s">
        <v>29</v>
      </c>
      <c r="L217" s="18" t="s">
        <v>17</v>
      </c>
      <c r="M217" s="18" t="s">
        <v>633</v>
      </c>
      <c r="N217" s="17">
        <v>5</v>
      </c>
      <c r="O217" s="17">
        <v>5</v>
      </c>
      <c r="P217" s="17">
        <v>2</v>
      </c>
      <c r="Q217" s="17">
        <v>3</v>
      </c>
      <c r="R217" s="17">
        <v>5</v>
      </c>
      <c r="S217" s="17">
        <v>5</v>
      </c>
      <c r="T217" s="17">
        <v>5</v>
      </c>
      <c r="U217" s="44" t="s">
        <v>634</v>
      </c>
      <c r="V217" s="44" t="s">
        <v>635</v>
      </c>
      <c r="W217" s="44" t="s">
        <v>636</v>
      </c>
    </row>
    <row r="218" spans="1:23" ht="56">
      <c r="A218" s="35">
        <v>43990.636030092595</v>
      </c>
      <c r="B218" s="16" t="s">
        <v>194</v>
      </c>
      <c r="C218" s="18" t="s">
        <v>10</v>
      </c>
      <c r="D218" s="21" t="s">
        <v>981</v>
      </c>
      <c r="E218" s="18" t="s">
        <v>952</v>
      </c>
      <c r="F218" s="19" t="s">
        <v>12</v>
      </c>
      <c r="G218" s="16" t="s">
        <v>29</v>
      </c>
      <c r="H218" s="16" t="s">
        <v>35</v>
      </c>
      <c r="I218" s="16" t="s">
        <v>35</v>
      </c>
      <c r="L218" s="18" t="s">
        <v>36</v>
      </c>
      <c r="M218" s="18" t="s">
        <v>637</v>
      </c>
      <c r="N218" s="17">
        <v>5</v>
      </c>
      <c r="O218" s="17">
        <v>5</v>
      </c>
      <c r="P218" s="17">
        <v>5</v>
      </c>
      <c r="Q218" s="17">
        <v>3</v>
      </c>
      <c r="R218" s="17">
        <v>5</v>
      </c>
      <c r="S218" s="17">
        <v>4</v>
      </c>
      <c r="T218" s="17">
        <v>4</v>
      </c>
      <c r="U218" s="44" t="s">
        <v>638</v>
      </c>
      <c r="V218" s="44" t="s">
        <v>639</v>
      </c>
      <c r="W218" s="44" t="s">
        <v>640</v>
      </c>
    </row>
    <row r="219" spans="1:23" ht="14">
      <c r="A219" s="35">
        <v>43990.63689814815</v>
      </c>
      <c r="B219" s="16" t="s">
        <v>194</v>
      </c>
      <c r="C219" s="17" t="s">
        <v>53</v>
      </c>
      <c r="D219" s="21" t="s">
        <v>151</v>
      </c>
      <c r="E219" s="18" t="s">
        <v>952</v>
      </c>
      <c r="F219" s="19" t="s">
        <v>12</v>
      </c>
      <c r="G219" s="16" t="s">
        <v>35</v>
      </c>
      <c r="H219" s="16" t="s">
        <v>35</v>
      </c>
      <c r="I219" s="16" t="s">
        <v>959</v>
      </c>
      <c r="L219" s="18" t="s">
        <v>17</v>
      </c>
      <c r="M219" s="18" t="s">
        <v>641</v>
      </c>
      <c r="N219" s="17">
        <v>4</v>
      </c>
      <c r="O219" s="17">
        <v>5</v>
      </c>
      <c r="P219" s="17">
        <v>4</v>
      </c>
      <c r="Q219" s="17">
        <v>2</v>
      </c>
      <c r="R219" s="17">
        <v>5</v>
      </c>
      <c r="S219" s="17">
        <v>4</v>
      </c>
      <c r="T219" s="17">
        <v>4</v>
      </c>
      <c r="U219" s="44" t="s">
        <v>226</v>
      </c>
    </row>
    <row r="220" spans="1:23" ht="70">
      <c r="A220" s="35">
        <v>43990.637870370374</v>
      </c>
      <c r="B220" s="16" t="s">
        <v>194</v>
      </c>
      <c r="C220" s="18" t="s">
        <v>59</v>
      </c>
      <c r="D220" s="21" t="s">
        <v>430</v>
      </c>
      <c r="E220" s="18" t="s">
        <v>952</v>
      </c>
      <c r="F220" s="19" t="s">
        <v>12</v>
      </c>
      <c r="G220" s="16" t="s">
        <v>29</v>
      </c>
      <c r="H220" s="16" t="s">
        <v>35</v>
      </c>
      <c r="I220" s="16" t="s">
        <v>13</v>
      </c>
      <c r="L220" s="18" t="s">
        <v>17</v>
      </c>
      <c r="M220" s="18" t="s">
        <v>642</v>
      </c>
      <c r="N220" s="17">
        <v>5</v>
      </c>
      <c r="O220" s="17">
        <v>4</v>
      </c>
      <c r="P220" s="17">
        <v>5</v>
      </c>
      <c r="Q220" s="17">
        <v>3</v>
      </c>
      <c r="R220" s="17">
        <v>5</v>
      </c>
      <c r="S220" s="17">
        <v>5</v>
      </c>
      <c r="T220" s="17">
        <v>5</v>
      </c>
      <c r="U220" s="44" t="s">
        <v>643</v>
      </c>
      <c r="W220" s="44" t="s">
        <v>644</v>
      </c>
    </row>
    <row r="221" spans="1:23" ht="14">
      <c r="A221" s="35">
        <v>43990.638252314813</v>
      </c>
      <c r="B221" s="16" t="s">
        <v>194</v>
      </c>
      <c r="C221" s="18" t="s">
        <v>10</v>
      </c>
      <c r="D221" s="21" t="s">
        <v>991</v>
      </c>
      <c r="E221" s="18" t="s">
        <v>953</v>
      </c>
      <c r="F221" s="19" t="s">
        <v>46</v>
      </c>
      <c r="G221" s="16" t="s">
        <v>959</v>
      </c>
      <c r="H221" s="16" t="s">
        <v>29</v>
      </c>
      <c r="I221" s="16" t="s">
        <v>29</v>
      </c>
      <c r="L221" s="18" t="s">
        <v>17</v>
      </c>
      <c r="M221" s="18" t="s">
        <v>645</v>
      </c>
      <c r="N221" s="17">
        <v>5</v>
      </c>
      <c r="O221" s="17">
        <v>5</v>
      </c>
      <c r="P221" s="17">
        <v>4</v>
      </c>
      <c r="Q221" s="17">
        <v>2</v>
      </c>
      <c r="R221" s="17">
        <v>5</v>
      </c>
      <c r="S221" s="17">
        <v>5</v>
      </c>
      <c r="T221" s="17">
        <v>5</v>
      </c>
      <c r="U221" s="44" t="s">
        <v>226</v>
      </c>
      <c r="V221" s="44" t="s">
        <v>646</v>
      </c>
    </row>
    <row r="222" spans="1:23" ht="13">
      <c r="A222" s="35">
        <v>43990.643252314818</v>
      </c>
      <c r="B222" s="16" t="s">
        <v>194</v>
      </c>
      <c r="C222" s="17" t="s">
        <v>53</v>
      </c>
      <c r="D222" s="21" t="s">
        <v>988</v>
      </c>
      <c r="E222" s="18" t="s">
        <v>953</v>
      </c>
      <c r="F222" s="19" t="s">
        <v>46</v>
      </c>
      <c r="G222" s="16" t="s">
        <v>958</v>
      </c>
      <c r="H222" s="16" t="s">
        <v>29</v>
      </c>
      <c r="I222" s="16" t="s">
        <v>958</v>
      </c>
      <c r="L222" s="18" t="s">
        <v>17</v>
      </c>
      <c r="M222" s="18" t="s">
        <v>647</v>
      </c>
      <c r="N222" s="17">
        <v>5</v>
      </c>
      <c r="O222" s="17">
        <v>5</v>
      </c>
      <c r="P222" s="17">
        <v>3</v>
      </c>
      <c r="Q222" s="17">
        <v>2</v>
      </c>
      <c r="R222" s="17">
        <v>5</v>
      </c>
      <c r="S222" s="17">
        <v>4</v>
      </c>
      <c r="T222" s="17">
        <v>4</v>
      </c>
    </row>
    <row r="223" spans="1:23" ht="238">
      <c r="A223" s="35">
        <v>43990.643796296295</v>
      </c>
      <c r="B223" s="16" t="s">
        <v>194</v>
      </c>
      <c r="C223" s="18" t="s">
        <v>10</v>
      </c>
      <c r="D223" s="21" t="s">
        <v>981</v>
      </c>
      <c r="E223" s="18" t="s">
        <v>952</v>
      </c>
      <c r="F223" s="19" t="s">
        <v>12</v>
      </c>
      <c r="G223" s="16" t="s">
        <v>29</v>
      </c>
      <c r="H223" s="16" t="s">
        <v>14</v>
      </c>
      <c r="I223" s="16" t="s">
        <v>35</v>
      </c>
      <c r="L223" s="18" t="s">
        <v>36</v>
      </c>
      <c r="M223" s="18" t="s">
        <v>648</v>
      </c>
      <c r="N223" s="17">
        <v>5</v>
      </c>
      <c r="O223" s="17">
        <v>2</v>
      </c>
      <c r="P223" s="17">
        <v>5</v>
      </c>
      <c r="Q223" s="17">
        <v>5</v>
      </c>
      <c r="R223" s="17">
        <v>3</v>
      </c>
      <c r="S223" s="17">
        <v>3</v>
      </c>
      <c r="T223" s="17">
        <v>3</v>
      </c>
      <c r="U223" s="44" t="s">
        <v>649</v>
      </c>
      <c r="V223" s="44" t="s">
        <v>650</v>
      </c>
      <c r="W223" s="44" t="s">
        <v>651</v>
      </c>
    </row>
    <row r="224" spans="1:23" ht="84">
      <c r="A224" s="35">
        <v>43990.644421296296</v>
      </c>
      <c r="B224" s="16" t="s">
        <v>194</v>
      </c>
      <c r="C224" s="17" t="s">
        <v>53</v>
      </c>
      <c r="D224" s="21" t="s">
        <v>989</v>
      </c>
      <c r="E224" s="18" t="s">
        <v>952</v>
      </c>
      <c r="F224" s="19" t="s">
        <v>70</v>
      </c>
      <c r="G224" s="16" t="s">
        <v>29</v>
      </c>
      <c r="H224" s="16" t="s">
        <v>29</v>
      </c>
      <c r="I224" s="16" t="s">
        <v>959</v>
      </c>
      <c r="L224" s="18" t="s">
        <v>17</v>
      </c>
      <c r="M224" s="18" t="s">
        <v>652</v>
      </c>
      <c r="N224" s="17">
        <v>5</v>
      </c>
      <c r="O224" s="17">
        <v>5</v>
      </c>
      <c r="P224" s="17">
        <v>5</v>
      </c>
      <c r="Q224" s="17">
        <v>1</v>
      </c>
      <c r="R224" s="17">
        <v>5</v>
      </c>
      <c r="S224" s="17">
        <v>5</v>
      </c>
      <c r="T224" s="17">
        <v>5</v>
      </c>
      <c r="V224" s="44" t="s">
        <v>653</v>
      </c>
    </row>
    <row r="225" spans="1:23" ht="13">
      <c r="A225" s="35">
        <v>43990.649537037039</v>
      </c>
      <c r="B225" s="16" t="s">
        <v>194</v>
      </c>
      <c r="C225" s="18" t="s">
        <v>10</v>
      </c>
      <c r="D225" s="21" t="s">
        <v>992</v>
      </c>
      <c r="E225" s="18" t="s">
        <v>953</v>
      </c>
      <c r="F225" s="19" t="s">
        <v>22</v>
      </c>
      <c r="G225" s="16" t="s">
        <v>959</v>
      </c>
      <c r="H225" s="16" t="s">
        <v>959</v>
      </c>
      <c r="I225" s="16" t="s">
        <v>29</v>
      </c>
      <c r="L225" s="18" t="s">
        <v>17</v>
      </c>
      <c r="M225" s="18" t="s">
        <v>309</v>
      </c>
      <c r="N225" s="17">
        <v>5</v>
      </c>
      <c r="O225" s="17">
        <v>5</v>
      </c>
      <c r="P225" s="17">
        <v>5</v>
      </c>
      <c r="Q225" s="17">
        <v>3</v>
      </c>
      <c r="R225" s="17">
        <v>3</v>
      </c>
      <c r="S225" s="17">
        <v>3</v>
      </c>
      <c r="T225" s="17">
        <v>3</v>
      </c>
    </row>
    <row r="226" spans="1:23" ht="42">
      <c r="A226" s="35">
        <v>43990.650127314817</v>
      </c>
      <c r="B226" s="16" t="s">
        <v>194</v>
      </c>
      <c r="C226" s="18" t="s">
        <v>10</v>
      </c>
      <c r="D226" s="21" t="s">
        <v>993</v>
      </c>
      <c r="E226" s="18" t="s">
        <v>953</v>
      </c>
      <c r="F226" s="19" t="s">
        <v>22</v>
      </c>
      <c r="G226" s="16" t="s">
        <v>13</v>
      </c>
      <c r="H226" s="16" t="s">
        <v>272</v>
      </c>
      <c r="I226" s="16" t="s">
        <v>272</v>
      </c>
      <c r="L226" s="18" t="s">
        <v>36</v>
      </c>
      <c r="M226" s="18" t="s">
        <v>655</v>
      </c>
      <c r="N226" s="17">
        <v>5</v>
      </c>
      <c r="O226" s="17">
        <v>5</v>
      </c>
      <c r="P226" s="17">
        <v>5</v>
      </c>
      <c r="Q226" s="17">
        <v>4</v>
      </c>
      <c r="R226" s="17">
        <v>5</v>
      </c>
      <c r="S226" s="17">
        <v>5</v>
      </c>
      <c r="T226" s="17">
        <v>5</v>
      </c>
      <c r="U226" s="44" t="s">
        <v>656</v>
      </c>
      <c r="V226" s="44" t="s">
        <v>657</v>
      </c>
      <c r="W226" s="44" t="s">
        <v>658</v>
      </c>
    </row>
    <row r="227" spans="1:23" ht="14">
      <c r="A227" s="35">
        <v>43990.650717592594</v>
      </c>
      <c r="B227" s="16" t="s">
        <v>194</v>
      </c>
      <c r="C227" s="18" t="s">
        <v>97</v>
      </c>
      <c r="D227" s="21" t="s">
        <v>654</v>
      </c>
      <c r="E227" s="18" t="s">
        <v>952</v>
      </c>
      <c r="F227" s="19" t="s">
        <v>12</v>
      </c>
      <c r="G227" s="16" t="s">
        <v>959</v>
      </c>
      <c r="H227" s="16" t="s">
        <v>959</v>
      </c>
      <c r="I227" s="16" t="s">
        <v>959</v>
      </c>
      <c r="L227" s="18" t="s">
        <v>17</v>
      </c>
      <c r="M227" s="18" t="s">
        <v>659</v>
      </c>
      <c r="N227" s="17">
        <v>3</v>
      </c>
      <c r="O227" s="17">
        <v>3</v>
      </c>
      <c r="P227" s="17">
        <v>3</v>
      </c>
      <c r="Q227" s="17">
        <v>1</v>
      </c>
      <c r="R227" s="17">
        <v>3</v>
      </c>
      <c r="S227" s="17">
        <v>3</v>
      </c>
      <c r="T227" s="17">
        <v>3</v>
      </c>
      <c r="U227" s="44" t="s">
        <v>63</v>
      </c>
    </row>
    <row r="228" spans="1:23" ht="210">
      <c r="A228" s="35">
        <v>43990.651990740742</v>
      </c>
      <c r="B228" s="16" t="s">
        <v>194</v>
      </c>
      <c r="C228" s="18" t="s">
        <v>10</v>
      </c>
      <c r="D228" s="21" t="s">
        <v>981</v>
      </c>
      <c r="E228" s="18" t="s">
        <v>952</v>
      </c>
      <c r="F228" s="19" t="s">
        <v>12</v>
      </c>
      <c r="G228" s="16" t="s">
        <v>13</v>
      </c>
      <c r="H228" s="16" t="s">
        <v>13</v>
      </c>
      <c r="I228" s="16" t="s">
        <v>13</v>
      </c>
      <c r="L228" s="18" t="s">
        <v>36</v>
      </c>
      <c r="M228" s="18" t="s">
        <v>660</v>
      </c>
      <c r="N228" s="17">
        <v>5</v>
      </c>
      <c r="O228" s="17">
        <v>4</v>
      </c>
      <c r="P228" s="17">
        <v>5</v>
      </c>
      <c r="Q228" s="17">
        <v>1</v>
      </c>
      <c r="R228" s="17">
        <v>4</v>
      </c>
      <c r="S228" s="17">
        <v>3</v>
      </c>
      <c r="T228" s="17">
        <v>3</v>
      </c>
      <c r="U228" s="44" t="s">
        <v>661</v>
      </c>
      <c r="V228" s="44" t="s">
        <v>662</v>
      </c>
      <c r="W228" s="44" t="s">
        <v>663</v>
      </c>
    </row>
    <row r="229" spans="1:23" ht="56">
      <c r="A229" s="35">
        <v>43990.654351851852</v>
      </c>
      <c r="B229" s="16" t="s">
        <v>194</v>
      </c>
      <c r="C229" s="18" t="s">
        <v>10</v>
      </c>
      <c r="D229" s="21" t="s">
        <v>269</v>
      </c>
      <c r="E229" s="18" t="s">
        <v>952</v>
      </c>
      <c r="F229" s="19" t="s">
        <v>12</v>
      </c>
      <c r="G229" s="16" t="s">
        <v>29</v>
      </c>
      <c r="H229" s="16" t="s">
        <v>35</v>
      </c>
      <c r="I229" s="16" t="s">
        <v>35</v>
      </c>
      <c r="L229" s="18" t="s">
        <v>17</v>
      </c>
      <c r="M229" s="18" t="s">
        <v>664</v>
      </c>
      <c r="N229" s="17">
        <v>5</v>
      </c>
      <c r="O229" s="17">
        <v>4</v>
      </c>
      <c r="P229" s="17">
        <v>5</v>
      </c>
      <c r="Q229" s="17">
        <v>2</v>
      </c>
      <c r="R229" s="17">
        <v>3</v>
      </c>
      <c r="S229" s="17">
        <v>3</v>
      </c>
      <c r="T229" s="17">
        <v>3</v>
      </c>
      <c r="U229" s="44" t="s">
        <v>665</v>
      </c>
      <c r="V229" s="44" t="s">
        <v>592</v>
      </c>
      <c r="W229" s="44" t="s">
        <v>666</v>
      </c>
    </row>
    <row r="230" spans="1:23" ht="42">
      <c r="A230" s="35">
        <v>43990.655555555553</v>
      </c>
      <c r="B230" s="16" t="s">
        <v>194</v>
      </c>
      <c r="C230" s="18" t="s">
        <v>10</v>
      </c>
      <c r="D230" s="21" t="s">
        <v>981</v>
      </c>
      <c r="E230" s="18" t="s">
        <v>952</v>
      </c>
      <c r="F230" s="19" t="s">
        <v>22</v>
      </c>
      <c r="G230" s="16" t="s">
        <v>35</v>
      </c>
      <c r="H230" s="16" t="s">
        <v>14</v>
      </c>
      <c r="I230" s="16" t="s">
        <v>35</v>
      </c>
      <c r="L230" s="18" t="s">
        <v>17</v>
      </c>
      <c r="M230" s="18" t="s">
        <v>667</v>
      </c>
      <c r="N230" s="17">
        <v>5</v>
      </c>
      <c r="O230" s="17">
        <v>5</v>
      </c>
      <c r="P230" s="17">
        <v>5</v>
      </c>
      <c r="Q230" s="17">
        <v>1</v>
      </c>
      <c r="R230" s="17">
        <v>5</v>
      </c>
      <c r="S230" s="17">
        <v>4</v>
      </c>
      <c r="T230" s="17">
        <v>5</v>
      </c>
      <c r="U230" s="44" t="s">
        <v>668</v>
      </c>
      <c r="V230" s="44" t="s">
        <v>669</v>
      </c>
      <c r="W230" s="44" t="s">
        <v>670</v>
      </c>
    </row>
    <row r="231" spans="1:23" ht="42">
      <c r="A231" s="35">
        <v>43990.659791666665</v>
      </c>
      <c r="B231" s="16" t="s">
        <v>194</v>
      </c>
      <c r="C231" s="18" t="s">
        <v>10</v>
      </c>
      <c r="D231" s="21" t="s">
        <v>445</v>
      </c>
      <c r="E231" s="18" t="s">
        <v>952</v>
      </c>
      <c r="F231" s="19" t="s">
        <v>12</v>
      </c>
      <c r="G231" s="16" t="s">
        <v>35</v>
      </c>
      <c r="H231" s="16" t="s">
        <v>35</v>
      </c>
      <c r="I231" s="16" t="s">
        <v>35</v>
      </c>
      <c r="L231" s="18" t="s">
        <v>36</v>
      </c>
      <c r="M231" s="18" t="s">
        <v>671</v>
      </c>
      <c r="N231" s="17">
        <v>1</v>
      </c>
      <c r="O231" s="17">
        <v>3</v>
      </c>
      <c r="P231" s="17">
        <v>3</v>
      </c>
      <c r="Q231" s="17">
        <v>2</v>
      </c>
      <c r="R231" s="17">
        <v>3</v>
      </c>
      <c r="S231" s="17">
        <v>3</v>
      </c>
      <c r="T231" s="17">
        <v>3</v>
      </c>
      <c r="U231" s="44" t="s">
        <v>63</v>
      </c>
      <c r="V231" s="44" t="s">
        <v>672</v>
      </c>
      <c r="W231" s="44" t="s">
        <v>673</v>
      </c>
    </row>
    <row r="232" spans="1:23" ht="126">
      <c r="A232" s="35">
        <v>43990.660543981481</v>
      </c>
      <c r="B232" s="16" t="s">
        <v>194</v>
      </c>
      <c r="C232" s="17" t="s">
        <v>53</v>
      </c>
      <c r="D232" s="21" t="s">
        <v>981</v>
      </c>
      <c r="E232" s="18" t="s">
        <v>953</v>
      </c>
      <c r="F232" s="19" t="s">
        <v>12</v>
      </c>
      <c r="G232" s="16" t="s">
        <v>29</v>
      </c>
      <c r="H232" s="16" t="s">
        <v>29</v>
      </c>
      <c r="I232" s="16" t="s">
        <v>29</v>
      </c>
      <c r="L232" s="18" t="s">
        <v>36</v>
      </c>
      <c r="M232" s="18" t="s">
        <v>674</v>
      </c>
      <c r="N232" s="17">
        <v>5</v>
      </c>
      <c r="O232" s="17">
        <v>5</v>
      </c>
      <c r="P232" s="17">
        <v>5</v>
      </c>
      <c r="Q232" s="17">
        <v>1</v>
      </c>
      <c r="R232" s="17">
        <v>5</v>
      </c>
      <c r="S232" s="17">
        <v>5</v>
      </c>
      <c r="T232" s="17">
        <v>5</v>
      </c>
      <c r="U232" s="44" t="s">
        <v>675</v>
      </c>
      <c r="V232" s="44" t="s">
        <v>676</v>
      </c>
      <c r="W232" s="44" t="s">
        <v>677</v>
      </c>
    </row>
    <row r="233" spans="1:23" ht="56">
      <c r="A233" s="35">
        <v>43990.66101851852</v>
      </c>
      <c r="B233" s="16" t="s">
        <v>194</v>
      </c>
      <c r="C233" s="18" t="s">
        <v>10</v>
      </c>
      <c r="D233" s="21" t="s">
        <v>981</v>
      </c>
      <c r="E233" s="18" t="s">
        <v>953</v>
      </c>
      <c r="F233" s="19" t="s">
        <v>22</v>
      </c>
      <c r="G233" s="16" t="s">
        <v>35</v>
      </c>
      <c r="H233" s="16" t="s">
        <v>35</v>
      </c>
      <c r="I233" s="16" t="s">
        <v>35</v>
      </c>
      <c r="L233" s="18" t="s">
        <v>17</v>
      </c>
      <c r="M233" s="18" t="s">
        <v>309</v>
      </c>
      <c r="N233" s="17">
        <v>3</v>
      </c>
      <c r="O233" s="17">
        <v>4</v>
      </c>
      <c r="P233" s="17">
        <v>4</v>
      </c>
      <c r="Q233" s="17">
        <v>3</v>
      </c>
      <c r="R233" s="17">
        <v>5</v>
      </c>
      <c r="S233" s="17">
        <v>5</v>
      </c>
      <c r="T233" s="17">
        <v>5</v>
      </c>
      <c r="V233" s="44" t="s">
        <v>678</v>
      </c>
      <c r="W233" s="44" t="s">
        <v>679</v>
      </c>
    </row>
    <row r="234" spans="1:23" ht="56">
      <c r="A234" s="35">
        <v>43990.661122685182</v>
      </c>
      <c r="B234" s="16" t="s">
        <v>194</v>
      </c>
      <c r="C234" s="17" t="s">
        <v>53</v>
      </c>
      <c r="D234" s="21" t="s">
        <v>981</v>
      </c>
      <c r="E234" s="18" t="s">
        <v>953</v>
      </c>
      <c r="F234" s="19" t="s">
        <v>34</v>
      </c>
      <c r="G234" s="16" t="s">
        <v>958</v>
      </c>
      <c r="H234" s="16" t="s">
        <v>959</v>
      </c>
      <c r="I234" s="16" t="s">
        <v>29</v>
      </c>
      <c r="L234" s="18" t="s">
        <v>17</v>
      </c>
      <c r="M234" s="18" t="s">
        <v>680</v>
      </c>
      <c r="N234" s="17">
        <v>5</v>
      </c>
      <c r="O234" s="17">
        <v>5</v>
      </c>
      <c r="P234" s="17">
        <v>4</v>
      </c>
      <c r="Q234" s="17">
        <v>2</v>
      </c>
      <c r="R234" s="17">
        <v>2</v>
      </c>
      <c r="S234" s="17">
        <v>2</v>
      </c>
      <c r="T234" s="17">
        <v>2</v>
      </c>
      <c r="U234" s="44" t="s">
        <v>681</v>
      </c>
      <c r="V234" s="44" t="s">
        <v>682</v>
      </c>
      <c r="W234" s="44" t="s">
        <v>683</v>
      </c>
    </row>
    <row r="235" spans="1:23" ht="14">
      <c r="A235" s="35">
        <v>43990.66306712963</v>
      </c>
      <c r="B235" s="16" t="s">
        <v>194</v>
      </c>
      <c r="C235" s="18" t="s">
        <v>10</v>
      </c>
      <c r="D235" s="21"/>
      <c r="E235" s="18" t="s">
        <v>952</v>
      </c>
      <c r="F235" s="19" t="s">
        <v>12</v>
      </c>
      <c r="G235" s="16" t="s">
        <v>35</v>
      </c>
      <c r="H235" s="16" t="s">
        <v>35</v>
      </c>
      <c r="I235" s="16" t="s">
        <v>35</v>
      </c>
      <c r="L235" s="18" t="s">
        <v>36</v>
      </c>
      <c r="M235" s="18" t="s">
        <v>138</v>
      </c>
      <c r="N235" s="17">
        <v>5</v>
      </c>
      <c r="O235" s="17">
        <v>4</v>
      </c>
      <c r="P235" s="17">
        <v>5</v>
      </c>
      <c r="Q235" s="17">
        <v>1</v>
      </c>
      <c r="R235" s="17">
        <v>5</v>
      </c>
      <c r="S235" s="17">
        <v>5</v>
      </c>
      <c r="T235" s="17">
        <v>5</v>
      </c>
      <c r="V235" s="44" t="s">
        <v>684</v>
      </c>
    </row>
    <row r="236" spans="1:23" ht="13">
      <c r="A236" s="35">
        <v>43990.663657407407</v>
      </c>
      <c r="B236" s="16" t="s">
        <v>194</v>
      </c>
      <c r="C236" s="17" t="s">
        <v>53</v>
      </c>
      <c r="D236" s="21" t="s">
        <v>994</v>
      </c>
      <c r="E236" s="18" t="s">
        <v>953</v>
      </c>
      <c r="F236" s="19" t="s">
        <v>12</v>
      </c>
      <c r="G236" s="16" t="s">
        <v>959</v>
      </c>
      <c r="H236" s="16" t="s">
        <v>959</v>
      </c>
      <c r="I236" s="16" t="s">
        <v>958</v>
      </c>
      <c r="L236" s="18" t="s">
        <v>36</v>
      </c>
      <c r="M236" s="18" t="s">
        <v>617</v>
      </c>
      <c r="N236" s="17">
        <v>5</v>
      </c>
      <c r="O236" s="17">
        <v>5</v>
      </c>
      <c r="P236" s="17">
        <v>5</v>
      </c>
      <c r="Q236" s="17">
        <v>2</v>
      </c>
      <c r="R236" s="17">
        <v>3</v>
      </c>
      <c r="S236" s="17">
        <v>3</v>
      </c>
      <c r="T236" s="17">
        <v>3</v>
      </c>
    </row>
    <row r="237" spans="1:23" ht="42">
      <c r="A237" s="35">
        <v>43990.665543981479</v>
      </c>
      <c r="B237" s="16" t="s">
        <v>194</v>
      </c>
      <c r="C237" s="18" t="s">
        <v>10</v>
      </c>
      <c r="D237" s="21" t="s">
        <v>995</v>
      </c>
      <c r="E237" s="18" t="s">
        <v>952</v>
      </c>
      <c r="F237" s="19" t="s">
        <v>22</v>
      </c>
      <c r="G237" s="16" t="s">
        <v>29</v>
      </c>
      <c r="H237" s="16" t="s">
        <v>29</v>
      </c>
      <c r="I237" s="16" t="s">
        <v>29</v>
      </c>
      <c r="L237" s="18" t="s">
        <v>36</v>
      </c>
      <c r="M237" s="18" t="s">
        <v>685</v>
      </c>
      <c r="N237" s="17">
        <v>3</v>
      </c>
      <c r="O237" s="17">
        <v>4</v>
      </c>
      <c r="P237" s="17">
        <v>4</v>
      </c>
      <c r="Q237" s="17">
        <v>1</v>
      </c>
      <c r="R237" s="17">
        <v>5</v>
      </c>
      <c r="S237" s="17">
        <v>4</v>
      </c>
      <c r="T237" s="17">
        <v>4</v>
      </c>
      <c r="U237" s="44" t="s">
        <v>686</v>
      </c>
      <c r="V237" s="44" t="s">
        <v>687</v>
      </c>
    </row>
    <row r="238" spans="1:23" ht="56">
      <c r="A238" s="35">
        <v>43990.667071759257</v>
      </c>
      <c r="B238" s="16" t="s">
        <v>194</v>
      </c>
      <c r="C238" s="18" t="s">
        <v>106</v>
      </c>
      <c r="D238" s="21" t="s">
        <v>273</v>
      </c>
      <c r="E238" s="18" t="s">
        <v>952</v>
      </c>
      <c r="F238" s="19" t="s">
        <v>12</v>
      </c>
      <c r="G238" s="16" t="s">
        <v>29</v>
      </c>
      <c r="H238" s="16" t="s">
        <v>29</v>
      </c>
      <c r="I238" s="16" t="s">
        <v>29</v>
      </c>
      <c r="L238" s="18" t="s">
        <v>17</v>
      </c>
      <c r="M238" s="18" t="s">
        <v>688</v>
      </c>
      <c r="N238" s="17">
        <v>5</v>
      </c>
      <c r="O238" s="17">
        <v>3</v>
      </c>
      <c r="P238" s="17">
        <v>4</v>
      </c>
      <c r="Q238" s="17">
        <v>3</v>
      </c>
      <c r="R238" s="17">
        <v>4</v>
      </c>
      <c r="S238" s="17">
        <v>3</v>
      </c>
      <c r="T238" s="17">
        <v>4</v>
      </c>
      <c r="U238" s="44" t="s">
        <v>689</v>
      </c>
    </row>
    <row r="239" spans="1:23" ht="13">
      <c r="A239" s="35">
        <v>43990.66914351852</v>
      </c>
      <c r="B239" s="16" t="s">
        <v>194</v>
      </c>
      <c r="C239" s="17" t="s">
        <v>53</v>
      </c>
      <c r="D239" s="21" t="s">
        <v>994</v>
      </c>
      <c r="E239" s="18" t="s">
        <v>953</v>
      </c>
      <c r="F239" s="19" t="s">
        <v>12</v>
      </c>
      <c r="G239" s="16" t="s">
        <v>959</v>
      </c>
      <c r="H239" s="16" t="s">
        <v>959</v>
      </c>
      <c r="I239" s="16" t="s">
        <v>958</v>
      </c>
      <c r="L239" s="18" t="s">
        <v>36</v>
      </c>
      <c r="M239" s="18" t="s">
        <v>617</v>
      </c>
      <c r="N239" s="17">
        <v>5</v>
      </c>
      <c r="O239" s="17">
        <v>5</v>
      </c>
      <c r="P239" s="17">
        <v>5</v>
      </c>
      <c r="Q239" s="17">
        <v>2</v>
      </c>
      <c r="R239" s="17">
        <v>3</v>
      </c>
      <c r="S239" s="17">
        <v>3</v>
      </c>
      <c r="T239" s="17">
        <v>3</v>
      </c>
    </row>
    <row r="240" spans="1:23" ht="42">
      <c r="A240" s="35">
        <v>43990.669166666667</v>
      </c>
      <c r="B240" s="16" t="s">
        <v>194</v>
      </c>
      <c r="C240" s="18" t="s">
        <v>10</v>
      </c>
      <c r="D240" s="21" t="s">
        <v>983</v>
      </c>
      <c r="E240" s="18" t="s">
        <v>952</v>
      </c>
      <c r="F240" s="19" t="s">
        <v>12</v>
      </c>
      <c r="G240" s="16" t="s">
        <v>29</v>
      </c>
      <c r="H240" s="16" t="s">
        <v>14</v>
      </c>
      <c r="I240" s="16" t="s">
        <v>14</v>
      </c>
      <c r="L240" s="18" t="s">
        <v>17</v>
      </c>
      <c r="M240" s="18" t="s">
        <v>690</v>
      </c>
      <c r="N240" s="17">
        <v>1</v>
      </c>
      <c r="O240" s="17">
        <v>5</v>
      </c>
      <c r="P240" s="17">
        <v>5</v>
      </c>
      <c r="Q240" s="17">
        <v>5</v>
      </c>
      <c r="R240" s="17">
        <v>4</v>
      </c>
      <c r="S240" s="17">
        <v>4</v>
      </c>
      <c r="T240" s="17">
        <v>4</v>
      </c>
      <c r="U240" s="44" t="s">
        <v>691</v>
      </c>
      <c r="V240" s="44" t="s">
        <v>692</v>
      </c>
      <c r="W240" s="44" t="s">
        <v>693</v>
      </c>
    </row>
    <row r="241" spans="1:23" ht="42">
      <c r="A241" s="35">
        <v>43990.672106481485</v>
      </c>
      <c r="B241" s="16" t="s">
        <v>194</v>
      </c>
      <c r="C241" s="18" t="s">
        <v>10</v>
      </c>
      <c r="D241" s="21" t="s">
        <v>981</v>
      </c>
      <c r="E241" s="18" t="s">
        <v>952</v>
      </c>
      <c r="F241" s="19" t="s">
        <v>22</v>
      </c>
      <c r="G241" s="16" t="s">
        <v>13</v>
      </c>
      <c r="H241" s="16" t="s">
        <v>35</v>
      </c>
      <c r="I241" s="16" t="s">
        <v>35</v>
      </c>
      <c r="L241" s="18" t="s">
        <v>36</v>
      </c>
      <c r="M241" s="18" t="s">
        <v>694</v>
      </c>
      <c r="N241" s="17">
        <v>4</v>
      </c>
      <c r="O241" s="17">
        <v>4</v>
      </c>
      <c r="P241" s="17">
        <v>5</v>
      </c>
      <c r="Q241" s="17">
        <v>3</v>
      </c>
      <c r="R241" s="17">
        <v>5</v>
      </c>
      <c r="S241" s="17">
        <v>4</v>
      </c>
      <c r="T241" s="17">
        <v>4</v>
      </c>
      <c r="U241" s="44" t="s">
        <v>226</v>
      </c>
      <c r="V241" s="44" t="s">
        <v>306</v>
      </c>
      <c r="W241" s="44" t="s">
        <v>695</v>
      </c>
    </row>
    <row r="242" spans="1:23" ht="210">
      <c r="A242" s="35">
        <v>43990.673067129632</v>
      </c>
      <c r="B242" s="16" t="s">
        <v>194</v>
      </c>
      <c r="C242" s="18" t="s">
        <v>10</v>
      </c>
      <c r="D242" s="21" t="s">
        <v>989</v>
      </c>
      <c r="E242" s="18" t="s">
        <v>953</v>
      </c>
      <c r="F242" s="19" t="s">
        <v>12</v>
      </c>
      <c r="G242" s="16" t="s">
        <v>959</v>
      </c>
      <c r="H242" s="16" t="s">
        <v>35</v>
      </c>
      <c r="I242" s="16" t="s">
        <v>35</v>
      </c>
      <c r="L242" s="18" t="s">
        <v>17</v>
      </c>
      <c r="M242" s="18" t="s">
        <v>696</v>
      </c>
      <c r="N242" s="17">
        <v>5</v>
      </c>
      <c r="O242" s="17">
        <v>5</v>
      </c>
      <c r="P242" s="17">
        <v>5</v>
      </c>
      <c r="Q242" s="17">
        <v>3</v>
      </c>
      <c r="R242" s="17">
        <v>5</v>
      </c>
      <c r="S242" s="17">
        <v>5</v>
      </c>
      <c r="T242" s="17">
        <v>5</v>
      </c>
      <c r="U242" s="44" t="s">
        <v>697</v>
      </c>
      <c r="V242" s="44" t="s">
        <v>698</v>
      </c>
      <c r="W242" s="44" t="s">
        <v>699</v>
      </c>
    </row>
    <row r="243" spans="1:23" ht="42">
      <c r="A243" s="35">
        <v>43990.675428240742</v>
      </c>
      <c r="B243" s="16" t="s">
        <v>194</v>
      </c>
      <c r="C243" s="18" t="s">
        <v>10</v>
      </c>
      <c r="D243" s="21" t="s">
        <v>996</v>
      </c>
      <c r="E243" s="18" t="s">
        <v>953</v>
      </c>
      <c r="F243" s="19" t="s">
        <v>22</v>
      </c>
      <c r="G243" s="16" t="s">
        <v>29</v>
      </c>
      <c r="H243" s="16" t="s">
        <v>14</v>
      </c>
      <c r="I243" s="16" t="s">
        <v>29</v>
      </c>
      <c r="L243" s="18" t="s">
        <v>17</v>
      </c>
      <c r="M243" s="18" t="s">
        <v>700</v>
      </c>
      <c r="N243" s="17">
        <v>4</v>
      </c>
      <c r="O243" s="17">
        <v>5</v>
      </c>
      <c r="P243" s="17">
        <v>4</v>
      </c>
      <c r="Q243" s="17">
        <v>4</v>
      </c>
      <c r="R243" s="17">
        <v>5</v>
      </c>
      <c r="S243" s="17">
        <v>4</v>
      </c>
      <c r="T243" s="17">
        <v>4</v>
      </c>
      <c r="U243" s="44" t="s">
        <v>701</v>
      </c>
      <c r="V243" s="44" t="s">
        <v>702</v>
      </c>
      <c r="W243" s="44" t="s">
        <v>703</v>
      </c>
    </row>
    <row r="244" spans="1:23" ht="409.6">
      <c r="A244" s="35">
        <v>43990.675567129627</v>
      </c>
      <c r="B244" s="16" t="s">
        <v>194</v>
      </c>
      <c r="C244" s="18" t="s">
        <v>10</v>
      </c>
      <c r="D244" s="21" t="s">
        <v>282</v>
      </c>
      <c r="E244" s="18" t="s">
        <v>953</v>
      </c>
      <c r="F244" s="19" t="s">
        <v>46</v>
      </c>
      <c r="G244" s="16" t="s">
        <v>958</v>
      </c>
      <c r="H244" s="16" t="s">
        <v>13</v>
      </c>
      <c r="I244" s="16" t="s">
        <v>29</v>
      </c>
      <c r="L244" s="18" t="s">
        <v>17</v>
      </c>
      <c r="M244" s="18" t="s">
        <v>704</v>
      </c>
      <c r="N244" s="17">
        <v>5</v>
      </c>
      <c r="O244" s="17">
        <v>5</v>
      </c>
      <c r="P244" s="17">
        <v>5</v>
      </c>
      <c r="Q244" s="17">
        <v>3</v>
      </c>
      <c r="R244" s="17">
        <v>5</v>
      </c>
      <c r="S244" s="17">
        <v>4</v>
      </c>
      <c r="T244" s="17">
        <v>4</v>
      </c>
      <c r="U244" s="44" t="s">
        <v>705</v>
      </c>
      <c r="V244" s="44" t="s">
        <v>706</v>
      </c>
      <c r="W244" s="44" t="s">
        <v>707</v>
      </c>
    </row>
    <row r="245" spans="1:23" ht="126">
      <c r="A245" s="35">
        <v>43990.679074074076</v>
      </c>
      <c r="B245" s="16" t="s">
        <v>194</v>
      </c>
      <c r="C245" s="18" t="s">
        <v>10</v>
      </c>
      <c r="D245" s="21" t="s">
        <v>981</v>
      </c>
      <c r="E245" s="18" t="s">
        <v>952</v>
      </c>
      <c r="F245" s="19" t="s">
        <v>46</v>
      </c>
      <c r="G245" s="16" t="s">
        <v>958</v>
      </c>
      <c r="H245" s="16" t="s">
        <v>959</v>
      </c>
      <c r="I245" s="16" t="s">
        <v>29</v>
      </c>
      <c r="L245" s="18" t="s">
        <v>17</v>
      </c>
      <c r="M245" s="18" t="s">
        <v>708</v>
      </c>
      <c r="N245" s="17">
        <v>5</v>
      </c>
      <c r="O245" s="17">
        <v>4</v>
      </c>
      <c r="P245" s="17">
        <v>5</v>
      </c>
      <c r="Q245" s="17">
        <v>2</v>
      </c>
      <c r="R245" s="17">
        <v>3</v>
      </c>
      <c r="S245" s="17">
        <v>3</v>
      </c>
      <c r="T245" s="17">
        <v>3</v>
      </c>
      <c r="U245" s="44" t="s">
        <v>709</v>
      </c>
      <c r="V245" s="44" t="s">
        <v>710</v>
      </c>
      <c r="W245" s="44" t="s">
        <v>711</v>
      </c>
    </row>
    <row r="246" spans="1:23" ht="126">
      <c r="A246" s="35">
        <v>43990.680081018516</v>
      </c>
      <c r="B246" s="16" t="s">
        <v>194</v>
      </c>
      <c r="C246" s="17" t="s">
        <v>53</v>
      </c>
      <c r="D246" s="21" t="s">
        <v>997</v>
      </c>
      <c r="E246" s="18" t="s">
        <v>952</v>
      </c>
      <c r="F246" s="19" t="s">
        <v>70</v>
      </c>
      <c r="G246" s="16" t="s">
        <v>13</v>
      </c>
      <c r="H246" s="16" t="s">
        <v>13</v>
      </c>
      <c r="I246" s="16" t="s">
        <v>959</v>
      </c>
      <c r="L246" s="18" t="s">
        <v>17</v>
      </c>
      <c r="M246" s="18" t="s">
        <v>712</v>
      </c>
      <c r="N246" s="17">
        <v>5</v>
      </c>
      <c r="O246" s="17">
        <v>3</v>
      </c>
      <c r="P246" s="17">
        <v>5</v>
      </c>
      <c r="Q246" s="17">
        <v>3</v>
      </c>
      <c r="R246" s="17">
        <v>4</v>
      </c>
      <c r="S246" s="17">
        <v>4</v>
      </c>
      <c r="T246" s="17">
        <v>4</v>
      </c>
      <c r="U246" s="44" t="s">
        <v>713</v>
      </c>
      <c r="V246" s="44" t="s">
        <v>714</v>
      </c>
      <c r="W246" s="44" t="s">
        <v>715</v>
      </c>
    </row>
    <row r="247" spans="1:23" ht="154">
      <c r="A247" s="35">
        <v>43990.680972222224</v>
      </c>
      <c r="B247" s="16" t="s">
        <v>194</v>
      </c>
      <c r="C247" s="18" t="s">
        <v>10</v>
      </c>
      <c r="D247" s="21" t="s">
        <v>981</v>
      </c>
      <c r="E247" s="18" t="s">
        <v>951</v>
      </c>
      <c r="F247" s="19" t="s">
        <v>46</v>
      </c>
      <c r="G247" s="16" t="s">
        <v>958</v>
      </c>
      <c r="H247" s="16" t="s">
        <v>29</v>
      </c>
      <c r="I247" s="16" t="s">
        <v>29</v>
      </c>
      <c r="L247" s="18" t="s">
        <v>17</v>
      </c>
      <c r="M247" s="18" t="s">
        <v>717</v>
      </c>
      <c r="N247" s="17">
        <v>5</v>
      </c>
      <c r="O247" s="17">
        <v>3</v>
      </c>
      <c r="P247" s="17">
        <v>1</v>
      </c>
      <c r="Q247" s="17">
        <v>1</v>
      </c>
      <c r="R247" s="17">
        <v>5</v>
      </c>
      <c r="S247" s="17">
        <v>5</v>
      </c>
      <c r="T247" s="17">
        <v>4</v>
      </c>
      <c r="U247" s="44" t="s">
        <v>718</v>
      </c>
      <c r="V247" s="44" t="s">
        <v>719</v>
      </c>
      <c r="W247" s="44" t="s">
        <v>720</v>
      </c>
    </row>
    <row r="248" spans="1:23" ht="182">
      <c r="A248" s="35">
        <v>43990.682638888888</v>
      </c>
      <c r="B248" s="16" t="s">
        <v>194</v>
      </c>
      <c r="C248" s="18" t="s">
        <v>10</v>
      </c>
      <c r="D248" s="21" t="s">
        <v>981</v>
      </c>
      <c r="E248" s="18" t="s">
        <v>953</v>
      </c>
      <c r="F248" s="19" t="s">
        <v>12</v>
      </c>
      <c r="G248" s="16" t="s">
        <v>958</v>
      </c>
      <c r="H248" s="16" t="s">
        <v>959</v>
      </c>
      <c r="I248" s="16" t="s">
        <v>958</v>
      </c>
      <c r="L248" s="18" t="s">
        <v>17</v>
      </c>
      <c r="M248" s="18" t="s">
        <v>721</v>
      </c>
      <c r="N248" s="17">
        <v>5</v>
      </c>
      <c r="O248" s="17">
        <v>2</v>
      </c>
      <c r="P248" s="17">
        <v>5</v>
      </c>
      <c r="Q248" s="17">
        <v>1</v>
      </c>
      <c r="R248" s="17">
        <v>4</v>
      </c>
      <c r="S248" s="17">
        <v>2</v>
      </c>
      <c r="T248" s="17">
        <v>3</v>
      </c>
      <c r="U248" s="44" t="s">
        <v>722</v>
      </c>
      <c r="V248" s="44" t="s">
        <v>723</v>
      </c>
      <c r="W248" s="44" t="s">
        <v>724</v>
      </c>
    </row>
    <row r="249" spans="1:23" ht="13">
      <c r="A249" s="35">
        <v>43990.684236111112</v>
      </c>
      <c r="B249" s="16" t="s">
        <v>194</v>
      </c>
      <c r="C249" s="17" t="s">
        <v>53</v>
      </c>
      <c r="D249" s="21" t="s">
        <v>716</v>
      </c>
      <c r="E249" s="18" t="s">
        <v>952</v>
      </c>
      <c r="F249" s="19" t="s">
        <v>12</v>
      </c>
      <c r="G249" s="16" t="s">
        <v>959</v>
      </c>
      <c r="H249" s="16" t="s">
        <v>959</v>
      </c>
      <c r="I249" s="16" t="s">
        <v>958</v>
      </c>
      <c r="L249" s="18" t="s">
        <v>36</v>
      </c>
      <c r="M249" s="18" t="s">
        <v>725</v>
      </c>
      <c r="N249" s="17">
        <v>5</v>
      </c>
      <c r="O249" s="17">
        <v>4</v>
      </c>
      <c r="P249" s="17">
        <v>5</v>
      </c>
      <c r="Q249" s="17">
        <v>3</v>
      </c>
      <c r="R249" s="17">
        <v>2</v>
      </c>
      <c r="S249" s="17">
        <v>2</v>
      </c>
      <c r="T249" s="17">
        <v>4</v>
      </c>
    </row>
    <row r="250" spans="1:23" ht="56">
      <c r="A250" s="35">
        <v>43990.685324074075</v>
      </c>
      <c r="B250" s="16" t="s">
        <v>194</v>
      </c>
      <c r="C250" s="18" t="s">
        <v>10</v>
      </c>
      <c r="D250" s="21" t="s">
        <v>445</v>
      </c>
      <c r="E250" s="18" t="s">
        <v>952</v>
      </c>
      <c r="F250" s="19" t="s">
        <v>70</v>
      </c>
      <c r="G250" s="16" t="s">
        <v>272</v>
      </c>
      <c r="H250" s="16" t="s">
        <v>272</v>
      </c>
      <c r="I250" s="16" t="s">
        <v>272</v>
      </c>
      <c r="L250" s="18" t="s">
        <v>36</v>
      </c>
      <c r="M250" s="18" t="s">
        <v>726</v>
      </c>
      <c r="N250" s="17">
        <v>5</v>
      </c>
      <c r="O250" s="17">
        <v>4</v>
      </c>
      <c r="P250" s="17">
        <v>5</v>
      </c>
      <c r="Q250" s="17">
        <v>5</v>
      </c>
      <c r="R250" s="17">
        <v>5</v>
      </c>
      <c r="S250" s="17">
        <v>5</v>
      </c>
      <c r="T250" s="17">
        <v>5</v>
      </c>
      <c r="U250" s="44" t="s">
        <v>727</v>
      </c>
      <c r="V250" s="44" t="s">
        <v>728</v>
      </c>
    </row>
    <row r="251" spans="1:23" ht="98">
      <c r="A251" s="35">
        <v>43990.692164351851</v>
      </c>
      <c r="B251" s="16" t="s">
        <v>194</v>
      </c>
      <c r="C251" s="18" t="s">
        <v>10</v>
      </c>
      <c r="D251" s="21" t="s">
        <v>981</v>
      </c>
      <c r="E251" s="18" t="s">
        <v>952</v>
      </c>
      <c r="F251" s="19" t="s">
        <v>22</v>
      </c>
      <c r="G251" s="16" t="s">
        <v>29</v>
      </c>
      <c r="H251" s="16" t="s">
        <v>35</v>
      </c>
      <c r="I251" s="16" t="s">
        <v>35</v>
      </c>
      <c r="L251" s="18" t="s">
        <v>36</v>
      </c>
      <c r="M251" s="18" t="s">
        <v>729</v>
      </c>
      <c r="N251" s="17">
        <v>3</v>
      </c>
      <c r="O251" s="17">
        <v>3</v>
      </c>
      <c r="P251" s="17">
        <v>5</v>
      </c>
      <c r="Q251" s="17">
        <v>1</v>
      </c>
      <c r="R251" s="17">
        <v>3</v>
      </c>
      <c r="S251" s="17">
        <v>2</v>
      </c>
      <c r="T251" s="17">
        <v>2</v>
      </c>
      <c r="U251" s="44" t="s">
        <v>730</v>
      </c>
      <c r="W251" s="44" t="s">
        <v>731</v>
      </c>
    </row>
    <row r="252" spans="1:23" ht="56">
      <c r="A252" s="35">
        <v>43990.692719907405</v>
      </c>
      <c r="B252" s="16" t="s">
        <v>194</v>
      </c>
      <c r="C252" s="18" t="s">
        <v>10</v>
      </c>
      <c r="D252" s="21" t="s">
        <v>998</v>
      </c>
      <c r="E252" s="18" t="s">
        <v>951</v>
      </c>
      <c r="F252" s="19" t="s">
        <v>12</v>
      </c>
      <c r="G252" s="16" t="s">
        <v>29</v>
      </c>
      <c r="H252" s="16" t="s">
        <v>13</v>
      </c>
      <c r="I252" s="16" t="s">
        <v>13</v>
      </c>
      <c r="L252" s="18" t="s">
        <v>36</v>
      </c>
      <c r="M252" s="18" t="s">
        <v>733</v>
      </c>
      <c r="N252" s="17">
        <v>1</v>
      </c>
      <c r="O252" s="17">
        <v>3</v>
      </c>
      <c r="P252" s="17">
        <v>1</v>
      </c>
      <c r="Q252" s="17">
        <v>4</v>
      </c>
      <c r="R252" s="17">
        <v>4</v>
      </c>
      <c r="S252" s="17">
        <v>4</v>
      </c>
      <c r="T252" s="17">
        <v>4</v>
      </c>
      <c r="U252" s="44" t="s">
        <v>734</v>
      </c>
      <c r="V252" s="44" t="s">
        <v>669</v>
      </c>
      <c r="W252" s="44" t="s">
        <v>735</v>
      </c>
    </row>
    <row r="253" spans="1:23" ht="70">
      <c r="A253" s="35">
        <v>43990.694305555553</v>
      </c>
      <c r="B253" s="16" t="s">
        <v>194</v>
      </c>
      <c r="C253" s="18" t="s">
        <v>10</v>
      </c>
      <c r="D253" s="21" t="s">
        <v>983</v>
      </c>
      <c r="E253" s="18" t="s">
        <v>952</v>
      </c>
      <c r="F253" s="19" t="s">
        <v>12</v>
      </c>
      <c r="G253" s="16" t="s">
        <v>959</v>
      </c>
      <c r="H253" s="16" t="s">
        <v>35</v>
      </c>
      <c r="I253" s="16" t="s">
        <v>13</v>
      </c>
      <c r="L253" s="18" t="s">
        <v>36</v>
      </c>
      <c r="M253" s="18" t="s">
        <v>736</v>
      </c>
      <c r="N253" s="17">
        <v>5</v>
      </c>
      <c r="O253" s="17">
        <v>5</v>
      </c>
      <c r="P253" s="17">
        <v>5</v>
      </c>
      <c r="Q253" s="17">
        <v>3</v>
      </c>
      <c r="R253" s="17">
        <v>4</v>
      </c>
      <c r="S253" s="17">
        <v>4</v>
      </c>
      <c r="T253" s="17">
        <v>3</v>
      </c>
      <c r="U253" s="44" t="s">
        <v>737</v>
      </c>
      <c r="V253" s="44" t="s">
        <v>738</v>
      </c>
    </row>
    <row r="254" spans="1:23" ht="280">
      <c r="A254" s="35">
        <v>43990.70039351852</v>
      </c>
      <c r="B254" s="16" t="s">
        <v>194</v>
      </c>
      <c r="C254" s="18" t="s">
        <v>59</v>
      </c>
      <c r="D254" s="21" t="s">
        <v>732</v>
      </c>
      <c r="E254" s="18" t="s">
        <v>952</v>
      </c>
      <c r="F254" s="19" t="s">
        <v>12</v>
      </c>
      <c r="G254" s="16" t="s">
        <v>959</v>
      </c>
      <c r="H254" s="16" t="s">
        <v>959</v>
      </c>
      <c r="I254" s="16" t="s">
        <v>959</v>
      </c>
      <c r="L254" s="18" t="s">
        <v>36</v>
      </c>
      <c r="M254" s="18" t="s">
        <v>739</v>
      </c>
      <c r="N254" s="17">
        <v>5</v>
      </c>
      <c r="O254" s="17">
        <v>4</v>
      </c>
      <c r="P254" s="17">
        <v>5</v>
      </c>
      <c r="Q254" s="17">
        <v>1</v>
      </c>
      <c r="R254" s="17">
        <v>4</v>
      </c>
      <c r="S254" s="17">
        <v>4</v>
      </c>
      <c r="T254" s="17">
        <v>5</v>
      </c>
      <c r="U254" s="44" t="s">
        <v>740</v>
      </c>
      <c r="V254" s="44" t="s">
        <v>741</v>
      </c>
      <c r="W254" s="44" t="s">
        <v>742</v>
      </c>
    </row>
    <row r="255" spans="1:23" ht="126">
      <c r="A255" s="35">
        <v>43990.703414351854</v>
      </c>
      <c r="B255" s="16" t="s">
        <v>194</v>
      </c>
      <c r="C255" s="17" t="s">
        <v>53</v>
      </c>
      <c r="D255" s="21" t="s">
        <v>981</v>
      </c>
      <c r="E255" s="18" t="s">
        <v>953</v>
      </c>
      <c r="F255" s="19" t="s">
        <v>12</v>
      </c>
      <c r="G255" s="16" t="s">
        <v>29</v>
      </c>
      <c r="H255" s="16" t="s">
        <v>959</v>
      </c>
      <c r="I255" s="16" t="s">
        <v>959</v>
      </c>
      <c r="L255" s="18" t="s">
        <v>17</v>
      </c>
      <c r="M255" s="18" t="s">
        <v>743</v>
      </c>
      <c r="N255" s="17">
        <v>5</v>
      </c>
      <c r="O255" s="17">
        <v>2</v>
      </c>
      <c r="P255" s="17">
        <v>5</v>
      </c>
      <c r="Q255" s="17">
        <v>1</v>
      </c>
      <c r="R255" s="17">
        <v>3</v>
      </c>
      <c r="S255" s="17">
        <v>3</v>
      </c>
      <c r="T255" s="17">
        <v>3</v>
      </c>
      <c r="U255" s="44" t="s">
        <v>744</v>
      </c>
      <c r="V255" s="44" t="s">
        <v>113</v>
      </c>
      <c r="W255" s="44" t="s">
        <v>745</v>
      </c>
    </row>
    <row r="256" spans="1:23" ht="56">
      <c r="A256" s="35">
        <v>43990.71329861111</v>
      </c>
      <c r="B256" s="16" t="s">
        <v>194</v>
      </c>
      <c r="C256" s="17" t="s">
        <v>53</v>
      </c>
      <c r="D256" s="21" t="s">
        <v>985</v>
      </c>
      <c r="E256" s="18" t="s">
        <v>953</v>
      </c>
      <c r="F256" s="19" t="s">
        <v>46</v>
      </c>
      <c r="G256" s="16" t="s">
        <v>958</v>
      </c>
      <c r="H256" s="16" t="s">
        <v>959</v>
      </c>
      <c r="I256" s="16" t="s">
        <v>958</v>
      </c>
      <c r="L256" s="18" t="s">
        <v>17</v>
      </c>
      <c r="M256" s="18" t="s">
        <v>746</v>
      </c>
      <c r="N256" s="17">
        <v>5</v>
      </c>
      <c r="O256" s="17">
        <v>3</v>
      </c>
      <c r="P256" s="17">
        <v>3</v>
      </c>
      <c r="Q256" s="17">
        <v>3</v>
      </c>
      <c r="R256" s="17">
        <v>5</v>
      </c>
      <c r="S256" s="17">
        <v>3</v>
      </c>
      <c r="T256" s="17">
        <v>3</v>
      </c>
      <c r="U256" s="44" t="s">
        <v>747</v>
      </c>
      <c r="V256" s="44" t="s">
        <v>748</v>
      </c>
      <c r="W256" s="44" t="s">
        <v>749</v>
      </c>
    </row>
    <row r="257" spans="1:23" ht="280">
      <c r="A257" s="35">
        <v>43990.71398148148</v>
      </c>
      <c r="B257" s="16" t="s">
        <v>194</v>
      </c>
      <c r="C257" s="17" t="s">
        <v>53</v>
      </c>
      <c r="D257" s="21" t="s">
        <v>999</v>
      </c>
      <c r="E257" s="18" t="s">
        <v>953</v>
      </c>
      <c r="F257" s="19" t="s">
        <v>46</v>
      </c>
      <c r="G257" s="16" t="s">
        <v>29</v>
      </c>
      <c r="H257" s="16" t="s">
        <v>29</v>
      </c>
      <c r="I257" s="16" t="s">
        <v>958</v>
      </c>
      <c r="L257" s="18" t="s">
        <v>36</v>
      </c>
      <c r="M257" s="18" t="s">
        <v>750</v>
      </c>
      <c r="N257" s="17">
        <v>5</v>
      </c>
      <c r="O257" s="17">
        <v>5</v>
      </c>
      <c r="P257" s="17">
        <v>4</v>
      </c>
      <c r="Q257" s="17">
        <v>2</v>
      </c>
      <c r="R257" s="17">
        <v>5</v>
      </c>
      <c r="S257" s="17">
        <v>4</v>
      </c>
      <c r="T257" s="17">
        <v>5</v>
      </c>
      <c r="U257" s="44" t="s">
        <v>751</v>
      </c>
      <c r="V257" s="44" t="s">
        <v>752</v>
      </c>
      <c r="W257" s="44" t="s">
        <v>753</v>
      </c>
    </row>
    <row r="258" spans="1:23" ht="98">
      <c r="A258" s="35">
        <v>43990.721203703702</v>
      </c>
      <c r="B258" s="16" t="s">
        <v>194</v>
      </c>
      <c r="C258" s="18" t="s">
        <v>10</v>
      </c>
      <c r="D258" s="21" t="s">
        <v>986</v>
      </c>
      <c r="E258" s="18" t="s">
        <v>953</v>
      </c>
      <c r="F258" s="19" t="s">
        <v>46</v>
      </c>
      <c r="G258" s="16" t="s">
        <v>958</v>
      </c>
      <c r="H258" s="16" t="s">
        <v>29</v>
      </c>
      <c r="I258" s="16" t="s">
        <v>959</v>
      </c>
      <c r="L258" s="18" t="s">
        <v>36</v>
      </c>
      <c r="M258" s="18" t="s">
        <v>600</v>
      </c>
      <c r="N258" s="17">
        <v>5</v>
      </c>
      <c r="O258" s="17">
        <v>4</v>
      </c>
      <c r="P258" s="17">
        <v>5</v>
      </c>
      <c r="Q258" s="17">
        <v>4</v>
      </c>
      <c r="R258" s="17">
        <v>4</v>
      </c>
      <c r="S258" s="17">
        <v>5</v>
      </c>
      <c r="T258" s="17">
        <v>5</v>
      </c>
      <c r="U258" s="44" t="s">
        <v>601</v>
      </c>
      <c r="V258" s="44" t="s">
        <v>602</v>
      </c>
      <c r="W258" s="44" t="s">
        <v>603</v>
      </c>
    </row>
    <row r="259" spans="1:23" ht="140">
      <c r="A259" s="35">
        <v>43990.724444444444</v>
      </c>
      <c r="B259" s="16" t="s">
        <v>194</v>
      </c>
      <c r="C259" s="18" t="s">
        <v>10</v>
      </c>
      <c r="D259" s="21" t="s">
        <v>981</v>
      </c>
      <c r="E259" s="18" t="s">
        <v>953</v>
      </c>
      <c r="F259" s="19" t="s">
        <v>46</v>
      </c>
      <c r="G259" s="16" t="s">
        <v>959</v>
      </c>
      <c r="H259" s="16" t="s">
        <v>29</v>
      </c>
      <c r="I259" s="16" t="s">
        <v>29</v>
      </c>
      <c r="L259" s="18" t="s">
        <v>17</v>
      </c>
      <c r="M259" s="18" t="s">
        <v>754</v>
      </c>
      <c r="N259" s="17">
        <v>5</v>
      </c>
      <c r="O259" s="17">
        <v>3</v>
      </c>
      <c r="P259" s="17">
        <v>5</v>
      </c>
      <c r="Q259" s="17">
        <v>2</v>
      </c>
      <c r="R259" s="17">
        <v>3</v>
      </c>
      <c r="S259" s="17">
        <v>3</v>
      </c>
      <c r="T259" s="17">
        <v>3</v>
      </c>
      <c r="U259" s="44" t="s">
        <v>755</v>
      </c>
    </row>
    <row r="260" spans="1:23" ht="70">
      <c r="A260" s="35">
        <v>43990.727314814816</v>
      </c>
      <c r="B260" s="16" t="s">
        <v>194</v>
      </c>
      <c r="C260" s="18" t="s">
        <v>10</v>
      </c>
      <c r="D260" s="21" t="s">
        <v>981</v>
      </c>
      <c r="E260" s="18" t="s">
        <v>951</v>
      </c>
      <c r="F260" s="19" t="s">
        <v>34</v>
      </c>
      <c r="G260" s="16" t="s">
        <v>958</v>
      </c>
      <c r="H260" s="16" t="s">
        <v>959</v>
      </c>
      <c r="I260" s="16" t="s">
        <v>29</v>
      </c>
      <c r="L260" s="18" t="s">
        <v>17</v>
      </c>
      <c r="M260" s="18" t="s">
        <v>756</v>
      </c>
      <c r="N260" s="17">
        <v>5</v>
      </c>
      <c r="O260" s="17">
        <v>4</v>
      </c>
      <c r="P260" s="17">
        <v>1</v>
      </c>
      <c r="Q260" s="17">
        <v>2</v>
      </c>
      <c r="R260" s="17">
        <v>3</v>
      </c>
      <c r="S260" s="17">
        <v>3</v>
      </c>
      <c r="T260" s="17">
        <v>4</v>
      </c>
      <c r="U260" s="44" t="s">
        <v>757</v>
      </c>
      <c r="V260" s="44" t="s">
        <v>758</v>
      </c>
      <c r="W260" s="44" t="s">
        <v>759</v>
      </c>
    </row>
    <row r="261" spans="1:23" ht="28">
      <c r="A261" s="35">
        <v>43990.730046296296</v>
      </c>
      <c r="B261" s="16" t="s">
        <v>194</v>
      </c>
      <c r="C261" s="18" t="s">
        <v>10</v>
      </c>
      <c r="D261" s="21" t="s">
        <v>988</v>
      </c>
      <c r="E261" s="18" t="s">
        <v>952</v>
      </c>
      <c r="F261" s="19" t="s">
        <v>46</v>
      </c>
      <c r="G261" s="16" t="s">
        <v>958</v>
      </c>
      <c r="H261" s="16" t="s">
        <v>959</v>
      </c>
      <c r="I261" s="16" t="s">
        <v>959</v>
      </c>
      <c r="L261" s="18" t="s">
        <v>17</v>
      </c>
      <c r="M261" s="18" t="s">
        <v>246</v>
      </c>
      <c r="N261" s="17">
        <v>5</v>
      </c>
      <c r="O261" s="17">
        <v>5</v>
      </c>
      <c r="P261" s="17">
        <v>5</v>
      </c>
      <c r="Q261" s="17">
        <v>3</v>
      </c>
      <c r="R261" s="17">
        <v>5</v>
      </c>
      <c r="S261" s="17">
        <v>4</v>
      </c>
      <c r="T261" s="17">
        <v>4</v>
      </c>
      <c r="U261" s="44" t="s">
        <v>760</v>
      </c>
      <c r="V261" s="44" t="s">
        <v>761</v>
      </c>
    </row>
    <row r="262" spans="1:23" ht="13">
      <c r="A262" s="35">
        <v>43990.733622685184</v>
      </c>
      <c r="B262" s="16" t="s">
        <v>194</v>
      </c>
      <c r="C262" s="18" t="s">
        <v>10</v>
      </c>
      <c r="D262" s="21" t="s">
        <v>118</v>
      </c>
      <c r="E262" s="18" t="s">
        <v>953</v>
      </c>
      <c r="F262" s="19" t="s">
        <v>34</v>
      </c>
      <c r="G262" s="16" t="s">
        <v>958</v>
      </c>
      <c r="H262" s="16" t="s">
        <v>959</v>
      </c>
      <c r="I262" s="16" t="s">
        <v>958</v>
      </c>
      <c r="L262" s="18" t="s">
        <v>17</v>
      </c>
      <c r="M262" s="18" t="s">
        <v>762</v>
      </c>
      <c r="N262" s="17">
        <v>4</v>
      </c>
      <c r="O262" s="17">
        <v>2</v>
      </c>
      <c r="P262" s="17">
        <v>5</v>
      </c>
      <c r="Q262" s="17">
        <v>2</v>
      </c>
      <c r="R262" s="17">
        <v>2</v>
      </c>
      <c r="S262" s="17">
        <v>3</v>
      </c>
      <c r="T262" s="17">
        <v>2</v>
      </c>
    </row>
    <row r="263" spans="1:23" ht="112">
      <c r="A263" s="35">
        <v>43990.734432870369</v>
      </c>
      <c r="B263" s="16" t="s">
        <v>194</v>
      </c>
      <c r="C263" s="18" t="s">
        <v>59</v>
      </c>
      <c r="D263" s="21" t="s">
        <v>981</v>
      </c>
      <c r="E263" s="18" t="s">
        <v>952</v>
      </c>
      <c r="F263" s="19" t="s">
        <v>12</v>
      </c>
      <c r="G263" s="16" t="s">
        <v>29</v>
      </c>
      <c r="H263" s="16" t="s">
        <v>35</v>
      </c>
      <c r="I263" s="16" t="s">
        <v>35</v>
      </c>
      <c r="L263" s="18" t="s">
        <v>17</v>
      </c>
      <c r="M263" s="18" t="s">
        <v>763</v>
      </c>
      <c r="N263" s="17">
        <v>5</v>
      </c>
      <c r="O263" s="17">
        <v>5</v>
      </c>
      <c r="P263" s="17">
        <v>5</v>
      </c>
      <c r="Q263" s="17">
        <v>2</v>
      </c>
      <c r="R263" s="17">
        <v>5</v>
      </c>
      <c r="S263" s="17">
        <v>4</v>
      </c>
      <c r="T263" s="17">
        <v>3</v>
      </c>
      <c r="U263" s="44" t="s">
        <v>764</v>
      </c>
      <c r="V263" s="44" t="s">
        <v>765</v>
      </c>
      <c r="W263" s="44" t="s">
        <v>766</v>
      </c>
    </row>
    <row r="264" spans="1:23" ht="28">
      <c r="A264" s="35">
        <v>43990.742650462962</v>
      </c>
      <c r="B264" s="16" t="s">
        <v>194</v>
      </c>
      <c r="C264" s="18" t="s">
        <v>10</v>
      </c>
      <c r="D264" s="21" t="s">
        <v>118</v>
      </c>
      <c r="E264" s="18" t="s">
        <v>952</v>
      </c>
      <c r="F264" s="19" t="s">
        <v>12</v>
      </c>
      <c r="G264" s="16" t="s">
        <v>959</v>
      </c>
      <c r="H264" s="16" t="s">
        <v>959</v>
      </c>
      <c r="I264" s="16" t="s">
        <v>29</v>
      </c>
      <c r="L264" s="18" t="s">
        <v>17</v>
      </c>
      <c r="M264" s="18" t="s">
        <v>767</v>
      </c>
      <c r="N264" s="17">
        <v>4</v>
      </c>
      <c r="O264" s="17">
        <v>1</v>
      </c>
      <c r="P264" s="17">
        <v>5</v>
      </c>
      <c r="Q264" s="17">
        <v>1</v>
      </c>
      <c r="R264" s="17">
        <v>5</v>
      </c>
      <c r="S264" s="17">
        <v>5</v>
      </c>
      <c r="T264" s="17">
        <v>5</v>
      </c>
      <c r="U264" s="44" t="s">
        <v>768</v>
      </c>
      <c r="V264" s="44" t="s">
        <v>769</v>
      </c>
    </row>
    <row r="265" spans="1:23" ht="196">
      <c r="A265" s="35">
        <v>43990.747152777774</v>
      </c>
      <c r="B265" s="16" t="s">
        <v>194</v>
      </c>
      <c r="C265" s="18" t="s">
        <v>10</v>
      </c>
      <c r="D265" s="21" t="s">
        <v>993</v>
      </c>
      <c r="E265" s="18" t="s">
        <v>953</v>
      </c>
      <c r="F265" s="19" t="s">
        <v>12</v>
      </c>
      <c r="G265" s="16" t="s">
        <v>13</v>
      </c>
      <c r="H265" s="16" t="s">
        <v>35</v>
      </c>
      <c r="I265" s="16" t="s">
        <v>35</v>
      </c>
      <c r="L265" s="18" t="s">
        <v>36</v>
      </c>
      <c r="M265" s="18" t="s">
        <v>770</v>
      </c>
      <c r="N265" s="17">
        <v>4</v>
      </c>
      <c r="O265" s="17">
        <v>5</v>
      </c>
      <c r="P265" s="17">
        <v>5</v>
      </c>
      <c r="Q265" s="17">
        <v>5</v>
      </c>
      <c r="R265" s="17">
        <v>5</v>
      </c>
      <c r="S265" s="17">
        <v>3</v>
      </c>
      <c r="T265" s="17">
        <v>4</v>
      </c>
      <c r="U265" s="44" t="s">
        <v>771</v>
      </c>
      <c r="V265" s="44" t="s">
        <v>772</v>
      </c>
      <c r="W265" s="44" t="s">
        <v>773</v>
      </c>
    </row>
    <row r="266" spans="1:23" ht="168">
      <c r="A266" s="35">
        <v>43990.752245370371</v>
      </c>
      <c r="B266" s="16" t="s">
        <v>194</v>
      </c>
      <c r="C266" s="18" t="s">
        <v>10</v>
      </c>
      <c r="D266" s="21" t="s">
        <v>118</v>
      </c>
      <c r="E266" s="18" t="s">
        <v>952</v>
      </c>
      <c r="F266" s="19" t="s">
        <v>12</v>
      </c>
      <c r="G266" s="16" t="s">
        <v>29</v>
      </c>
      <c r="H266" s="16" t="s">
        <v>29</v>
      </c>
      <c r="I266" s="16" t="s">
        <v>29</v>
      </c>
      <c r="L266" s="18" t="s">
        <v>17</v>
      </c>
      <c r="M266" s="18" t="s">
        <v>774</v>
      </c>
      <c r="N266" s="17">
        <v>5</v>
      </c>
      <c r="O266" s="17">
        <v>5</v>
      </c>
      <c r="P266" s="17">
        <v>5</v>
      </c>
      <c r="Q266" s="17">
        <v>5</v>
      </c>
      <c r="R266" s="17">
        <v>4</v>
      </c>
      <c r="S266" s="17">
        <v>5</v>
      </c>
      <c r="T266" s="17">
        <v>4</v>
      </c>
      <c r="U266" s="44" t="s">
        <v>775</v>
      </c>
      <c r="V266" s="44" t="s">
        <v>776</v>
      </c>
      <c r="W266" s="44" t="s">
        <v>777</v>
      </c>
    </row>
    <row r="267" spans="1:23" ht="13">
      <c r="A267" s="35">
        <v>43990.753009259257</v>
      </c>
      <c r="B267" s="16" t="s">
        <v>194</v>
      </c>
      <c r="C267" s="18" t="s">
        <v>97</v>
      </c>
      <c r="D267" s="21" t="s">
        <v>981</v>
      </c>
      <c r="E267" s="18" t="s">
        <v>952</v>
      </c>
      <c r="F267" s="19" t="s">
        <v>12</v>
      </c>
      <c r="G267" s="16" t="s">
        <v>35</v>
      </c>
      <c r="H267" s="16" t="s">
        <v>14</v>
      </c>
      <c r="I267" s="16" t="s">
        <v>35</v>
      </c>
      <c r="L267" s="18" t="s">
        <v>17</v>
      </c>
      <c r="M267" s="18" t="s">
        <v>102</v>
      </c>
      <c r="N267" s="17">
        <v>3</v>
      </c>
      <c r="O267" s="17">
        <v>4</v>
      </c>
      <c r="P267" s="17">
        <v>4</v>
      </c>
      <c r="Q267" s="17">
        <v>3</v>
      </c>
      <c r="R267" s="17">
        <v>5</v>
      </c>
      <c r="S267" s="17">
        <v>5</v>
      </c>
      <c r="T267" s="17">
        <v>5</v>
      </c>
    </row>
    <row r="268" spans="1:23" ht="14">
      <c r="A268" s="35">
        <v>43990.766932870371</v>
      </c>
      <c r="B268" s="16" t="s">
        <v>194</v>
      </c>
      <c r="C268" s="18" t="s">
        <v>10</v>
      </c>
      <c r="D268" s="21" t="s">
        <v>997</v>
      </c>
      <c r="E268" s="18" t="s">
        <v>953</v>
      </c>
      <c r="F268" s="19" t="s">
        <v>12</v>
      </c>
      <c r="G268" s="16" t="s">
        <v>29</v>
      </c>
      <c r="H268" s="16" t="s">
        <v>13</v>
      </c>
      <c r="I268" s="16" t="s">
        <v>13</v>
      </c>
      <c r="L268" s="18" t="s">
        <v>17</v>
      </c>
      <c r="M268" s="18" t="s">
        <v>285</v>
      </c>
      <c r="N268" s="17">
        <v>3</v>
      </c>
      <c r="O268" s="17">
        <v>5</v>
      </c>
      <c r="P268" s="17">
        <v>5</v>
      </c>
      <c r="Q268" s="17">
        <v>5</v>
      </c>
      <c r="R268" s="17">
        <v>5</v>
      </c>
      <c r="S268" s="17">
        <v>5</v>
      </c>
      <c r="T268" s="17">
        <v>5</v>
      </c>
      <c r="U268" s="44" t="s">
        <v>226</v>
      </c>
      <c r="V268" s="44" t="s">
        <v>778</v>
      </c>
      <c r="W268" s="44" t="s">
        <v>102</v>
      </c>
    </row>
    <row r="269" spans="1:23" ht="84">
      <c r="A269" s="35">
        <v>43990.770914351851</v>
      </c>
      <c r="B269" s="16" t="s">
        <v>194</v>
      </c>
      <c r="C269" s="18" t="s">
        <v>10</v>
      </c>
      <c r="D269" s="21" t="s">
        <v>73</v>
      </c>
      <c r="E269" s="18" t="s">
        <v>952</v>
      </c>
      <c r="F269" s="19" t="s">
        <v>12</v>
      </c>
      <c r="G269" s="16" t="s">
        <v>959</v>
      </c>
      <c r="H269" s="16" t="s">
        <v>959</v>
      </c>
      <c r="I269" s="16" t="s">
        <v>959</v>
      </c>
      <c r="L269" s="18" t="s">
        <v>17</v>
      </c>
      <c r="M269" s="18" t="s">
        <v>779</v>
      </c>
      <c r="N269" s="17">
        <v>5</v>
      </c>
      <c r="O269" s="17">
        <v>5</v>
      </c>
      <c r="P269" s="17">
        <v>5</v>
      </c>
      <c r="Q269" s="17">
        <v>3</v>
      </c>
      <c r="R269" s="17">
        <v>4</v>
      </c>
      <c r="S269" s="17">
        <v>4</v>
      </c>
      <c r="T269" s="17">
        <v>4</v>
      </c>
      <c r="U269" s="44" t="s">
        <v>780</v>
      </c>
      <c r="V269" s="44" t="s">
        <v>781</v>
      </c>
      <c r="W269" s="44" t="s">
        <v>782</v>
      </c>
    </row>
    <row r="270" spans="1:23" ht="397">
      <c r="A270" s="35">
        <v>43990.773981481485</v>
      </c>
      <c r="B270" s="16" t="s">
        <v>194</v>
      </c>
      <c r="C270" s="18" t="s">
        <v>10</v>
      </c>
      <c r="D270" s="21" t="s">
        <v>173</v>
      </c>
      <c r="E270" s="18" t="s">
        <v>952</v>
      </c>
      <c r="F270" s="19" t="s">
        <v>12</v>
      </c>
      <c r="G270" s="16" t="s">
        <v>13</v>
      </c>
      <c r="H270" s="16" t="s">
        <v>35</v>
      </c>
      <c r="I270" s="16" t="s">
        <v>35</v>
      </c>
      <c r="L270" s="18" t="s">
        <v>36</v>
      </c>
      <c r="M270" s="18" t="s">
        <v>783</v>
      </c>
      <c r="N270" s="17">
        <v>5</v>
      </c>
      <c r="O270" s="17">
        <v>4</v>
      </c>
      <c r="P270" s="17">
        <v>5</v>
      </c>
      <c r="Q270" s="17">
        <v>3</v>
      </c>
      <c r="R270" s="17">
        <v>5</v>
      </c>
      <c r="S270" s="17">
        <v>5</v>
      </c>
      <c r="T270" s="17">
        <v>4</v>
      </c>
      <c r="U270" s="44" t="s">
        <v>784</v>
      </c>
      <c r="V270" s="44" t="s">
        <v>785</v>
      </c>
      <c r="W270" s="44" t="s">
        <v>786</v>
      </c>
    </row>
    <row r="271" spans="1:23" ht="13">
      <c r="A271" s="35">
        <v>43990.780821759261</v>
      </c>
      <c r="B271" s="16" t="s">
        <v>194</v>
      </c>
      <c r="C271" s="18" t="s">
        <v>10</v>
      </c>
      <c r="D271" s="21" t="s">
        <v>1000</v>
      </c>
      <c r="E271" s="18" t="s">
        <v>953</v>
      </c>
      <c r="F271" s="19" t="s">
        <v>12</v>
      </c>
      <c r="G271" s="16" t="s">
        <v>35</v>
      </c>
      <c r="H271" s="16" t="s">
        <v>35</v>
      </c>
      <c r="I271" s="16" t="s">
        <v>35</v>
      </c>
      <c r="L271" s="18" t="s">
        <v>36</v>
      </c>
      <c r="M271" s="18" t="s">
        <v>787</v>
      </c>
      <c r="N271" s="17">
        <v>5</v>
      </c>
      <c r="O271" s="17">
        <v>5</v>
      </c>
      <c r="P271" s="17">
        <v>5</v>
      </c>
      <c r="Q271" s="17">
        <v>2</v>
      </c>
      <c r="R271" s="17">
        <v>5</v>
      </c>
      <c r="S271" s="17">
        <v>5</v>
      </c>
      <c r="T271" s="17">
        <v>5</v>
      </c>
    </row>
    <row r="272" spans="1:23" ht="56">
      <c r="A272" s="35">
        <v>43990.781828703701</v>
      </c>
      <c r="B272" s="16" t="s">
        <v>194</v>
      </c>
      <c r="C272" s="18" t="s">
        <v>10</v>
      </c>
      <c r="D272" s="21" t="s">
        <v>981</v>
      </c>
      <c r="E272" s="18" t="s">
        <v>953</v>
      </c>
      <c r="F272" s="19" t="s">
        <v>12</v>
      </c>
      <c r="G272" s="16" t="s">
        <v>959</v>
      </c>
      <c r="H272" s="16" t="s">
        <v>959</v>
      </c>
      <c r="I272" s="16" t="s">
        <v>29</v>
      </c>
      <c r="L272" s="18" t="s">
        <v>17</v>
      </c>
      <c r="M272" s="18" t="s">
        <v>398</v>
      </c>
      <c r="N272" s="17">
        <v>5</v>
      </c>
      <c r="O272" s="17">
        <v>4</v>
      </c>
      <c r="P272" s="17">
        <v>4</v>
      </c>
      <c r="Q272" s="17">
        <v>3</v>
      </c>
      <c r="R272" s="17">
        <v>3</v>
      </c>
      <c r="S272" s="17">
        <v>3</v>
      </c>
      <c r="T272" s="17">
        <v>3</v>
      </c>
      <c r="U272" s="44" t="s">
        <v>788</v>
      </c>
      <c r="V272" s="44" t="s">
        <v>789</v>
      </c>
      <c r="W272" s="44" t="s">
        <v>790</v>
      </c>
    </row>
    <row r="273" spans="1:23" ht="13">
      <c r="A273" s="35">
        <v>43990.789120370369</v>
      </c>
      <c r="B273" s="16" t="s">
        <v>194</v>
      </c>
      <c r="C273" s="18" t="s">
        <v>10</v>
      </c>
      <c r="D273" s="21" t="s">
        <v>173</v>
      </c>
      <c r="E273" s="18" t="s">
        <v>952</v>
      </c>
      <c r="F273" s="19" t="s">
        <v>22</v>
      </c>
      <c r="G273" s="16" t="s">
        <v>35</v>
      </c>
      <c r="H273" s="16" t="s">
        <v>14</v>
      </c>
      <c r="I273" s="16" t="s">
        <v>14</v>
      </c>
      <c r="L273" s="18" t="s">
        <v>36</v>
      </c>
      <c r="M273" s="18" t="s">
        <v>791</v>
      </c>
      <c r="N273" s="17">
        <v>2</v>
      </c>
      <c r="O273" s="17">
        <v>3</v>
      </c>
      <c r="P273" s="17">
        <v>4</v>
      </c>
      <c r="Q273" s="17">
        <v>4</v>
      </c>
      <c r="R273" s="17">
        <v>5</v>
      </c>
      <c r="S273" s="17">
        <v>5</v>
      </c>
      <c r="T273" s="17">
        <v>5</v>
      </c>
    </row>
    <row r="274" spans="1:23" ht="84">
      <c r="A274" s="35">
        <v>43990.789340277777</v>
      </c>
      <c r="B274" s="16" t="s">
        <v>194</v>
      </c>
      <c r="C274" s="18" t="s">
        <v>10</v>
      </c>
      <c r="D274" s="21" t="s">
        <v>988</v>
      </c>
      <c r="E274" s="18" t="s">
        <v>953</v>
      </c>
      <c r="F274" s="19" t="s">
        <v>12</v>
      </c>
      <c r="G274" s="16" t="s">
        <v>29</v>
      </c>
      <c r="H274" s="16" t="s">
        <v>13</v>
      </c>
      <c r="I274" s="16" t="s">
        <v>29</v>
      </c>
      <c r="L274" s="18" t="s">
        <v>17</v>
      </c>
      <c r="M274" s="18" t="s">
        <v>792</v>
      </c>
      <c r="N274" s="17">
        <v>5</v>
      </c>
      <c r="O274" s="17">
        <v>3</v>
      </c>
      <c r="P274" s="17">
        <v>5</v>
      </c>
      <c r="Q274" s="17">
        <v>1</v>
      </c>
      <c r="R274" s="17">
        <v>4</v>
      </c>
      <c r="S274" s="17">
        <v>3</v>
      </c>
      <c r="T274" s="17">
        <v>2</v>
      </c>
      <c r="U274" s="44" t="s">
        <v>793</v>
      </c>
      <c r="V274" s="44" t="s">
        <v>794</v>
      </c>
    </row>
    <row r="275" spans="1:23" ht="13">
      <c r="A275" s="35">
        <v>43990.79614583333</v>
      </c>
      <c r="B275" s="16" t="s">
        <v>194</v>
      </c>
      <c r="C275" s="17" t="s">
        <v>53</v>
      </c>
      <c r="D275" s="21" t="s">
        <v>1000</v>
      </c>
      <c r="E275" s="18" t="s">
        <v>953</v>
      </c>
      <c r="F275" s="19" t="s">
        <v>70</v>
      </c>
      <c r="G275" s="16" t="s">
        <v>272</v>
      </c>
      <c r="H275" s="16" t="s">
        <v>272</v>
      </c>
      <c r="I275" s="16" t="s">
        <v>272</v>
      </c>
      <c r="L275" s="18" t="s">
        <v>36</v>
      </c>
      <c r="M275" s="18" t="s">
        <v>309</v>
      </c>
      <c r="N275" s="17">
        <v>5</v>
      </c>
      <c r="O275" s="17">
        <v>4</v>
      </c>
      <c r="P275" s="17">
        <v>5</v>
      </c>
      <c r="Q275" s="17">
        <v>4</v>
      </c>
      <c r="R275" s="17">
        <v>4</v>
      </c>
      <c r="S275" s="17">
        <v>3</v>
      </c>
      <c r="T275" s="17">
        <v>3</v>
      </c>
    </row>
    <row r="276" spans="1:23" ht="168">
      <c r="A276" s="35">
        <v>43990.79724537037</v>
      </c>
      <c r="B276" s="16" t="s">
        <v>194</v>
      </c>
      <c r="C276" s="18" t="s">
        <v>10</v>
      </c>
      <c r="D276" s="21" t="s">
        <v>981</v>
      </c>
      <c r="E276" s="18" t="s">
        <v>953</v>
      </c>
      <c r="F276" s="19" t="s">
        <v>12</v>
      </c>
      <c r="G276" s="16" t="s">
        <v>29</v>
      </c>
      <c r="H276" s="16" t="s">
        <v>35</v>
      </c>
      <c r="I276" s="16" t="s">
        <v>35</v>
      </c>
      <c r="L276" s="18" t="s">
        <v>17</v>
      </c>
      <c r="M276" s="18" t="s">
        <v>796</v>
      </c>
      <c r="N276" s="17">
        <v>5</v>
      </c>
      <c r="O276" s="17">
        <v>5</v>
      </c>
      <c r="P276" s="17">
        <v>5</v>
      </c>
      <c r="Q276" s="17">
        <v>3</v>
      </c>
      <c r="R276" s="17">
        <v>5</v>
      </c>
      <c r="S276" s="17">
        <v>5</v>
      </c>
      <c r="T276" s="17">
        <v>4</v>
      </c>
      <c r="U276" s="44" t="s">
        <v>797</v>
      </c>
      <c r="V276" s="44" t="s">
        <v>798</v>
      </c>
      <c r="W276" s="44" t="s">
        <v>799</v>
      </c>
    </row>
    <row r="277" spans="1:23" ht="112">
      <c r="A277" s="35">
        <v>43990.79959490741</v>
      </c>
      <c r="B277" s="16" t="s">
        <v>194</v>
      </c>
      <c r="C277" s="18" t="s">
        <v>10</v>
      </c>
      <c r="D277" s="21" t="s">
        <v>981</v>
      </c>
      <c r="E277" s="18" t="s">
        <v>953</v>
      </c>
      <c r="F277" s="19" t="s">
        <v>12</v>
      </c>
      <c r="G277" s="16" t="s">
        <v>29</v>
      </c>
      <c r="H277" s="16" t="s">
        <v>13</v>
      </c>
      <c r="I277" s="16" t="s">
        <v>13</v>
      </c>
      <c r="L277" s="18" t="s">
        <v>17</v>
      </c>
      <c r="M277" s="18" t="s">
        <v>800</v>
      </c>
      <c r="N277" s="17">
        <v>4</v>
      </c>
      <c r="O277" s="17">
        <v>4</v>
      </c>
      <c r="P277" s="17">
        <v>4</v>
      </c>
      <c r="Q277" s="17">
        <v>2</v>
      </c>
      <c r="R277" s="17">
        <v>3</v>
      </c>
      <c r="S277" s="17">
        <v>4</v>
      </c>
      <c r="T277" s="17">
        <v>4</v>
      </c>
      <c r="U277" s="44" t="s">
        <v>801</v>
      </c>
      <c r="V277" s="44" t="s">
        <v>802</v>
      </c>
      <c r="W277" s="44" t="s">
        <v>803</v>
      </c>
    </row>
    <row r="278" spans="1:23" ht="13">
      <c r="A278" s="35">
        <v>43990.836435185185</v>
      </c>
      <c r="B278" s="16" t="s">
        <v>194</v>
      </c>
      <c r="C278" s="18" t="s">
        <v>10</v>
      </c>
      <c r="D278" s="21" t="s">
        <v>795</v>
      </c>
      <c r="E278" s="18" t="s">
        <v>952</v>
      </c>
      <c r="F278" s="19" t="s">
        <v>12</v>
      </c>
      <c r="G278" s="16" t="s">
        <v>29</v>
      </c>
      <c r="H278" s="16" t="s">
        <v>29</v>
      </c>
      <c r="I278" s="16" t="s">
        <v>29</v>
      </c>
      <c r="L278" s="18" t="s">
        <v>36</v>
      </c>
      <c r="M278" s="18" t="s">
        <v>462</v>
      </c>
      <c r="N278" s="17">
        <v>5</v>
      </c>
      <c r="O278" s="17">
        <v>5</v>
      </c>
      <c r="P278" s="17">
        <v>5</v>
      </c>
      <c r="Q278" s="17">
        <v>1</v>
      </c>
      <c r="R278" s="17">
        <v>5</v>
      </c>
      <c r="S278" s="17">
        <v>5</v>
      </c>
      <c r="T278" s="17">
        <v>5</v>
      </c>
    </row>
    <row r="279" spans="1:23" ht="56">
      <c r="A279" s="35">
        <v>43990.838877314818</v>
      </c>
      <c r="B279" s="16" t="s">
        <v>194</v>
      </c>
      <c r="C279" s="18" t="s">
        <v>10</v>
      </c>
      <c r="D279" s="21" t="s">
        <v>999</v>
      </c>
      <c r="E279" s="18" t="s">
        <v>953</v>
      </c>
      <c r="F279" s="19" t="s">
        <v>46</v>
      </c>
      <c r="G279" s="16" t="s">
        <v>958</v>
      </c>
      <c r="H279" s="16" t="s">
        <v>959</v>
      </c>
      <c r="I279" s="16" t="s">
        <v>959</v>
      </c>
      <c r="L279" s="18" t="s">
        <v>17</v>
      </c>
      <c r="M279" s="18" t="s">
        <v>804</v>
      </c>
      <c r="N279" s="17">
        <v>3</v>
      </c>
      <c r="O279" s="17">
        <v>4</v>
      </c>
      <c r="P279" s="17">
        <v>5</v>
      </c>
      <c r="Q279" s="17">
        <v>1</v>
      </c>
      <c r="R279" s="17">
        <v>4</v>
      </c>
      <c r="S279" s="17">
        <v>3</v>
      </c>
      <c r="T279" s="17">
        <v>3</v>
      </c>
      <c r="U279" s="44" t="s">
        <v>805</v>
      </c>
      <c r="V279" s="44" t="s">
        <v>806</v>
      </c>
      <c r="W279" s="44" t="s">
        <v>807</v>
      </c>
    </row>
    <row r="280" spans="1:23" ht="13">
      <c r="A280" s="35">
        <v>43990.846863425926</v>
      </c>
      <c r="B280" s="16" t="s">
        <v>194</v>
      </c>
      <c r="C280" s="18" t="s">
        <v>10</v>
      </c>
      <c r="D280" s="21" t="s">
        <v>313</v>
      </c>
      <c r="E280" s="18" t="s">
        <v>953</v>
      </c>
      <c r="F280" s="19" t="s">
        <v>22</v>
      </c>
      <c r="G280" s="16" t="s">
        <v>29</v>
      </c>
      <c r="H280" s="16" t="s">
        <v>13</v>
      </c>
      <c r="I280" s="16" t="s">
        <v>13</v>
      </c>
      <c r="L280" s="18" t="s">
        <v>36</v>
      </c>
      <c r="M280" s="18" t="s">
        <v>808</v>
      </c>
      <c r="N280" s="17">
        <v>1</v>
      </c>
      <c r="O280" s="17">
        <v>5</v>
      </c>
      <c r="P280" s="17">
        <v>5</v>
      </c>
      <c r="Q280" s="17">
        <v>1</v>
      </c>
      <c r="R280" s="17">
        <v>5</v>
      </c>
      <c r="S280" s="17">
        <v>5</v>
      </c>
      <c r="T280" s="17">
        <v>5</v>
      </c>
    </row>
    <row r="281" spans="1:23" ht="56">
      <c r="A281" s="35">
        <v>43990.850694444445</v>
      </c>
      <c r="B281" s="16" t="s">
        <v>194</v>
      </c>
      <c r="C281" s="18" t="s">
        <v>10</v>
      </c>
      <c r="D281" s="21" t="s">
        <v>51</v>
      </c>
      <c r="E281" s="18" t="s">
        <v>953</v>
      </c>
      <c r="F281" s="19" t="s">
        <v>12</v>
      </c>
      <c r="G281" s="16" t="s">
        <v>13</v>
      </c>
      <c r="H281" s="16" t="s">
        <v>13</v>
      </c>
      <c r="I281" s="16" t="s">
        <v>13</v>
      </c>
      <c r="L281" s="18" t="s">
        <v>36</v>
      </c>
      <c r="M281" s="18" t="s">
        <v>809</v>
      </c>
      <c r="N281" s="17">
        <v>3</v>
      </c>
      <c r="O281" s="17">
        <v>4</v>
      </c>
      <c r="P281" s="17">
        <v>5</v>
      </c>
      <c r="Q281" s="17">
        <v>4</v>
      </c>
      <c r="R281" s="17">
        <v>4</v>
      </c>
      <c r="S281" s="17">
        <v>4</v>
      </c>
      <c r="T281" s="17">
        <v>4</v>
      </c>
      <c r="U281" s="44" t="s">
        <v>810</v>
      </c>
      <c r="V281" s="44" t="s">
        <v>811</v>
      </c>
    </row>
    <row r="282" spans="1:23" ht="280">
      <c r="A282" s="35">
        <v>43990.850925925923</v>
      </c>
      <c r="B282" s="16" t="s">
        <v>194</v>
      </c>
      <c r="C282" s="18" t="s">
        <v>10</v>
      </c>
      <c r="D282" s="21" t="s">
        <v>981</v>
      </c>
      <c r="E282" s="18" t="s">
        <v>953</v>
      </c>
      <c r="F282" s="19" t="s">
        <v>46</v>
      </c>
      <c r="G282" s="16" t="s">
        <v>958</v>
      </c>
      <c r="H282" s="16" t="s">
        <v>29</v>
      </c>
      <c r="I282" s="16" t="s">
        <v>29</v>
      </c>
      <c r="L282" s="18" t="s">
        <v>17</v>
      </c>
      <c r="M282" s="18" t="s">
        <v>438</v>
      </c>
      <c r="N282" s="17">
        <v>5</v>
      </c>
      <c r="O282" s="17">
        <v>5</v>
      </c>
      <c r="P282" s="17">
        <v>5</v>
      </c>
      <c r="Q282" s="17">
        <v>3</v>
      </c>
      <c r="R282" s="17">
        <v>3</v>
      </c>
      <c r="S282" s="17">
        <v>3</v>
      </c>
      <c r="T282" s="17">
        <v>3</v>
      </c>
      <c r="U282" s="44" t="s">
        <v>812</v>
      </c>
      <c r="V282" s="44" t="s">
        <v>813</v>
      </c>
      <c r="W282" s="44" t="s">
        <v>814</v>
      </c>
    </row>
    <row r="283" spans="1:23" ht="14">
      <c r="A283" s="35">
        <v>43990.86409722222</v>
      </c>
      <c r="B283" s="16" t="s">
        <v>194</v>
      </c>
      <c r="C283" s="18" t="s">
        <v>10</v>
      </c>
      <c r="D283" s="21" t="s">
        <v>445</v>
      </c>
      <c r="E283" s="18" t="s">
        <v>953</v>
      </c>
      <c r="F283" s="19" t="s">
        <v>46</v>
      </c>
      <c r="G283" s="16" t="s">
        <v>958</v>
      </c>
      <c r="H283" s="16" t="s">
        <v>29</v>
      </c>
      <c r="I283" s="16" t="s">
        <v>29</v>
      </c>
      <c r="L283" s="18" t="s">
        <v>17</v>
      </c>
      <c r="M283" s="18" t="s">
        <v>815</v>
      </c>
      <c r="N283" s="17">
        <v>5</v>
      </c>
      <c r="O283" s="17">
        <v>4</v>
      </c>
      <c r="P283" s="17">
        <v>5</v>
      </c>
      <c r="Q283" s="17">
        <v>3</v>
      </c>
      <c r="R283" s="17">
        <v>3</v>
      </c>
      <c r="S283" s="17">
        <v>3</v>
      </c>
      <c r="T283" s="17">
        <v>4</v>
      </c>
      <c r="U283" s="44" t="s">
        <v>226</v>
      </c>
      <c r="V283" s="44" t="s">
        <v>816</v>
      </c>
    </row>
    <row r="284" spans="1:23" ht="13">
      <c r="A284" s="35">
        <v>43990.878078703703</v>
      </c>
      <c r="B284" s="16" t="s">
        <v>194</v>
      </c>
      <c r="C284" s="17" t="s">
        <v>53</v>
      </c>
      <c r="D284" s="21" t="s">
        <v>151</v>
      </c>
      <c r="E284" s="18" t="s">
        <v>953</v>
      </c>
      <c r="F284" s="19" t="s">
        <v>22</v>
      </c>
      <c r="G284" s="16" t="s">
        <v>29</v>
      </c>
      <c r="H284" s="16" t="s">
        <v>29</v>
      </c>
      <c r="I284" s="16" t="s">
        <v>959</v>
      </c>
      <c r="L284" s="18" t="s">
        <v>36</v>
      </c>
      <c r="M284" s="18" t="s">
        <v>818</v>
      </c>
      <c r="N284" s="17">
        <v>4</v>
      </c>
      <c r="O284" s="17">
        <v>5</v>
      </c>
      <c r="P284" s="17">
        <v>4</v>
      </c>
      <c r="Q284" s="17">
        <v>3</v>
      </c>
      <c r="R284" s="17">
        <v>4</v>
      </c>
      <c r="S284" s="17">
        <v>5</v>
      </c>
      <c r="T284" s="17">
        <v>3</v>
      </c>
    </row>
    <row r="285" spans="1:23" ht="140">
      <c r="A285" s="35">
        <v>43990.923935185187</v>
      </c>
      <c r="B285" s="16" t="s">
        <v>194</v>
      </c>
      <c r="C285" s="18" t="s">
        <v>10</v>
      </c>
      <c r="D285" s="21" t="s">
        <v>981</v>
      </c>
      <c r="E285" s="18" t="s">
        <v>952</v>
      </c>
      <c r="F285" s="19" t="s">
        <v>12</v>
      </c>
      <c r="G285" s="16" t="s">
        <v>29</v>
      </c>
      <c r="H285" s="16" t="s">
        <v>29</v>
      </c>
      <c r="I285" s="16" t="s">
        <v>29</v>
      </c>
      <c r="L285" s="18" t="s">
        <v>36</v>
      </c>
      <c r="M285" s="18" t="s">
        <v>820</v>
      </c>
      <c r="N285" s="17">
        <v>5</v>
      </c>
      <c r="O285" s="17">
        <v>3</v>
      </c>
      <c r="P285" s="17">
        <v>5</v>
      </c>
      <c r="Q285" s="17">
        <v>1</v>
      </c>
      <c r="R285" s="17">
        <v>3</v>
      </c>
      <c r="S285" s="17">
        <v>3</v>
      </c>
      <c r="T285" s="17">
        <v>3</v>
      </c>
      <c r="U285" s="44" t="s">
        <v>821</v>
      </c>
      <c r="V285" s="44" t="s">
        <v>822</v>
      </c>
      <c r="W285" s="44" t="s">
        <v>823</v>
      </c>
    </row>
    <row r="286" spans="1:23" ht="56">
      <c r="A286" s="35">
        <v>43990.951527777775</v>
      </c>
      <c r="B286" s="16" t="s">
        <v>194</v>
      </c>
      <c r="C286" s="18" t="s">
        <v>10</v>
      </c>
      <c r="D286" s="21" t="s">
        <v>817</v>
      </c>
      <c r="E286" s="18" t="s">
        <v>953</v>
      </c>
      <c r="F286" s="19" t="s">
        <v>22</v>
      </c>
      <c r="G286" s="16" t="s">
        <v>29</v>
      </c>
      <c r="H286" s="16" t="s">
        <v>14</v>
      </c>
      <c r="I286" s="16" t="s">
        <v>35</v>
      </c>
      <c r="L286" s="18" t="s">
        <v>36</v>
      </c>
      <c r="M286" s="18" t="s">
        <v>824</v>
      </c>
      <c r="N286" s="17">
        <v>3</v>
      </c>
      <c r="O286" s="17">
        <v>2</v>
      </c>
      <c r="P286" s="17">
        <v>3</v>
      </c>
      <c r="Q286" s="17">
        <v>1</v>
      </c>
      <c r="R286" s="17">
        <v>3</v>
      </c>
      <c r="S286" s="17">
        <v>3</v>
      </c>
      <c r="T286" s="17">
        <v>2</v>
      </c>
      <c r="V286" s="44" t="s">
        <v>825</v>
      </c>
    </row>
    <row r="287" spans="1:23" ht="14">
      <c r="A287" s="35">
        <v>43990.954224537039</v>
      </c>
      <c r="B287" s="16" t="s">
        <v>194</v>
      </c>
      <c r="C287" s="18" t="s">
        <v>10</v>
      </c>
      <c r="D287" s="21" t="s">
        <v>819</v>
      </c>
      <c r="E287" s="18" t="s">
        <v>953</v>
      </c>
      <c r="F287" s="19" t="s">
        <v>46</v>
      </c>
      <c r="G287" s="16" t="s">
        <v>959</v>
      </c>
      <c r="H287" s="16" t="s">
        <v>959</v>
      </c>
      <c r="I287" s="16" t="s">
        <v>29</v>
      </c>
      <c r="L287" s="18" t="s">
        <v>17</v>
      </c>
      <c r="M287" s="18" t="s">
        <v>321</v>
      </c>
      <c r="N287" s="17">
        <v>5</v>
      </c>
      <c r="O287" s="17">
        <v>5</v>
      </c>
      <c r="P287" s="17">
        <v>4</v>
      </c>
      <c r="Q287" s="17">
        <v>1</v>
      </c>
      <c r="R287" s="17">
        <v>3</v>
      </c>
      <c r="S287" s="17">
        <v>4</v>
      </c>
      <c r="T287" s="17">
        <v>5</v>
      </c>
      <c r="U287" s="44" t="s">
        <v>826</v>
      </c>
      <c r="V287" s="44" t="s">
        <v>827</v>
      </c>
    </row>
    <row r="288" spans="1:23" ht="84">
      <c r="A288" s="35">
        <v>43990.990347222221</v>
      </c>
      <c r="B288" s="16" t="s">
        <v>194</v>
      </c>
      <c r="C288" s="18" t="s">
        <v>97</v>
      </c>
      <c r="D288" s="21" t="s">
        <v>981</v>
      </c>
      <c r="E288" s="18" t="s">
        <v>953</v>
      </c>
      <c r="F288" s="19" t="s">
        <v>12</v>
      </c>
      <c r="G288" s="16" t="s">
        <v>959</v>
      </c>
      <c r="H288" s="16" t="s">
        <v>959</v>
      </c>
      <c r="I288" s="16" t="s">
        <v>959</v>
      </c>
      <c r="L288" s="18" t="s">
        <v>17</v>
      </c>
      <c r="M288" s="18" t="s">
        <v>398</v>
      </c>
      <c r="N288" s="17">
        <v>5</v>
      </c>
      <c r="O288" s="17">
        <v>5</v>
      </c>
      <c r="P288" s="17">
        <v>5</v>
      </c>
      <c r="Q288" s="17">
        <v>3</v>
      </c>
      <c r="R288" s="17">
        <v>3</v>
      </c>
      <c r="S288" s="17">
        <v>3</v>
      </c>
      <c r="T288" s="17">
        <v>3</v>
      </c>
      <c r="U288" s="44" t="s">
        <v>828</v>
      </c>
      <c r="V288" s="44" t="s">
        <v>829</v>
      </c>
    </row>
    <row r="289" spans="1:23" ht="13">
      <c r="A289" s="35">
        <v>43990.990879629629</v>
      </c>
      <c r="B289" s="16" t="s">
        <v>194</v>
      </c>
      <c r="C289" s="18" t="s">
        <v>97</v>
      </c>
      <c r="D289" s="21" t="s">
        <v>1001</v>
      </c>
      <c r="E289" s="18" t="s">
        <v>951</v>
      </c>
      <c r="F289" s="19" t="s">
        <v>12</v>
      </c>
      <c r="G289" s="16" t="s">
        <v>958</v>
      </c>
      <c r="H289" s="16" t="s">
        <v>959</v>
      </c>
      <c r="I289" s="16" t="s">
        <v>959</v>
      </c>
      <c r="L289" s="18" t="s">
        <v>17</v>
      </c>
      <c r="M289" s="18" t="s">
        <v>285</v>
      </c>
      <c r="N289" s="17">
        <v>5</v>
      </c>
      <c r="O289" s="17">
        <v>3</v>
      </c>
      <c r="P289" s="17">
        <v>5</v>
      </c>
      <c r="Q289" s="17">
        <v>2</v>
      </c>
      <c r="R289" s="17">
        <v>4</v>
      </c>
      <c r="S289" s="17">
        <v>5</v>
      </c>
      <c r="T289" s="17">
        <v>5</v>
      </c>
    </row>
    <row r="290" spans="1:23" ht="13">
      <c r="A290" s="35">
        <v>43990.999988425923</v>
      </c>
      <c r="B290" s="16" t="s">
        <v>194</v>
      </c>
      <c r="C290" s="18" t="s">
        <v>10</v>
      </c>
      <c r="D290" s="21" t="s">
        <v>981</v>
      </c>
      <c r="E290" s="18" t="s">
        <v>953</v>
      </c>
      <c r="F290" s="19" t="s">
        <v>46</v>
      </c>
      <c r="G290" s="16" t="s">
        <v>958</v>
      </c>
      <c r="H290" s="16" t="s">
        <v>959</v>
      </c>
      <c r="I290" s="16" t="s">
        <v>29</v>
      </c>
      <c r="L290" s="18" t="s">
        <v>17</v>
      </c>
      <c r="M290" s="18" t="s">
        <v>831</v>
      </c>
      <c r="N290" s="17">
        <v>5</v>
      </c>
      <c r="O290" s="17">
        <v>5</v>
      </c>
      <c r="P290" s="17">
        <v>4</v>
      </c>
      <c r="Q290" s="17">
        <v>3</v>
      </c>
      <c r="R290" s="17">
        <v>3</v>
      </c>
      <c r="S290" s="17">
        <v>3</v>
      </c>
      <c r="T290" s="17">
        <v>3</v>
      </c>
    </row>
    <row r="291" spans="1:23" ht="13">
      <c r="A291" s="35">
        <v>43991.015555555554</v>
      </c>
      <c r="B291" s="16" t="s">
        <v>194</v>
      </c>
      <c r="C291" s="18" t="s">
        <v>97</v>
      </c>
      <c r="D291" s="21" t="s">
        <v>984</v>
      </c>
      <c r="E291" s="18" t="s">
        <v>953</v>
      </c>
      <c r="F291" s="19" t="s">
        <v>12</v>
      </c>
      <c r="G291" s="16" t="s">
        <v>959</v>
      </c>
      <c r="H291" s="16" t="s">
        <v>959</v>
      </c>
      <c r="I291" s="16" t="s">
        <v>29</v>
      </c>
      <c r="L291" s="18" t="s">
        <v>17</v>
      </c>
      <c r="M291" s="18" t="s">
        <v>832</v>
      </c>
      <c r="N291" s="17">
        <v>5</v>
      </c>
      <c r="O291" s="17">
        <v>5</v>
      </c>
      <c r="P291" s="17">
        <v>5</v>
      </c>
      <c r="Q291" s="17">
        <v>1</v>
      </c>
      <c r="R291" s="17">
        <v>4</v>
      </c>
      <c r="S291" s="17">
        <v>4</v>
      </c>
      <c r="T291" s="17">
        <v>4</v>
      </c>
    </row>
    <row r="292" spans="1:23" ht="42">
      <c r="A292" s="35">
        <v>43991.027905092589</v>
      </c>
      <c r="B292" s="16" t="s">
        <v>194</v>
      </c>
      <c r="C292" s="18" t="s">
        <v>97</v>
      </c>
      <c r="D292" s="21" t="s">
        <v>830</v>
      </c>
      <c r="E292" s="18" t="s">
        <v>953</v>
      </c>
      <c r="F292" s="19" t="s">
        <v>12</v>
      </c>
      <c r="G292" s="16" t="s">
        <v>29</v>
      </c>
      <c r="H292" s="16" t="s">
        <v>13</v>
      </c>
      <c r="I292" s="16" t="s">
        <v>13</v>
      </c>
      <c r="L292" s="18" t="s">
        <v>17</v>
      </c>
      <c r="M292" s="18" t="s">
        <v>833</v>
      </c>
      <c r="N292" s="17">
        <v>5</v>
      </c>
      <c r="O292" s="17">
        <v>5</v>
      </c>
      <c r="P292" s="17">
        <v>4</v>
      </c>
      <c r="Q292" s="17">
        <v>2</v>
      </c>
      <c r="R292" s="17">
        <v>3</v>
      </c>
      <c r="S292" s="17">
        <v>4</v>
      </c>
      <c r="T292" s="17">
        <v>5</v>
      </c>
      <c r="U292" s="44" t="s">
        <v>834</v>
      </c>
      <c r="V292" s="44" t="s">
        <v>835</v>
      </c>
      <c r="W292" s="44" t="s">
        <v>836</v>
      </c>
    </row>
    <row r="293" spans="1:23" ht="98">
      <c r="A293" s="35">
        <v>43991.055509259262</v>
      </c>
      <c r="B293" s="16" t="s">
        <v>194</v>
      </c>
      <c r="C293" s="18" t="s">
        <v>97</v>
      </c>
      <c r="D293" s="21" t="s">
        <v>51</v>
      </c>
      <c r="E293" s="18" t="s">
        <v>952</v>
      </c>
      <c r="F293" s="19" t="s">
        <v>70</v>
      </c>
      <c r="G293" s="16" t="s">
        <v>13</v>
      </c>
      <c r="H293" s="16" t="s">
        <v>13</v>
      </c>
      <c r="I293" s="16" t="s">
        <v>13</v>
      </c>
      <c r="L293" s="18" t="s">
        <v>17</v>
      </c>
      <c r="M293" s="18" t="s">
        <v>837</v>
      </c>
      <c r="N293" s="17">
        <v>5</v>
      </c>
      <c r="O293" s="17">
        <v>5</v>
      </c>
      <c r="P293" s="17">
        <v>5</v>
      </c>
      <c r="Q293" s="17">
        <v>5</v>
      </c>
      <c r="R293" s="17">
        <v>5</v>
      </c>
      <c r="S293" s="17">
        <v>5</v>
      </c>
      <c r="T293" s="17">
        <v>5</v>
      </c>
      <c r="U293" s="44" t="s">
        <v>838</v>
      </c>
      <c r="V293" s="44" t="s">
        <v>839</v>
      </c>
      <c r="W293" s="44" t="s">
        <v>840</v>
      </c>
    </row>
    <row r="294" spans="1:23" ht="56">
      <c r="A294" s="35">
        <v>43991.060798611114</v>
      </c>
      <c r="B294" s="16" t="s">
        <v>194</v>
      </c>
      <c r="C294" s="18" t="s">
        <v>97</v>
      </c>
      <c r="D294" s="21" t="s">
        <v>477</v>
      </c>
      <c r="E294" s="18" t="s">
        <v>953</v>
      </c>
      <c r="F294" s="19" t="s">
        <v>22</v>
      </c>
      <c r="G294" s="16" t="s">
        <v>959</v>
      </c>
      <c r="H294" s="16" t="s">
        <v>959</v>
      </c>
      <c r="I294" s="16" t="s">
        <v>959</v>
      </c>
      <c r="L294" s="18" t="s">
        <v>17</v>
      </c>
      <c r="M294" s="18" t="s">
        <v>102</v>
      </c>
      <c r="N294" s="17">
        <v>5</v>
      </c>
      <c r="O294" s="17">
        <v>2</v>
      </c>
      <c r="P294" s="17">
        <v>5</v>
      </c>
      <c r="Q294" s="17">
        <v>3</v>
      </c>
      <c r="R294" s="17">
        <v>2</v>
      </c>
      <c r="S294" s="17">
        <v>4</v>
      </c>
      <c r="T294" s="17">
        <v>3</v>
      </c>
      <c r="U294" s="44" t="s">
        <v>841</v>
      </c>
    </row>
    <row r="295" spans="1:23" ht="98">
      <c r="A295" s="35">
        <v>43991.063935185186</v>
      </c>
      <c r="B295" s="16" t="s">
        <v>194</v>
      </c>
      <c r="C295" s="18" t="s">
        <v>10</v>
      </c>
      <c r="D295" s="21" t="s">
        <v>1002</v>
      </c>
      <c r="E295" s="18" t="s">
        <v>953</v>
      </c>
      <c r="F295" s="19" t="s">
        <v>46</v>
      </c>
      <c r="G295" s="16" t="s">
        <v>958</v>
      </c>
      <c r="H295" s="16" t="s">
        <v>959</v>
      </c>
      <c r="I295" s="16" t="s">
        <v>958</v>
      </c>
      <c r="L295" s="18" t="s">
        <v>17</v>
      </c>
      <c r="M295" s="18" t="s">
        <v>842</v>
      </c>
      <c r="N295" s="17">
        <v>5</v>
      </c>
      <c r="O295" s="17">
        <v>3</v>
      </c>
      <c r="P295" s="17">
        <v>5</v>
      </c>
      <c r="Q295" s="17">
        <v>4</v>
      </c>
      <c r="R295" s="17">
        <v>4</v>
      </c>
      <c r="S295" s="17">
        <v>4</v>
      </c>
      <c r="T295" s="17">
        <v>4</v>
      </c>
      <c r="U295" s="44" t="s">
        <v>843</v>
      </c>
      <c r="V295" s="44" t="s">
        <v>844</v>
      </c>
      <c r="W295" s="44" t="s">
        <v>845</v>
      </c>
    </row>
    <row r="296" spans="1:23" ht="42">
      <c r="A296" s="35">
        <v>43991.080671296295</v>
      </c>
      <c r="B296" s="16" t="s">
        <v>194</v>
      </c>
      <c r="C296" s="18" t="s">
        <v>97</v>
      </c>
      <c r="D296" s="21" t="s">
        <v>118</v>
      </c>
      <c r="E296" s="18" t="s">
        <v>952</v>
      </c>
      <c r="F296" s="19" t="s">
        <v>12</v>
      </c>
      <c r="G296" s="16" t="s">
        <v>29</v>
      </c>
      <c r="H296" s="16" t="s">
        <v>958</v>
      </c>
      <c r="I296" s="16" t="s">
        <v>29</v>
      </c>
      <c r="L296" s="18" t="s">
        <v>17</v>
      </c>
      <c r="M296" s="18" t="s">
        <v>846</v>
      </c>
      <c r="N296" s="17">
        <v>5</v>
      </c>
      <c r="O296" s="17">
        <v>5</v>
      </c>
      <c r="P296" s="17">
        <v>5</v>
      </c>
      <c r="Q296" s="17">
        <v>3</v>
      </c>
      <c r="R296" s="17">
        <v>4</v>
      </c>
      <c r="S296" s="17">
        <v>4</v>
      </c>
      <c r="T296" s="17">
        <v>5</v>
      </c>
      <c r="U296" s="44" t="s">
        <v>847</v>
      </c>
      <c r="V296" s="44" t="s">
        <v>848</v>
      </c>
    </row>
    <row r="297" spans="1:23" ht="98">
      <c r="A297" s="35">
        <v>43991.093425925923</v>
      </c>
      <c r="B297" s="16" t="s">
        <v>194</v>
      </c>
      <c r="C297" s="18" t="s">
        <v>97</v>
      </c>
      <c r="D297" s="21" t="s">
        <v>51</v>
      </c>
      <c r="E297" s="18" t="s">
        <v>952</v>
      </c>
      <c r="F297" s="19" t="s">
        <v>70</v>
      </c>
      <c r="G297" s="16" t="s">
        <v>29</v>
      </c>
      <c r="H297" s="16" t="s">
        <v>35</v>
      </c>
      <c r="I297" s="16" t="s">
        <v>29</v>
      </c>
      <c r="L297" s="18" t="s">
        <v>17</v>
      </c>
      <c r="M297" s="18" t="s">
        <v>849</v>
      </c>
      <c r="N297" s="17">
        <v>5</v>
      </c>
      <c r="O297" s="17">
        <v>5</v>
      </c>
      <c r="P297" s="17">
        <v>5</v>
      </c>
      <c r="Q297" s="17">
        <v>5</v>
      </c>
      <c r="R297" s="17">
        <v>5</v>
      </c>
      <c r="S297" s="17">
        <v>3</v>
      </c>
      <c r="T297" s="17">
        <v>5</v>
      </c>
      <c r="U297" s="44" t="s">
        <v>850</v>
      </c>
      <c r="V297" s="44" t="s">
        <v>851</v>
      </c>
      <c r="W297" s="44" t="s">
        <v>852</v>
      </c>
    </row>
    <row r="298" spans="1:23" ht="70">
      <c r="A298" s="35">
        <v>43991.113182870373</v>
      </c>
      <c r="B298" s="16" t="s">
        <v>194</v>
      </c>
      <c r="C298" s="18" t="s">
        <v>97</v>
      </c>
      <c r="D298" s="21" t="s">
        <v>1003</v>
      </c>
      <c r="E298" s="18" t="s">
        <v>951</v>
      </c>
      <c r="F298" s="19" t="s">
        <v>22</v>
      </c>
      <c r="G298" s="16" t="s">
        <v>35</v>
      </c>
      <c r="H298" s="16" t="s">
        <v>958</v>
      </c>
      <c r="I298" s="16" t="s">
        <v>29</v>
      </c>
      <c r="L298" s="18" t="s">
        <v>17</v>
      </c>
      <c r="M298" s="18" t="s">
        <v>853</v>
      </c>
      <c r="N298" s="17">
        <v>5</v>
      </c>
      <c r="O298" s="17">
        <v>5</v>
      </c>
      <c r="P298" s="17">
        <v>1</v>
      </c>
      <c r="Q298" s="17">
        <v>1</v>
      </c>
      <c r="R298" s="17">
        <v>1</v>
      </c>
      <c r="S298" s="17">
        <v>1</v>
      </c>
      <c r="T298" s="17">
        <v>4</v>
      </c>
      <c r="U298" s="44" t="s">
        <v>854</v>
      </c>
      <c r="V298" s="44" t="s">
        <v>855</v>
      </c>
      <c r="W298" s="44" t="s">
        <v>856</v>
      </c>
    </row>
    <row r="299" spans="1:23" ht="126">
      <c r="A299" s="35">
        <v>43991.115023148152</v>
      </c>
      <c r="B299" s="16" t="s">
        <v>194</v>
      </c>
      <c r="C299" s="18" t="s">
        <v>97</v>
      </c>
      <c r="D299" s="21" t="s">
        <v>51</v>
      </c>
      <c r="E299" s="18" t="s">
        <v>952</v>
      </c>
      <c r="F299" s="19" t="s">
        <v>70</v>
      </c>
      <c r="G299" s="16" t="s">
        <v>29</v>
      </c>
      <c r="H299" s="16" t="s">
        <v>959</v>
      </c>
      <c r="I299" s="16" t="s">
        <v>14</v>
      </c>
      <c r="L299" s="18" t="s">
        <v>17</v>
      </c>
      <c r="M299" s="18" t="s">
        <v>857</v>
      </c>
      <c r="N299" s="17">
        <v>5</v>
      </c>
      <c r="O299" s="17">
        <v>5</v>
      </c>
      <c r="P299" s="17">
        <v>5</v>
      </c>
      <c r="Q299" s="17">
        <v>1</v>
      </c>
      <c r="R299" s="17">
        <v>5</v>
      </c>
      <c r="S299" s="17">
        <v>5</v>
      </c>
      <c r="T299" s="17">
        <v>5</v>
      </c>
      <c r="U299" s="44" t="s">
        <v>858</v>
      </c>
      <c r="V299" s="44" t="s">
        <v>859</v>
      </c>
    </row>
    <row r="300" spans="1:23" ht="84">
      <c r="A300" s="35">
        <v>43991.159004629626</v>
      </c>
      <c r="B300" s="16" t="s">
        <v>194</v>
      </c>
      <c r="C300" s="18" t="s">
        <v>59</v>
      </c>
      <c r="D300" s="21" t="s">
        <v>469</v>
      </c>
      <c r="E300" s="18" t="s">
        <v>952</v>
      </c>
      <c r="F300" s="19" t="s">
        <v>22</v>
      </c>
      <c r="G300" s="16" t="s">
        <v>29</v>
      </c>
      <c r="H300" s="16" t="s">
        <v>29</v>
      </c>
      <c r="I300" s="16" t="s">
        <v>29</v>
      </c>
      <c r="L300" s="18" t="s">
        <v>36</v>
      </c>
      <c r="M300" s="18" t="s">
        <v>246</v>
      </c>
      <c r="N300" s="17">
        <v>2</v>
      </c>
      <c r="O300" s="17">
        <v>4</v>
      </c>
      <c r="P300" s="17">
        <v>4</v>
      </c>
      <c r="Q300" s="17">
        <v>3</v>
      </c>
      <c r="R300" s="17">
        <v>5</v>
      </c>
      <c r="S300" s="17">
        <v>4</v>
      </c>
      <c r="T300" s="17">
        <v>4</v>
      </c>
      <c r="U300" s="44" t="s">
        <v>860</v>
      </c>
      <c r="W300" s="44" t="s">
        <v>861</v>
      </c>
    </row>
    <row r="301" spans="1:23" ht="13">
      <c r="A301" s="35">
        <v>43991.166296296295</v>
      </c>
      <c r="B301" s="16" t="s">
        <v>194</v>
      </c>
      <c r="C301" s="18" t="s">
        <v>97</v>
      </c>
      <c r="D301" s="21" t="s">
        <v>346</v>
      </c>
      <c r="E301" s="18" t="s">
        <v>952</v>
      </c>
      <c r="F301" s="19" t="s">
        <v>12</v>
      </c>
      <c r="G301" s="16" t="s">
        <v>959</v>
      </c>
      <c r="H301" s="16" t="s">
        <v>959</v>
      </c>
      <c r="I301" s="16" t="s">
        <v>13</v>
      </c>
      <c r="L301" s="18" t="s">
        <v>17</v>
      </c>
      <c r="M301" s="18" t="s">
        <v>863</v>
      </c>
      <c r="N301" s="17">
        <v>5</v>
      </c>
      <c r="O301" s="17">
        <v>4</v>
      </c>
      <c r="P301" s="17">
        <v>5</v>
      </c>
      <c r="Q301" s="17">
        <v>5</v>
      </c>
      <c r="R301" s="17">
        <v>4</v>
      </c>
      <c r="S301" s="17">
        <v>5</v>
      </c>
      <c r="T301" s="17">
        <v>4</v>
      </c>
    </row>
    <row r="302" spans="1:23" ht="13">
      <c r="A302" s="35">
        <v>43991.288564814815</v>
      </c>
      <c r="B302" s="16" t="s">
        <v>194</v>
      </c>
      <c r="C302" s="17" t="s">
        <v>53</v>
      </c>
      <c r="D302" s="21" t="s">
        <v>999</v>
      </c>
      <c r="E302" s="18" t="s">
        <v>952</v>
      </c>
      <c r="F302" s="19" t="s">
        <v>22</v>
      </c>
      <c r="G302" s="16" t="s">
        <v>272</v>
      </c>
      <c r="H302" s="16" t="s">
        <v>272</v>
      </c>
      <c r="I302" s="16" t="s">
        <v>35</v>
      </c>
      <c r="L302" s="18" t="s">
        <v>36</v>
      </c>
      <c r="M302" s="18" t="s">
        <v>864</v>
      </c>
      <c r="N302" s="17">
        <v>3</v>
      </c>
      <c r="O302" s="17">
        <v>5</v>
      </c>
      <c r="P302" s="17">
        <v>4</v>
      </c>
      <c r="Q302" s="17">
        <v>4</v>
      </c>
      <c r="R302" s="17">
        <v>5</v>
      </c>
      <c r="S302" s="17">
        <v>3</v>
      </c>
      <c r="T302" s="17">
        <v>3</v>
      </c>
    </row>
    <row r="303" spans="1:23" ht="84">
      <c r="A303" s="35">
        <v>43991.295266203706</v>
      </c>
      <c r="B303" s="16" t="s">
        <v>194</v>
      </c>
      <c r="C303" s="17" t="s">
        <v>53</v>
      </c>
      <c r="D303" s="21" t="s">
        <v>862</v>
      </c>
      <c r="E303" s="18" t="s">
        <v>953</v>
      </c>
      <c r="F303" s="19" t="s">
        <v>12</v>
      </c>
      <c r="G303" s="16" t="s">
        <v>959</v>
      </c>
      <c r="H303" s="16" t="s">
        <v>959</v>
      </c>
      <c r="I303" s="16" t="s">
        <v>959</v>
      </c>
      <c r="L303" s="18" t="s">
        <v>36</v>
      </c>
      <c r="M303" s="18" t="s">
        <v>18</v>
      </c>
      <c r="N303" s="17">
        <v>4</v>
      </c>
      <c r="O303" s="17">
        <v>5</v>
      </c>
      <c r="P303" s="17">
        <v>5</v>
      </c>
      <c r="Q303" s="17">
        <v>4</v>
      </c>
      <c r="R303" s="17">
        <v>4</v>
      </c>
      <c r="S303" s="17">
        <v>4</v>
      </c>
      <c r="T303" s="17">
        <v>3</v>
      </c>
      <c r="U303" s="44" t="s">
        <v>865</v>
      </c>
      <c r="V303" s="44" t="s">
        <v>866</v>
      </c>
      <c r="W303" s="44" t="s">
        <v>867</v>
      </c>
    </row>
    <row r="304" spans="1:23" ht="112">
      <c r="A304" s="35">
        <v>43991.323506944442</v>
      </c>
      <c r="B304" s="16" t="s">
        <v>194</v>
      </c>
      <c r="C304" s="17" t="s">
        <v>53</v>
      </c>
      <c r="D304" s="21" t="s">
        <v>982</v>
      </c>
      <c r="E304" s="18" t="s">
        <v>952</v>
      </c>
      <c r="F304" s="19" t="s">
        <v>22</v>
      </c>
      <c r="G304" s="16" t="s">
        <v>29</v>
      </c>
      <c r="H304" s="16" t="s">
        <v>959</v>
      </c>
      <c r="I304" s="16" t="s">
        <v>958</v>
      </c>
      <c r="L304" s="18" t="s">
        <v>36</v>
      </c>
      <c r="M304" s="18" t="s">
        <v>868</v>
      </c>
      <c r="N304" s="17">
        <v>5</v>
      </c>
      <c r="O304" s="17">
        <v>5</v>
      </c>
      <c r="P304" s="17">
        <v>5</v>
      </c>
      <c r="Q304" s="17">
        <v>3</v>
      </c>
      <c r="R304" s="17">
        <v>2</v>
      </c>
      <c r="S304" s="17">
        <v>2</v>
      </c>
      <c r="T304" s="17">
        <v>2</v>
      </c>
      <c r="U304" s="44" t="s">
        <v>869</v>
      </c>
      <c r="V304" s="44" t="s">
        <v>870</v>
      </c>
      <c r="W304" s="44" t="s">
        <v>871</v>
      </c>
    </row>
    <row r="305" spans="1:23" ht="42">
      <c r="A305" s="35">
        <v>43991.338495370372</v>
      </c>
      <c r="B305" s="16" t="s">
        <v>194</v>
      </c>
      <c r="C305" s="17" t="s">
        <v>53</v>
      </c>
      <c r="D305" s="21" t="s">
        <v>992</v>
      </c>
      <c r="E305" s="18" t="s">
        <v>951</v>
      </c>
      <c r="F305" s="19" t="s">
        <v>46</v>
      </c>
      <c r="G305" s="16" t="s">
        <v>958</v>
      </c>
      <c r="H305" s="16" t="s">
        <v>959</v>
      </c>
      <c r="I305" s="16" t="s">
        <v>958</v>
      </c>
      <c r="L305" s="18" t="s">
        <v>17</v>
      </c>
      <c r="M305" s="18" t="s">
        <v>102</v>
      </c>
      <c r="N305" s="17">
        <v>5</v>
      </c>
      <c r="O305" s="17">
        <v>5</v>
      </c>
      <c r="P305" s="17">
        <v>2</v>
      </c>
      <c r="Q305" s="17">
        <v>4</v>
      </c>
      <c r="R305" s="17">
        <v>3</v>
      </c>
      <c r="S305" s="17">
        <v>4</v>
      </c>
      <c r="T305" s="17">
        <v>4</v>
      </c>
      <c r="W305" s="44" t="s">
        <v>873</v>
      </c>
    </row>
    <row r="306" spans="1:23" ht="112">
      <c r="A306" s="35">
        <v>43991.380254629628</v>
      </c>
      <c r="B306" s="16" t="s">
        <v>194</v>
      </c>
      <c r="C306" s="17" t="s">
        <v>53</v>
      </c>
      <c r="D306" s="21" t="s">
        <v>365</v>
      </c>
      <c r="E306" s="18" t="s">
        <v>953</v>
      </c>
      <c r="F306" s="19" t="s">
        <v>22</v>
      </c>
      <c r="G306" s="16" t="s">
        <v>959</v>
      </c>
      <c r="H306" s="16" t="s">
        <v>959</v>
      </c>
      <c r="I306" s="16" t="s">
        <v>959</v>
      </c>
      <c r="L306" s="18" t="s">
        <v>17</v>
      </c>
      <c r="M306" s="18" t="s">
        <v>874</v>
      </c>
      <c r="N306" s="17">
        <v>5</v>
      </c>
      <c r="O306" s="17">
        <v>4</v>
      </c>
      <c r="P306" s="17">
        <v>5</v>
      </c>
      <c r="Q306" s="17">
        <v>3</v>
      </c>
      <c r="R306" s="17">
        <v>4</v>
      </c>
      <c r="S306" s="17">
        <v>5</v>
      </c>
      <c r="T306" s="17">
        <v>4</v>
      </c>
      <c r="U306" s="44" t="s">
        <v>875</v>
      </c>
      <c r="V306" s="44" t="s">
        <v>876</v>
      </c>
      <c r="W306" s="44" t="s">
        <v>877</v>
      </c>
    </row>
    <row r="307" spans="1:23" ht="13">
      <c r="A307" s="35">
        <v>43991.393958333334</v>
      </c>
      <c r="B307" s="16" t="s">
        <v>194</v>
      </c>
      <c r="C307" s="17" t="s">
        <v>53</v>
      </c>
      <c r="D307" s="21" t="s">
        <v>872</v>
      </c>
      <c r="E307" s="18" t="s">
        <v>951</v>
      </c>
      <c r="F307" s="19" t="s">
        <v>12</v>
      </c>
      <c r="G307" s="16" t="s">
        <v>13</v>
      </c>
      <c r="H307" s="16" t="s">
        <v>959</v>
      </c>
      <c r="I307" s="16" t="s">
        <v>958</v>
      </c>
      <c r="L307" s="18" t="s">
        <v>17</v>
      </c>
      <c r="M307" s="18" t="s">
        <v>879</v>
      </c>
      <c r="N307" s="17">
        <v>5</v>
      </c>
      <c r="O307" s="17">
        <v>5</v>
      </c>
      <c r="P307" s="17">
        <v>3</v>
      </c>
      <c r="Q307" s="17">
        <v>3</v>
      </c>
      <c r="R307" s="17">
        <v>2</v>
      </c>
      <c r="S307" s="17">
        <v>2</v>
      </c>
      <c r="T307" s="17">
        <v>2</v>
      </c>
    </row>
    <row r="308" spans="1:23" ht="98">
      <c r="A308" s="35">
        <v>43991.39675925926</v>
      </c>
      <c r="B308" s="16" t="s">
        <v>194</v>
      </c>
      <c r="C308" s="17" t="s">
        <v>53</v>
      </c>
      <c r="D308" s="21" t="s">
        <v>862</v>
      </c>
      <c r="E308" s="18" t="s">
        <v>952</v>
      </c>
      <c r="F308" s="19" t="s">
        <v>22</v>
      </c>
      <c r="G308" s="16" t="s">
        <v>35</v>
      </c>
      <c r="H308" s="16" t="s">
        <v>35</v>
      </c>
      <c r="I308" s="16" t="s">
        <v>959</v>
      </c>
      <c r="L308" s="18" t="s">
        <v>17</v>
      </c>
      <c r="M308" s="18" t="s">
        <v>431</v>
      </c>
      <c r="N308" s="17">
        <v>5</v>
      </c>
      <c r="O308" s="17">
        <v>5</v>
      </c>
      <c r="P308" s="17">
        <v>5</v>
      </c>
      <c r="Q308" s="17">
        <v>2</v>
      </c>
      <c r="R308" s="17">
        <v>3</v>
      </c>
      <c r="S308" s="17">
        <v>4</v>
      </c>
      <c r="T308" s="17">
        <v>4</v>
      </c>
      <c r="U308" s="44" t="s">
        <v>880</v>
      </c>
      <c r="V308" s="44" t="s">
        <v>881</v>
      </c>
      <c r="W308" s="44" t="s">
        <v>882</v>
      </c>
    </row>
    <row r="309" spans="1:23" ht="168">
      <c r="A309" s="35">
        <v>43991.411863425928</v>
      </c>
      <c r="B309" s="16" t="s">
        <v>194</v>
      </c>
      <c r="C309" s="17" t="s">
        <v>53</v>
      </c>
      <c r="D309" s="21" t="s">
        <v>878</v>
      </c>
      <c r="E309" s="18" t="s">
        <v>953</v>
      </c>
      <c r="F309" s="19" t="s">
        <v>12</v>
      </c>
      <c r="G309" s="16" t="s">
        <v>959</v>
      </c>
      <c r="H309" s="16" t="s">
        <v>959</v>
      </c>
      <c r="I309" s="16" t="s">
        <v>958</v>
      </c>
      <c r="L309" s="18" t="s">
        <v>36</v>
      </c>
      <c r="M309" s="18" t="s">
        <v>883</v>
      </c>
      <c r="N309" s="17">
        <v>5</v>
      </c>
      <c r="O309" s="17">
        <v>5</v>
      </c>
      <c r="P309" s="17">
        <v>5</v>
      </c>
      <c r="Q309" s="17">
        <v>5</v>
      </c>
      <c r="R309" s="17">
        <v>1</v>
      </c>
      <c r="S309" s="17">
        <v>1</v>
      </c>
      <c r="T309" s="17">
        <v>1</v>
      </c>
      <c r="U309" s="44" t="s">
        <v>884</v>
      </c>
      <c r="V309" s="44" t="s">
        <v>885</v>
      </c>
      <c r="W309" s="44" t="s">
        <v>886</v>
      </c>
    </row>
    <row r="310" spans="1:23" ht="14">
      <c r="A310" s="35">
        <v>43991.431608796294</v>
      </c>
      <c r="B310" s="16" t="s">
        <v>194</v>
      </c>
      <c r="C310" s="17" t="s">
        <v>53</v>
      </c>
      <c r="D310" s="21" t="s">
        <v>118</v>
      </c>
      <c r="E310" s="18" t="s">
        <v>953</v>
      </c>
      <c r="F310" s="19" t="s">
        <v>12</v>
      </c>
      <c r="G310" s="16" t="s">
        <v>35</v>
      </c>
      <c r="H310" s="16" t="s">
        <v>35</v>
      </c>
      <c r="I310" s="16" t="s">
        <v>35</v>
      </c>
      <c r="L310" s="18" t="s">
        <v>36</v>
      </c>
      <c r="M310" s="18" t="s">
        <v>887</v>
      </c>
      <c r="N310" s="17">
        <v>5</v>
      </c>
      <c r="O310" s="17">
        <v>5</v>
      </c>
      <c r="P310" s="17">
        <v>4</v>
      </c>
      <c r="Q310" s="17">
        <v>3</v>
      </c>
      <c r="R310" s="17">
        <v>5</v>
      </c>
      <c r="S310" s="17">
        <v>5</v>
      </c>
      <c r="T310" s="17">
        <v>5</v>
      </c>
      <c r="V310" s="44" t="s">
        <v>888</v>
      </c>
    </row>
    <row r="311" spans="1:23" ht="56">
      <c r="A311" s="35">
        <v>43991.464479166665</v>
      </c>
      <c r="B311" s="16" t="s">
        <v>194</v>
      </c>
      <c r="C311" s="18" t="s">
        <v>10</v>
      </c>
      <c r="D311" s="21" t="s">
        <v>981</v>
      </c>
      <c r="E311" s="18" t="s">
        <v>952</v>
      </c>
      <c r="F311" s="19" t="s">
        <v>12</v>
      </c>
      <c r="G311" s="16" t="s">
        <v>35</v>
      </c>
      <c r="H311" s="16" t="s">
        <v>14</v>
      </c>
      <c r="I311" s="16" t="s">
        <v>14</v>
      </c>
      <c r="L311" s="18" t="s">
        <v>36</v>
      </c>
      <c r="M311" s="18" t="s">
        <v>889</v>
      </c>
      <c r="N311" s="17">
        <v>3</v>
      </c>
      <c r="O311" s="17">
        <v>3</v>
      </c>
      <c r="P311" s="17">
        <v>2</v>
      </c>
      <c r="Q311" s="17">
        <v>4</v>
      </c>
      <c r="R311" s="17">
        <v>5</v>
      </c>
      <c r="S311" s="17">
        <v>4</v>
      </c>
      <c r="T311" s="17">
        <v>4</v>
      </c>
      <c r="U311" s="44" t="s">
        <v>890</v>
      </c>
      <c r="V311" s="44" t="s">
        <v>891</v>
      </c>
    </row>
    <row r="312" spans="1:23" ht="13">
      <c r="A312" s="35">
        <v>43991.54277777778</v>
      </c>
      <c r="B312" s="16" t="s">
        <v>194</v>
      </c>
      <c r="C312" s="17" t="s">
        <v>53</v>
      </c>
      <c r="D312" s="21" t="s">
        <v>118</v>
      </c>
      <c r="E312" s="18" t="s">
        <v>953</v>
      </c>
      <c r="F312" s="19" t="s">
        <v>12</v>
      </c>
      <c r="G312" s="16" t="s">
        <v>959</v>
      </c>
      <c r="H312" s="16" t="s">
        <v>959</v>
      </c>
      <c r="I312" s="16" t="s">
        <v>958</v>
      </c>
      <c r="L312" s="18" t="s">
        <v>17</v>
      </c>
      <c r="M312" s="18" t="s">
        <v>892</v>
      </c>
      <c r="N312" s="17">
        <v>4</v>
      </c>
      <c r="O312" s="17">
        <v>4</v>
      </c>
      <c r="P312" s="17">
        <v>4</v>
      </c>
      <c r="Q312" s="17">
        <v>3</v>
      </c>
      <c r="R312" s="17">
        <v>4</v>
      </c>
      <c r="S312" s="17">
        <v>4</v>
      </c>
      <c r="T312" s="17">
        <v>4</v>
      </c>
    </row>
    <row r="313" spans="1:23" ht="42">
      <c r="A313" s="35">
        <v>43991.566157407404</v>
      </c>
      <c r="B313" s="16" t="s">
        <v>194</v>
      </c>
      <c r="C313" s="17" t="s">
        <v>53</v>
      </c>
      <c r="D313" s="21" t="s">
        <v>1004</v>
      </c>
      <c r="E313" s="18" t="s">
        <v>953</v>
      </c>
      <c r="F313" s="19" t="s">
        <v>12</v>
      </c>
      <c r="G313" s="16" t="s">
        <v>959</v>
      </c>
      <c r="H313" s="16" t="s">
        <v>959</v>
      </c>
      <c r="I313" s="16" t="s">
        <v>958</v>
      </c>
      <c r="L313" s="18" t="s">
        <v>17</v>
      </c>
      <c r="M313" s="18" t="s">
        <v>893</v>
      </c>
      <c r="N313" s="17">
        <v>5</v>
      </c>
      <c r="O313" s="17">
        <v>4</v>
      </c>
      <c r="P313" s="17">
        <v>4</v>
      </c>
      <c r="Q313" s="17">
        <v>3</v>
      </c>
      <c r="R313" s="17">
        <v>3</v>
      </c>
      <c r="S313" s="17">
        <v>3</v>
      </c>
      <c r="T313" s="17">
        <v>3</v>
      </c>
      <c r="U313" s="44" t="s">
        <v>894</v>
      </c>
    </row>
    <row r="314" spans="1:23" ht="98">
      <c r="A314" s="35">
        <v>43991.628078703703</v>
      </c>
      <c r="B314" s="16" t="s">
        <v>194</v>
      </c>
      <c r="C314" s="18" t="s">
        <v>10</v>
      </c>
      <c r="D314" s="21" t="s">
        <v>993</v>
      </c>
      <c r="E314" s="18" t="s">
        <v>953</v>
      </c>
      <c r="F314" s="19" t="s">
        <v>12</v>
      </c>
      <c r="G314" s="16" t="s">
        <v>13</v>
      </c>
      <c r="H314" s="16" t="s">
        <v>35</v>
      </c>
      <c r="I314" s="16" t="s">
        <v>35</v>
      </c>
      <c r="L314" s="18" t="s">
        <v>17</v>
      </c>
      <c r="M314" s="18" t="s">
        <v>896</v>
      </c>
      <c r="N314" s="17">
        <v>5</v>
      </c>
      <c r="O314" s="17">
        <v>5</v>
      </c>
      <c r="P314" s="17">
        <v>5</v>
      </c>
      <c r="Q314" s="17">
        <v>3</v>
      </c>
      <c r="R314" s="17">
        <v>5</v>
      </c>
      <c r="S314" s="17">
        <v>5</v>
      </c>
      <c r="T314" s="17">
        <v>5</v>
      </c>
      <c r="U314" s="44" t="s">
        <v>897</v>
      </c>
      <c r="V314" s="44" t="s">
        <v>898</v>
      </c>
      <c r="W314" s="44" t="s">
        <v>899</v>
      </c>
    </row>
    <row r="315" spans="1:23" ht="42">
      <c r="A315" s="35">
        <v>43991.645868055559</v>
      </c>
      <c r="B315" s="16" t="s">
        <v>194</v>
      </c>
      <c r="C315" s="18" t="s">
        <v>10</v>
      </c>
      <c r="D315" s="21" t="s">
        <v>151</v>
      </c>
      <c r="E315" s="18" t="s">
        <v>953</v>
      </c>
      <c r="F315" s="19" t="s">
        <v>22</v>
      </c>
      <c r="G315" s="16" t="s">
        <v>13</v>
      </c>
      <c r="H315" s="16" t="s">
        <v>959</v>
      </c>
      <c r="I315" s="16" t="s">
        <v>13</v>
      </c>
      <c r="L315" s="18" t="s">
        <v>17</v>
      </c>
      <c r="M315" s="18" t="s">
        <v>900</v>
      </c>
      <c r="N315" s="17">
        <v>2</v>
      </c>
      <c r="O315" s="17">
        <v>5</v>
      </c>
      <c r="P315" s="17">
        <v>5</v>
      </c>
      <c r="Q315" s="17">
        <v>1</v>
      </c>
      <c r="R315" s="17">
        <v>3</v>
      </c>
      <c r="S315" s="17">
        <v>2</v>
      </c>
      <c r="T315" s="17">
        <v>3</v>
      </c>
      <c r="U315" s="44" t="s">
        <v>901</v>
      </c>
      <c r="V315" s="44" t="s">
        <v>902</v>
      </c>
    </row>
    <row r="316" spans="1:23" ht="56">
      <c r="A316" s="35">
        <v>43991.647719907407</v>
      </c>
      <c r="B316" s="16" t="s">
        <v>194</v>
      </c>
      <c r="C316" s="18" t="s">
        <v>97</v>
      </c>
      <c r="D316" s="21" t="s">
        <v>895</v>
      </c>
      <c r="E316" s="18" t="s">
        <v>952</v>
      </c>
      <c r="F316" s="19" t="s">
        <v>12</v>
      </c>
      <c r="G316" s="16" t="s">
        <v>29</v>
      </c>
      <c r="H316" s="16" t="s">
        <v>959</v>
      </c>
      <c r="I316" s="16" t="s">
        <v>29</v>
      </c>
      <c r="L316" s="18" t="s">
        <v>17</v>
      </c>
      <c r="M316" s="18" t="s">
        <v>345</v>
      </c>
      <c r="N316" s="17">
        <v>4</v>
      </c>
      <c r="O316" s="17">
        <v>4</v>
      </c>
      <c r="P316" s="17">
        <v>5</v>
      </c>
      <c r="Q316" s="17">
        <v>3</v>
      </c>
      <c r="R316" s="17">
        <v>3</v>
      </c>
      <c r="S316" s="17">
        <v>4</v>
      </c>
      <c r="T316" s="17">
        <v>3</v>
      </c>
      <c r="U316" s="44" t="s">
        <v>903</v>
      </c>
      <c r="V316" s="44" t="s">
        <v>904</v>
      </c>
    </row>
    <row r="317" spans="1:23" ht="56">
      <c r="A317" s="35">
        <v>43991.678263888891</v>
      </c>
      <c r="B317" s="16" t="s">
        <v>194</v>
      </c>
      <c r="C317" s="18" t="s">
        <v>10</v>
      </c>
      <c r="D317" s="21" t="s">
        <v>981</v>
      </c>
      <c r="E317" s="18" t="s">
        <v>953</v>
      </c>
      <c r="F317" s="19" t="s">
        <v>22</v>
      </c>
      <c r="G317" s="16" t="s">
        <v>35</v>
      </c>
      <c r="H317" s="16" t="s">
        <v>35</v>
      </c>
      <c r="I317" s="16" t="s">
        <v>35</v>
      </c>
      <c r="L317" s="18" t="s">
        <v>17</v>
      </c>
      <c r="M317" s="18" t="s">
        <v>309</v>
      </c>
      <c r="N317" s="17">
        <v>3</v>
      </c>
      <c r="O317" s="17">
        <v>4</v>
      </c>
      <c r="P317" s="17">
        <v>4</v>
      </c>
      <c r="Q317" s="17">
        <v>3</v>
      </c>
      <c r="R317" s="17">
        <v>5</v>
      </c>
      <c r="S317" s="17">
        <v>5</v>
      </c>
      <c r="T317" s="17">
        <v>5</v>
      </c>
      <c r="V317" s="44" t="s">
        <v>678</v>
      </c>
      <c r="W317" s="44" t="s">
        <v>679</v>
      </c>
    </row>
    <row r="318" spans="1:23" ht="13">
      <c r="A318" s="35">
        <v>43991.693124999998</v>
      </c>
      <c r="B318" s="16" t="s">
        <v>194</v>
      </c>
      <c r="C318" s="18" t="s">
        <v>10</v>
      </c>
      <c r="D318" s="21" t="s">
        <v>984</v>
      </c>
      <c r="E318" s="18" t="s">
        <v>952</v>
      </c>
      <c r="F318" s="19" t="s">
        <v>12</v>
      </c>
      <c r="G318" s="16" t="s">
        <v>29</v>
      </c>
      <c r="H318" s="16" t="s">
        <v>29</v>
      </c>
      <c r="I318" s="16" t="s">
        <v>29</v>
      </c>
      <c r="L318" s="18" t="s">
        <v>17</v>
      </c>
      <c r="M318" s="18" t="s">
        <v>617</v>
      </c>
      <c r="N318" s="17">
        <v>5</v>
      </c>
      <c r="O318" s="17">
        <v>5</v>
      </c>
      <c r="P318" s="17">
        <v>5</v>
      </c>
      <c r="Q318" s="17">
        <v>3</v>
      </c>
      <c r="R318" s="17">
        <v>4</v>
      </c>
      <c r="S318" s="17">
        <v>4</v>
      </c>
      <c r="T318" s="17">
        <v>2</v>
      </c>
    </row>
    <row r="319" spans="1:23" ht="140">
      <c r="A319" s="35">
        <v>43991.75675925926</v>
      </c>
      <c r="B319" s="16" t="s">
        <v>194</v>
      </c>
      <c r="C319" s="18" t="s">
        <v>10</v>
      </c>
      <c r="D319" s="21" t="s">
        <v>981</v>
      </c>
      <c r="E319" s="18" t="s">
        <v>952</v>
      </c>
      <c r="F319" s="19" t="s">
        <v>12</v>
      </c>
      <c r="G319" s="16" t="s">
        <v>14</v>
      </c>
      <c r="H319" s="16" t="s">
        <v>14</v>
      </c>
      <c r="I319" s="16" t="s">
        <v>14</v>
      </c>
      <c r="L319" s="18" t="s">
        <v>36</v>
      </c>
      <c r="M319" s="18" t="s">
        <v>905</v>
      </c>
      <c r="N319" s="17">
        <v>5</v>
      </c>
      <c r="O319" s="17">
        <v>5</v>
      </c>
      <c r="P319" s="17">
        <v>5</v>
      </c>
      <c r="Q319" s="17">
        <v>2</v>
      </c>
      <c r="R319" s="17">
        <v>5</v>
      </c>
      <c r="S319" s="17">
        <v>5</v>
      </c>
      <c r="T319" s="17">
        <v>5</v>
      </c>
      <c r="U319" s="44" t="s">
        <v>906</v>
      </c>
      <c r="V319" s="44" t="s">
        <v>907</v>
      </c>
      <c r="W319" s="44" t="s">
        <v>908</v>
      </c>
    </row>
    <row r="320" spans="1:23" ht="140">
      <c r="A320" s="35">
        <v>43991.773287037038</v>
      </c>
      <c r="B320" s="16" t="s">
        <v>194</v>
      </c>
      <c r="C320" s="18" t="s">
        <v>10</v>
      </c>
      <c r="D320" s="21" t="s">
        <v>981</v>
      </c>
      <c r="E320" s="18" t="s">
        <v>951</v>
      </c>
      <c r="F320" s="19" t="s">
        <v>34</v>
      </c>
      <c r="G320" s="16" t="s">
        <v>958</v>
      </c>
      <c r="H320" s="16" t="s">
        <v>959</v>
      </c>
      <c r="I320" s="16" t="s">
        <v>958</v>
      </c>
      <c r="L320" s="18" t="s">
        <v>17</v>
      </c>
      <c r="M320" s="18" t="s">
        <v>909</v>
      </c>
      <c r="N320" s="17">
        <v>5</v>
      </c>
      <c r="O320" s="17">
        <v>5</v>
      </c>
      <c r="P320" s="17">
        <v>1</v>
      </c>
      <c r="Q320" s="17">
        <v>3</v>
      </c>
      <c r="R320" s="17">
        <v>2</v>
      </c>
      <c r="S320" s="17">
        <v>4</v>
      </c>
      <c r="T320" s="17">
        <v>5</v>
      </c>
      <c r="U320" s="44" t="s">
        <v>910</v>
      </c>
      <c r="V320" s="44" t="s">
        <v>911</v>
      </c>
      <c r="W320" s="44" t="s">
        <v>912</v>
      </c>
    </row>
    <row r="321" spans="1:23" ht="28">
      <c r="A321" s="35">
        <v>43991.890057870369</v>
      </c>
      <c r="B321" s="16" t="s">
        <v>194</v>
      </c>
      <c r="C321" s="18" t="s">
        <v>10</v>
      </c>
      <c r="D321" s="21" t="s">
        <v>1005</v>
      </c>
      <c r="E321" s="18" t="s">
        <v>952</v>
      </c>
      <c r="F321" s="19" t="s">
        <v>12</v>
      </c>
      <c r="G321" s="16" t="s">
        <v>29</v>
      </c>
      <c r="H321" s="16" t="s">
        <v>29</v>
      </c>
      <c r="I321" s="16" t="s">
        <v>959</v>
      </c>
      <c r="L321" s="18" t="s">
        <v>17</v>
      </c>
      <c r="M321" s="18" t="s">
        <v>913</v>
      </c>
      <c r="N321" s="17">
        <v>5</v>
      </c>
      <c r="O321" s="17">
        <v>5</v>
      </c>
      <c r="P321" s="17">
        <v>5</v>
      </c>
      <c r="Q321" s="17">
        <v>4</v>
      </c>
      <c r="R321" s="17">
        <v>5</v>
      </c>
      <c r="S321" s="17">
        <v>5</v>
      </c>
      <c r="T321" s="17">
        <v>4</v>
      </c>
      <c r="U321" s="44" t="s">
        <v>914</v>
      </c>
      <c r="V321" s="44" t="s">
        <v>915</v>
      </c>
    </row>
    <row r="322" spans="1:23" ht="28">
      <c r="A322" s="35">
        <v>43991.933622685188</v>
      </c>
      <c r="B322" s="16" t="s">
        <v>194</v>
      </c>
      <c r="C322" s="18" t="s">
        <v>10</v>
      </c>
      <c r="D322" s="21" t="s">
        <v>995</v>
      </c>
      <c r="E322" s="18" t="s">
        <v>953</v>
      </c>
      <c r="F322" s="19" t="s">
        <v>12</v>
      </c>
      <c r="G322" s="16" t="s">
        <v>29</v>
      </c>
      <c r="H322" s="16" t="s">
        <v>959</v>
      </c>
      <c r="I322" s="16" t="s">
        <v>29</v>
      </c>
      <c r="L322" s="18" t="s">
        <v>17</v>
      </c>
      <c r="M322" s="18" t="s">
        <v>916</v>
      </c>
      <c r="N322" s="17">
        <v>4</v>
      </c>
      <c r="O322" s="17">
        <v>4</v>
      </c>
      <c r="P322" s="17">
        <v>4</v>
      </c>
      <c r="Q322" s="17">
        <v>4</v>
      </c>
      <c r="R322" s="17">
        <v>5</v>
      </c>
      <c r="S322" s="17">
        <v>5</v>
      </c>
      <c r="T322" s="17">
        <v>5</v>
      </c>
      <c r="U322" s="44" t="s">
        <v>917</v>
      </c>
      <c r="V322" s="44" t="s">
        <v>145</v>
      </c>
    </row>
    <row r="323" spans="1:23" ht="112">
      <c r="A323" s="35">
        <v>43992.032442129632</v>
      </c>
      <c r="B323" s="16" t="s">
        <v>194</v>
      </c>
      <c r="C323" s="18" t="s">
        <v>10</v>
      </c>
      <c r="D323" s="21" t="s">
        <v>981</v>
      </c>
      <c r="E323" s="18" t="s">
        <v>952</v>
      </c>
      <c r="F323" s="19" t="s">
        <v>12</v>
      </c>
      <c r="G323" s="16" t="s">
        <v>959</v>
      </c>
      <c r="H323" s="16" t="s">
        <v>959</v>
      </c>
      <c r="I323" s="16" t="s">
        <v>29</v>
      </c>
      <c r="L323" s="18" t="s">
        <v>17</v>
      </c>
      <c r="M323" s="18" t="s">
        <v>918</v>
      </c>
      <c r="N323" s="17">
        <v>5</v>
      </c>
      <c r="O323" s="17">
        <v>5</v>
      </c>
      <c r="P323" s="17">
        <v>5</v>
      </c>
      <c r="Q323" s="17">
        <v>1</v>
      </c>
      <c r="R323" s="17">
        <v>3</v>
      </c>
      <c r="S323" s="17">
        <v>4</v>
      </c>
      <c r="T323" s="17">
        <v>4</v>
      </c>
      <c r="U323" s="44" t="s">
        <v>919</v>
      </c>
      <c r="V323" s="44" t="s">
        <v>920</v>
      </c>
      <c r="W323" s="44" t="s">
        <v>921</v>
      </c>
    </row>
    <row r="324" spans="1:23" ht="28">
      <c r="A324" s="35">
        <v>43992.070810185185</v>
      </c>
      <c r="B324" s="16" t="s">
        <v>194</v>
      </c>
      <c r="C324" s="18" t="s">
        <v>10</v>
      </c>
      <c r="D324" s="21" t="s">
        <v>999</v>
      </c>
      <c r="E324" s="18" t="s">
        <v>953</v>
      </c>
      <c r="F324" s="19" t="s">
        <v>46</v>
      </c>
      <c r="G324" s="16" t="s">
        <v>958</v>
      </c>
      <c r="H324" s="16" t="s">
        <v>959</v>
      </c>
      <c r="I324" s="16" t="s">
        <v>29</v>
      </c>
      <c r="L324" s="18" t="s">
        <v>17</v>
      </c>
      <c r="M324" s="18" t="s">
        <v>922</v>
      </c>
      <c r="N324" s="17">
        <v>4</v>
      </c>
      <c r="O324" s="17">
        <v>5</v>
      </c>
      <c r="P324" s="17">
        <v>4</v>
      </c>
      <c r="Q324" s="17">
        <v>3</v>
      </c>
      <c r="R324" s="17">
        <v>3</v>
      </c>
      <c r="S324" s="17">
        <v>3</v>
      </c>
      <c r="T324" s="17">
        <v>3</v>
      </c>
      <c r="U324" s="44" t="s">
        <v>63</v>
      </c>
      <c r="V324" s="44" t="s">
        <v>923</v>
      </c>
      <c r="W324" s="44" t="s">
        <v>924</v>
      </c>
    </row>
    <row r="325" spans="1:23" ht="13">
      <c r="A325" s="35">
        <v>43992.49962962963</v>
      </c>
      <c r="B325" s="16" t="s">
        <v>194</v>
      </c>
      <c r="C325" s="17" t="s">
        <v>53</v>
      </c>
      <c r="D325" s="21" t="s">
        <v>872</v>
      </c>
      <c r="E325" s="18" t="s">
        <v>951</v>
      </c>
      <c r="F325" s="19" t="s">
        <v>12</v>
      </c>
      <c r="G325" s="16" t="s">
        <v>13</v>
      </c>
      <c r="H325" s="16" t="s">
        <v>959</v>
      </c>
      <c r="I325" s="16" t="s">
        <v>958</v>
      </c>
      <c r="L325" s="18" t="s">
        <v>17</v>
      </c>
      <c r="M325" s="18" t="s">
        <v>879</v>
      </c>
      <c r="N325" s="17">
        <v>5</v>
      </c>
      <c r="O325" s="17">
        <v>5</v>
      </c>
      <c r="P325" s="17">
        <v>3</v>
      </c>
      <c r="Q325" s="17">
        <v>3</v>
      </c>
      <c r="R325" s="17">
        <v>2</v>
      </c>
      <c r="S325" s="17">
        <v>2</v>
      </c>
      <c r="T325" s="17">
        <v>2</v>
      </c>
    </row>
    <row r="326" spans="1:23" ht="56">
      <c r="A326" s="35">
        <v>43992.812835648147</v>
      </c>
      <c r="B326" s="16" t="s">
        <v>194</v>
      </c>
      <c r="C326" s="18" t="s">
        <v>10</v>
      </c>
      <c r="D326" s="21" t="s">
        <v>981</v>
      </c>
      <c r="E326" s="18" t="s">
        <v>953</v>
      </c>
      <c r="F326" s="19" t="s">
        <v>12</v>
      </c>
      <c r="G326" s="16" t="s">
        <v>959</v>
      </c>
      <c r="H326" s="16" t="s">
        <v>14</v>
      </c>
      <c r="I326" s="16" t="s">
        <v>29</v>
      </c>
      <c r="L326" s="18" t="s">
        <v>36</v>
      </c>
      <c r="M326" s="18" t="s">
        <v>926</v>
      </c>
      <c r="N326" s="17">
        <v>5</v>
      </c>
      <c r="O326" s="17">
        <v>5</v>
      </c>
      <c r="P326" s="17">
        <v>5</v>
      </c>
      <c r="Q326" s="17">
        <v>5</v>
      </c>
      <c r="R326" s="17">
        <v>5</v>
      </c>
      <c r="S326" s="17">
        <v>3</v>
      </c>
      <c r="T326" s="17">
        <v>3</v>
      </c>
      <c r="U326" s="44" t="s">
        <v>927</v>
      </c>
      <c r="V326" s="44" t="s">
        <v>509</v>
      </c>
      <c r="W326" s="44" t="s">
        <v>928</v>
      </c>
    </row>
    <row r="327" spans="1:23" ht="98">
      <c r="A327" s="35">
        <v>43992.862638888888</v>
      </c>
      <c r="B327" s="16" t="s">
        <v>194</v>
      </c>
      <c r="C327" s="18" t="s">
        <v>10</v>
      </c>
      <c r="D327" s="21" t="s">
        <v>986</v>
      </c>
      <c r="E327" s="18" t="s">
        <v>953</v>
      </c>
      <c r="F327" s="19" t="s">
        <v>46</v>
      </c>
      <c r="G327" s="16" t="s">
        <v>958</v>
      </c>
      <c r="H327" s="16" t="s">
        <v>29</v>
      </c>
      <c r="I327" s="16" t="s">
        <v>959</v>
      </c>
      <c r="L327" s="18" t="s">
        <v>36</v>
      </c>
      <c r="M327" s="18" t="s">
        <v>600</v>
      </c>
      <c r="N327" s="17">
        <v>5</v>
      </c>
      <c r="O327" s="17">
        <v>4</v>
      </c>
      <c r="P327" s="17">
        <v>5</v>
      </c>
      <c r="Q327" s="17">
        <v>4</v>
      </c>
      <c r="R327" s="17">
        <v>4</v>
      </c>
      <c r="S327" s="17">
        <v>5</v>
      </c>
      <c r="T327" s="17">
        <v>5</v>
      </c>
      <c r="U327" s="44" t="s">
        <v>601</v>
      </c>
      <c r="V327" s="44" t="s">
        <v>602</v>
      </c>
      <c r="W327" s="44" t="s">
        <v>603</v>
      </c>
    </row>
    <row r="328" spans="1:23" ht="13">
      <c r="A328" s="35">
        <v>43993.006608796299</v>
      </c>
      <c r="B328" s="16" t="s">
        <v>194</v>
      </c>
      <c r="C328" s="18" t="s">
        <v>10</v>
      </c>
      <c r="D328" s="21" t="s">
        <v>925</v>
      </c>
      <c r="E328" s="18" t="s">
        <v>953</v>
      </c>
      <c r="F328" s="19" t="s">
        <v>12</v>
      </c>
      <c r="G328" s="16" t="s">
        <v>29</v>
      </c>
      <c r="H328" s="16" t="s">
        <v>29</v>
      </c>
      <c r="I328" s="16" t="s">
        <v>29</v>
      </c>
      <c r="L328" s="18" t="s">
        <v>36</v>
      </c>
      <c r="M328" s="18" t="s">
        <v>929</v>
      </c>
      <c r="N328" s="17">
        <v>5</v>
      </c>
      <c r="O328" s="17">
        <v>5</v>
      </c>
      <c r="P328" s="17">
        <v>5</v>
      </c>
      <c r="Q328" s="17">
        <v>3</v>
      </c>
      <c r="R328" s="17">
        <v>5</v>
      </c>
      <c r="S328" s="17">
        <v>5</v>
      </c>
      <c r="T328" s="17">
        <v>5</v>
      </c>
    </row>
    <row r="329" spans="1:23" ht="42">
      <c r="A329" s="35">
        <v>43993.148449074077</v>
      </c>
      <c r="B329" s="16" t="s">
        <v>194</v>
      </c>
      <c r="C329" s="18" t="s">
        <v>97</v>
      </c>
      <c r="D329" s="21" t="s">
        <v>981</v>
      </c>
      <c r="E329" s="18" t="s">
        <v>953</v>
      </c>
      <c r="F329" s="19" t="s">
        <v>46</v>
      </c>
      <c r="G329" s="16" t="s">
        <v>958</v>
      </c>
      <c r="H329" s="16" t="s">
        <v>959</v>
      </c>
      <c r="I329" s="16" t="s">
        <v>29</v>
      </c>
      <c r="L329" s="18" t="s">
        <v>17</v>
      </c>
      <c r="M329" s="18" t="s">
        <v>930</v>
      </c>
      <c r="N329" s="17">
        <v>5</v>
      </c>
      <c r="O329" s="17">
        <v>5</v>
      </c>
      <c r="P329" s="17">
        <v>3</v>
      </c>
      <c r="Q329" s="17">
        <v>3</v>
      </c>
      <c r="R329" s="17">
        <v>4</v>
      </c>
      <c r="S329" s="17">
        <v>4</v>
      </c>
      <c r="T329" s="17">
        <v>4</v>
      </c>
      <c r="U329" s="44" t="s">
        <v>931</v>
      </c>
      <c r="V329" s="44" t="s">
        <v>932</v>
      </c>
    </row>
    <row r="330" spans="1:23" ht="28">
      <c r="A330" s="35">
        <v>43993.353402777779</v>
      </c>
      <c r="B330" s="16" t="s">
        <v>194</v>
      </c>
      <c r="C330" s="17" t="s">
        <v>53</v>
      </c>
      <c r="D330" s="21"/>
      <c r="E330" s="18" t="s">
        <v>953</v>
      </c>
      <c r="F330" s="19" t="s">
        <v>12</v>
      </c>
      <c r="G330" s="16" t="s">
        <v>29</v>
      </c>
      <c r="H330" s="16" t="s">
        <v>29</v>
      </c>
      <c r="I330" s="16" t="s">
        <v>959</v>
      </c>
      <c r="L330" s="18" t="s">
        <v>17</v>
      </c>
      <c r="M330" s="18" t="s">
        <v>933</v>
      </c>
      <c r="N330" s="17">
        <v>5</v>
      </c>
      <c r="O330" s="17">
        <v>3</v>
      </c>
      <c r="P330" s="17">
        <v>5</v>
      </c>
      <c r="Q330" s="17">
        <v>3</v>
      </c>
      <c r="R330" s="17">
        <v>5</v>
      </c>
      <c r="S330" s="17">
        <v>4</v>
      </c>
      <c r="T330" s="17">
        <v>3</v>
      </c>
      <c r="U330" s="44" t="s">
        <v>934</v>
      </c>
      <c r="V330" s="44" t="s">
        <v>935</v>
      </c>
    </row>
    <row r="331" spans="1:23" ht="13">
      <c r="A331" s="35">
        <v>43993.5934837963</v>
      </c>
      <c r="B331" s="16" t="s">
        <v>194</v>
      </c>
      <c r="C331" s="17" t="s">
        <v>53</v>
      </c>
      <c r="D331" s="21" t="s">
        <v>1006</v>
      </c>
      <c r="E331" s="18" t="s">
        <v>951</v>
      </c>
      <c r="F331" s="19" t="s">
        <v>12</v>
      </c>
      <c r="G331" s="16" t="s">
        <v>958</v>
      </c>
      <c r="H331" s="16" t="s">
        <v>959</v>
      </c>
      <c r="I331" s="16" t="s">
        <v>958</v>
      </c>
      <c r="L331" s="18" t="s">
        <v>17</v>
      </c>
      <c r="M331" s="18" t="s">
        <v>936</v>
      </c>
      <c r="N331" s="17">
        <v>4</v>
      </c>
      <c r="O331" s="17">
        <v>5</v>
      </c>
      <c r="P331" s="17">
        <v>4</v>
      </c>
      <c r="Q331" s="17">
        <v>2</v>
      </c>
      <c r="R331" s="17">
        <v>3</v>
      </c>
      <c r="S331" s="17">
        <v>3</v>
      </c>
      <c r="T331" s="17">
        <v>3</v>
      </c>
    </row>
    <row r="332" spans="1:23" ht="70">
      <c r="A332" s="35">
        <v>43993.641284722224</v>
      </c>
      <c r="B332" s="16" t="s">
        <v>194</v>
      </c>
      <c r="C332" s="18" t="s">
        <v>10</v>
      </c>
      <c r="D332" s="21" t="s">
        <v>981</v>
      </c>
      <c r="E332" s="18" t="s">
        <v>953</v>
      </c>
      <c r="F332" s="19" t="s">
        <v>12</v>
      </c>
      <c r="G332" s="16" t="s">
        <v>13</v>
      </c>
      <c r="H332" s="16" t="s">
        <v>13</v>
      </c>
      <c r="I332" s="16" t="s">
        <v>13</v>
      </c>
      <c r="L332" s="18" t="s">
        <v>17</v>
      </c>
      <c r="M332" s="18" t="s">
        <v>937</v>
      </c>
      <c r="N332" s="17">
        <v>4</v>
      </c>
      <c r="O332" s="17">
        <v>4</v>
      </c>
      <c r="P332" s="17">
        <v>4</v>
      </c>
      <c r="Q332" s="17">
        <v>2</v>
      </c>
      <c r="R332" s="17">
        <v>4</v>
      </c>
      <c r="S332" s="17">
        <v>4</v>
      </c>
      <c r="T332" s="17">
        <v>4</v>
      </c>
      <c r="U332" s="44" t="s">
        <v>938</v>
      </c>
      <c r="V332" s="44" t="s">
        <v>939</v>
      </c>
    </row>
    <row r="333" spans="1:23" ht="56">
      <c r="A333" s="35">
        <v>43993.670104166667</v>
      </c>
      <c r="B333" s="16" t="s">
        <v>194</v>
      </c>
      <c r="C333" s="18" t="s">
        <v>10</v>
      </c>
      <c r="D333" s="21" t="s">
        <v>981</v>
      </c>
      <c r="E333" s="18" t="s">
        <v>953</v>
      </c>
      <c r="F333" s="19" t="s">
        <v>12</v>
      </c>
      <c r="G333" s="16" t="s">
        <v>29</v>
      </c>
      <c r="H333" s="16" t="s">
        <v>35</v>
      </c>
      <c r="I333" s="16" t="s">
        <v>35</v>
      </c>
      <c r="L333" s="18" t="s">
        <v>17</v>
      </c>
      <c r="M333" s="18" t="s">
        <v>940</v>
      </c>
      <c r="N333" s="17">
        <v>4</v>
      </c>
      <c r="O333" s="17">
        <v>5</v>
      </c>
      <c r="P333" s="17">
        <v>2</v>
      </c>
      <c r="Q333" s="17">
        <v>2</v>
      </c>
      <c r="R333" s="17">
        <v>4</v>
      </c>
      <c r="S333" s="17">
        <v>5</v>
      </c>
      <c r="T333" s="17">
        <v>5</v>
      </c>
      <c r="U333" s="44" t="s">
        <v>941</v>
      </c>
      <c r="V333" s="44" t="s">
        <v>942</v>
      </c>
      <c r="W333" s="44" t="s">
        <v>943</v>
      </c>
    </row>
    <row r="334" spans="1:23" ht="306">
      <c r="A334" s="35">
        <v>43993.706180555557</v>
      </c>
      <c r="B334" s="16" t="s">
        <v>194</v>
      </c>
      <c r="C334" s="18" t="s">
        <v>59</v>
      </c>
      <c r="D334" s="21" t="s">
        <v>1005</v>
      </c>
      <c r="E334" s="18" t="s">
        <v>953</v>
      </c>
      <c r="F334" s="19" t="s">
        <v>12</v>
      </c>
      <c r="G334" s="16" t="s">
        <v>29</v>
      </c>
      <c r="H334" s="16" t="s">
        <v>35</v>
      </c>
      <c r="I334" s="16" t="s">
        <v>35</v>
      </c>
      <c r="L334" s="18" t="s">
        <v>36</v>
      </c>
      <c r="M334" s="18" t="s">
        <v>944</v>
      </c>
      <c r="N334" s="17">
        <v>5</v>
      </c>
      <c r="O334" s="17">
        <v>5</v>
      </c>
      <c r="P334" s="17">
        <v>5</v>
      </c>
      <c r="Q334" s="17">
        <v>5</v>
      </c>
      <c r="R334" s="17">
        <v>5</v>
      </c>
      <c r="S334" s="17">
        <v>5</v>
      </c>
      <c r="T334" s="17">
        <v>5</v>
      </c>
      <c r="U334" s="44" t="s">
        <v>945</v>
      </c>
      <c r="W334" s="44" t="s">
        <v>946</v>
      </c>
    </row>
    <row r="335" spans="1:23" ht="56">
      <c r="A335" s="35">
        <v>43994.555474537039</v>
      </c>
      <c r="B335" s="16" t="s">
        <v>194</v>
      </c>
      <c r="C335" s="18" t="s">
        <v>947</v>
      </c>
      <c r="D335" s="21" t="s">
        <v>365</v>
      </c>
      <c r="E335" s="18" t="s">
        <v>953</v>
      </c>
      <c r="F335" s="19" t="s">
        <v>70</v>
      </c>
      <c r="G335" s="16" t="s">
        <v>29</v>
      </c>
      <c r="H335" s="16" t="s">
        <v>959</v>
      </c>
      <c r="I335" s="16" t="s">
        <v>29</v>
      </c>
      <c r="L335" s="18" t="s">
        <v>17</v>
      </c>
      <c r="M335" s="18" t="s">
        <v>948</v>
      </c>
      <c r="N335" s="17">
        <v>5</v>
      </c>
      <c r="O335" s="17">
        <v>4</v>
      </c>
      <c r="P335" s="17">
        <v>4</v>
      </c>
      <c r="Q335" s="17">
        <v>2</v>
      </c>
      <c r="R335" s="17">
        <v>3</v>
      </c>
      <c r="S335" s="17">
        <v>3</v>
      </c>
      <c r="T335" s="17">
        <v>4</v>
      </c>
      <c r="U335" s="44" t="s">
        <v>949</v>
      </c>
    </row>
  </sheetData>
  <autoFilter ref="A1:W335" xr:uid="{00000000-0009-0000-0000-000000000000}"/>
  <pageMargins left="0.7" right="0.7" top="0.75" bottom="0.75" header="0.3" footer="0.3"/>
  <pageSetup orientation="portrait" horizontalDpi="0"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39"/>
  <sheetViews>
    <sheetView workbookViewId="0">
      <selection activeCell="B5" sqref="B5"/>
    </sheetView>
  </sheetViews>
  <sheetFormatPr baseColWidth="10" defaultColWidth="14.5" defaultRowHeight="13"/>
  <cols>
    <col min="1" max="1" width="46.1640625" style="29" customWidth="1"/>
  </cols>
  <sheetData>
    <row r="1" spans="1:24">
      <c r="A1" s="38"/>
      <c r="B1" s="17"/>
      <c r="C1" s="17"/>
      <c r="D1" s="16"/>
      <c r="E1" s="17"/>
      <c r="F1" s="19"/>
      <c r="G1" s="20"/>
      <c r="H1" s="20"/>
      <c r="I1" s="20"/>
      <c r="J1" s="17"/>
      <c r="K1" s="20"/>
      <c r="L1" s="17"/>
      <c r="M1" s="17"/>
      <c r="N1" s="17"/>
      <c r="O1" s="17"/>
      <c r="P1" s="17"/>
      <c r="Q1" s="17"/>
      <c r="R1" s="17"/>
      <c r="S1" s="17"/>
      <c r="T1" s="17"/>
      <c r="U1" s="17"/>
      <c r="V1" s="17"/>
      <c r="W1" s="17"/>
      <c r="X1" s="17"/>
    </row>
    <row r="2" spans="1:24" ht="14">
      <c r="A2" s="39" t="s">
        <v>950</v>
      </c>
      <c r="B2" s="17"/>
      <c r="C2" s="17"/>
      <c r="D2" s="16"/>
      <c r="E2" s="17"/>
      <c r="F2" s="19"/>
      <c r="G2" s="20"/>
      <c r="H2" s="20"/>
      <c r="I2" s="20"/>
      <c r="J2" s="17"/>
      <c r="K2" s="20"/>
      <c r="L2" s="17"/>
      <c r="M2" s="17"/>
      <c r="N2" s="17"/>
      <c r="O2" s="17"/>
      <c r="P2" s="17"/>
      <c r="Q2" s="17"/>
      <c r="R2" s="17"/>
      <c r="S2" s="17"/>
      <c r="T2" s="17"/>
      <c r="U2" s="17"/>
      <c r="V2" s="17"/>
      <c r="W2" s="17"/>
      <c r="X2" s="17"/>
    </row>
    <row r="3" spans="1:24" ht="14">
      <c r="A3" s="38" t="s">
        <v>28</v>
      </c>
      <c r="B3" s="17">
        <f>COUNTIF('Form Responses'!B2:B335,"802 EC")</f>
        <v>1</v>
      </c>
      <c r="C3" s="17"/>
      <c r="D3" s="25"/>
      <c r="E3" s="17"/>
      <c r="F3" s="19"/>
      <c r="G3" s="20"/>
      <c r="H3" s="20"/>
      <c r="I3" s="20"/>
      <c r="J3" s="17"/>
      <c r="K3" s="20"/>
      <c r="L3" s="17"/>
      <c r="M3" s="17"/>
      <c r="N3" s="17"/>
      <c r="O3" s="17"/>
      <c r="P3" s="17"/>
      <c r="Q3" s="17"/>
      <c r="R3" s="17"/>
      <c r="S3" s="17"/>
      <c r="T3" s="17"/>
      <c r="U3" s="17"/>
      <c r="V3" s="17"/>
      <c r="W3" s="17"/>
      <c r="X3" s="17"/>
    </row>
    <row r="4" spans="1:24">
      <c r="A4" s="38">
        <v>802.1</v>
      </c>
      <c r="B4" s="17">
        <f>COUNTIF('Form Responses'!B2:B335,"802.1")</f>
        <v>31</v>
      </c>
      <c r="C4" s="17"/>
      <c r="D4" s="16"/>
      <c r="E4" s="17"/>
      <c r="F4" s="19"/>
      <c r="G4" s="20"/>
      <c r="H4" s="20"/>
      <c r="I4" s="20"/>
      <c r="J4" s="17"/>
      <c r="K4" s="20"/>
      <c r="L4" s="17"/>
      <c r="M4" s="17"/>
      <c r="N4" s="17"/>
      <c r="O4" s="17"/>
      <c r="P4" s="17"/>
      <c r="Q4" s="17"/>
      <c r="R4" s="17"/>
      <c r="S4" s="17"/>
      <c r="T4" s="17"/>
      <c r="U4" s="17"/>
      <c r="V4" s="17"/>
      <c r="W4" s="17"/>
      <c r="X4" s="17"/>
    </row>
    <row r="5" spans="1:24">
      <c r="A5" s="38">
        <v>802.3</v>
      </c>
      <c r="B5" s="17">
        <f>COUNTIF('Form Responses'!B2:B335,"802.3")</f>
        <v>159</v>
      </c>
      <c r="C5" s="25"/>
      <c r="D5" s="16"/>
      <c r="E5" s="17"/>
      <c r="F5" s="19"/>
      <c r="G5" s="20"/>
      <c r="H5" s="20"/>
      <c r="I5" s="20"/>
      <c r="J5" s="17"/>
      <c r="K5" s="20"/>
      <c r="L5" s="17"/>
      <c r="M5" s="17"/>
      <c r="N5" s="17"/>
      <c r="O5" s="17"/>
      <c r="P5" s="17"/>
      <c r="Q5" s="17"/>
      <c r="R5" s="17"/>
      <c r="S5" s="17"/>
      <c r="T5" s="17"/>
      <c r="U5" s="17"/>
      <c r="V5" s="17"/>
      <c r="W5" s="17"/>
      <c r="X5" s="17"/>
    </row>
    <row r="6" spans="1:24">
      <c r="A6" s="38">
        <v>802.11</v>
      </c>
      <c r="B6" s="17">
        <f>COUNTIF('Form Responses'!B2:B335,"802.11")</f>
        <v>109</v>
      </c>
      <c r="C6" s="17"/>
      <c r="D6" s="16"/>
      <c r="E6" s="17"/>
      <c r="F6" s="19"/>
      <c r="G6" s="20"/>
      <c r="H6" s="20"/>
      <c r="I6" s="20"/>
      <c r="J6" s="17"/>
      <c r="K6" s="20"/>
      <c r="L6" s="17"/>
      <c r="M6" s="17"/>
      <c r="N6" s="17"/>
      <c r="O6" s="17"/>
      <c r="P6" s="17"/>
      <c r="Q6" s="17"/>
      <c r="R6" s="17"/>
      <c r="S6" s="17"/>
      <c r="T6" s="17"/>
      <c r="U6" s="17"/>
      <c r="V6" s="17"/>
      <c r="W6" s="17"/>
      <c r="X6" s="17"/>
    </row>
    <row r="7" spans="1:24">
      <c r="A7" s="38">
        <v>802.15</v>
      </c>
      <c r="B7" s="17">
        <f>COUNTIF('Form Responses'!B2:B335,"802.15")</f>
        <v>28</v>
      </c>
      <c r="C7" s="17"/>
      <c r="D7" s="16"/>
      <c r="E7" s="17"/>
      <c r="F7" s="19"/>
      <c r="G7" s="20"/>
      <c r="H7" s="20"/>
      <c r="I7" s="20"/>
      <c r="J7" s="17"/>
      <c r="K7" s="20"/>
      <c r="L7" s="17"/>
      <c r="M7" s="17"/>
      <c r="N7" s="17"/>
      <c r="O7" s="17"/>
      <c r="P7" s="17"/>
      <c r="Q7" s="17"/>
      <c r="R7" s="17"/>
      <c r="S7" s="17"/>
      <c r="T7" s="17"/>
      <c r="U7" s="17"/>
      <c r="V7" s="17"/>
      <c r="W7" s="17"/>
      <c r="X7" s="17"/>
    </row>
    <row r="8" spans="1:24">
      <c r="A8" s="38">
        <v>802.18</v>
      </c>
      <c r="B8" s="17">
        <f>COUNTIF('Form Responses'!B2:B335,"802.18")</f>
        <v>3</v>
      </c>
      <c r="C8" s="17"/>
      <c r="D8" s="16"/>
      <c r="E8" s="17"/>
      <c r="F8" s="19"/>
      <c r="G8" s="20"/>
      <c r="H8" s="20"/>
      <c r="I8" s="20"/>
      <c r="J8" s="17"/>
      <c r="K8" s="20"/>
      <c r="L8" s="17"/>
      <c r="M8" s="17"/>
      <c r="N8" s="17"/>
      <c r="O8" s="17"/>
      <c r="P8" s="17"/>
      <c r="Q8" s="17"/>
      <c r="R8" s="17"/>
      <c r="S8" s="17"/>
      <c r="T8" s="17"/>
      <c r="U8" s="17"/>
      <c r="V8" s="17"/>
      <c r="W8" s="17"/>
      <c r="X8" s="17"/>
    </row>
    <row r="9" spans="1:24">
      <c r="A9" s="38">
        <v>802.19</v>
      </c>
      <c r="B9" s="17">
        <f>COUNTIF('Form Responses'!B2:B335,"802.19")</f>
        <v>2</v>
      </c>
      <c r="C9" s="17"/>
      <c r="D9" s="16"/>
      <c r="E9" s="17"/>
      <c r="F9" s="19"/>
      <c r="G9" s="20"/>
      <c r="H9" s="20"/>
      <c r="I9" s="20"/>
      <c r="J9" s="17"/>
      <c r="K9" s="20"/>
      <c r="L9" s="17"/>
      <c r="M9" s="17"/>
      <c r="N9" s="17"/>
      <c r="O9" s="17"/>
      <c r="P9" s="17"/>
      <c r="Q9" s="17"/>
      <c r="R9" s="17"/>
      <c r="S9" s="17"/>
      <c r="T9" s="17"/>
      <c r="U9" s="17"/>
      <c r="V9" s="17"/>
      <c r="W9" s="17"/>
      <c r="X9" s="17"/>
    </row>
    <row r="10" spans="1:24">
      <c r="A10" s="38">
        <v>802.24</v>
      </c>
      <c r="B10" s="17">
        <f>COUNTIF('Form Responses'!B2:B335,"802.24")</f>
        <v>1</v>
      </c>
      <c r="C10" s="17"/>
      <c r="D10" s="16"/>
      <c r="E10" s="17"/>
      <c r="F10" s="19"/>
      <c r="G10" s="20"/>
      <c r="H10" s="20"/>
      <c r="I10" s="20"/>
      <c r="J10" s="17"/>
      <c r="K10" s="20"/>
      <c r="L10" s="17"/>
      <c r="M10" s="17"/>
      <c r="N10" s="17"/>
      <c r="O10" s="17"/>
      <c r="P10" s="17"/>
      <c r="Q10" s="17"/>
      <c r="R10" s="17"/>
      <c r="S10" s="17"/>
      <c r="T10" s="17"/>
      <c r="U10" s="17"/>
      <c r="V10" s="17"/>
      <c r="W10" s="17"/>
      <c r="X10" s="17"/>
    </row>
    <row r="11" spans="1:24">
      <c r="A11" s="38"/>
      <c r="B11" s="17"/>
      <c r="C11" s="17"/>
      <c r="D11" s="16"/>
      <c r="E11" s="17"/>
      <c r="F11" s="19"/>
      <c r="G11" s="20"/>
      <c r="H11" s="20"/>
      <c r="I11" s="20"/>
      <c r="J11" s="17"/>
      <c r="K11" s="20"/>
      <c r="L11" s="17"/>
      <c r="M11" s="17"/>
      <c r="N11" s="17"/>
      <c r="O11" s="17"/>
      <c r="P11" s="17"/>
      <c r="Q11" s="17"/>
      <c r="R11" s="17"/>
      <c r="S11" s="17"/>
      <c r="T11" s="17"/>
      <c r="U11" s="17"/>
      <c r="V11" s="17"/>
      <c r="W11" s="17"/>
      <c r="X11" s="17"/>
    </row>
    <row r="12" spans="1:24" ht="14">
      <c r="A12" s="39" t="s">
        <v>1</v>
      </c>
    </row>
    <row r="13" spans="1:24" ht="14">
      <c r="A13" s="29" t="s">
        <v>10</v>
      </c>
      <c r="B13">
        <f>COUNTIF('Form Responses'!C2:C335,"USA")</f>
        <v>188</v>
      </c>
    </row>
    <row r="14" spans="1:24" ht="14">
      <c r="A14" s="29" t="s">
        <v>53</v>
      </c>
      <c r="B14">
        <f>COUNTIF('Form Responses'!C2:C335,"Europe")</f>
        <v>75</v>
      </c>
    </row>
    <row r="15" spans="1:24" ht="14">
      <c r="A15" s="29" t="s">
        <v>97</v>
      </c>
      <c r="B15">
        <f>COUNTIF('Form Responses'!C2:C335,"Asia")</f>
        <v>47</v>
      </c>
    </row>
    <row r="16" spans="1:24" ht="14">
      <c r="A16" s="29" t="s">
        <v>59</v>
      </c>
      <c r="B16">
        <f>COUNTIF('Form Responses'!C2:C335,"Canada")</f>
        <v>13</v>
      </c>
    </row>
    <row r="17" spans="1:2" ht="14">
      <c r="A17" s="29" t="s">
        <v>21</v>
      </c>
      <c r="B17">
        <f>COUNTIF('Form Responses'!C2:C335,"Australia")</f>
        <v>2</v>
      </c>
    </row>
    <row r="18" spans="1:2" ht="14">
      <c r="A18" s="29" t="s">
        <v>97</v>
      </c>
      <c r="B18">
        <f>COUNTIF('Form Responses'!C2:C335,"Asia")</f>
        <v>47</v>
      </c>
    </row>
    <row r="19" spans="1:2" ht="14">
      <c r="A19" s="29" t="s">
        <v>106</v>
      </c>
      <c r="B19">
        <f>COUNTIF('Form Responses'!C2:C335,"Middle East")</f>
        <v>8</v>
      </c>
    </row>
    <row r="20" spans="1:2" ht="14">
      <c r="A20" s="29" t="s">
        <v>947</v>
      </c>
      <c r="B20">
        <f>COUNTIF('Form Responses'!C2:C335,"Latin America")</f>
        <v>1</v>
      </c>
    </row>
    <row r="22" spans="1:2" s="24" customFormat="1" ht="14">
      <c r="A22" s="40" t="s">
        <v>2</v>
      </c>
    </row>
    <row r="23" spans="1:2" ht="14">
      <c r="A23" s="29" t="s">
        <v>445</v>
      </c>
      <c r="B23">
        <f>COUNTIF('Form Responses'!D2:D335,"*2019-01*")</f>
        <v>218</v>
      </c>
    </row>
    <row r="24" spans="1:2" ht="14">
      <c r="A24" s="29" t="s">
        <v>548</v>
      </c>
      <c r="B24">
        <f>COUNTIF('Form Responses'!D2:D335,"*2019-03*")</f>
        <v>111</v>
      </c>
    </row>
    <row r="25" spans="1:2" ht="14">
      <c r="A25" s="31" t="s">
        <v>654</v>
      </c>
      <c r="B25">
        <f>COUNTIF('Form Responses'!D2:D335,"*2019-05*")</f>
        <v>198</v>
      </c>
    </row>
    <row r="26" spans="1:2" ht="14">
      <c r="A26" s="31" t="s">
        <v>151</v>
      </c>
      <c r="B26">
        <f>COUNTIF('Form Responses'!D2:D335,"*2019-07*")</f>
        <v>218</v>
      </c>
    </row>
    <row r="27" spans="1:2" ht="14">
      <c r="A27" s="31" t="s">
        <v>830</v>
      </c>
      <c r="B27">
        <f>COUNTIF('Form Responses'!D2:D335,"*2019-09*")</f>
        <v>188</v>
      </c>
    </row>
    <row r="28" spans="1:2" ht="14">
      <c r="A28" s="31" t="s">
        <v>51</v>
      </c>
      <c r="B28">
        <f>COUNTIF('Form Responses'!D2:D335,"*2019-11*")</f>
        <v>224</v>
      </c>
    </row>
    <row r="29" spans="1:2" ht="14">
      <c r="A29" s="31" t="s">
        <v>118</v>
      </c>
      <c r="B29">
        <f>COUNTIF('Form Responses'!D2:D335,"*2020-01*")</f>
        <v>221</v>
      </c>
    </row>
    <row r="31" spans="1:2" s="24" customFormat="1" ht="42">
      <c r="A31" s="40" t="s">
        <v>3</v>
      </c>
    </row>
    <row r="32" spans="1:2" ht="14">
      <c r="A32" s="29" t="s">
        <v>951</v>
      </c>
      <c r="B32">
        <f>COUNTIF('Form Responses'!E2:E335,"allowed")</f>
        <v>47</v>
      </c>
    </row>
    <row r="33" spans="1:2" ht="14">
      <c r="A33" s="29" t="s">
        <v>952</v>
      </c>
      <c r="B33">
        <f>COUNTIF('Form Responses'!E2:E335,"prohibited")</f>
        <v>131</v>
      </c>
    </row>
    <row r="34" spans="1:2" ht="14">
      <c r="A34" s="31" t="s">
        <v>953</v>
      </c>
      <c r="B34">
        <f>COUNTIF('Form Responses'!E2:E335,"special approval")</f>
        <v>156</v>
      </c>
    </row>
    <row r="36" spans="1:2" s="24" customFormat="1" ht="28">
      <c r="A36" s="40" t="s">
        <v>954</v>
      </c>
    </row>
    <row r="37" spans="1:2" ht="14">
      <c r="A37" s="29" t="s">
        <v>34</v>
      </c>
      <c r="B37">
        <f>COUNTIF('Form Responses'!F2:F335,"5 Absolutely")</f>
        <v>19</v>
      </c>
    </row>
    <row r="38" spans="1:2" ht="14">
      <c r="A38" s="29" t="s">
        <v>46</v>
      </c>
      <c r="B38">
        <f>COUNTIF('Form Responses'!F2:F335,"4 Very likely")</f>
        <v>65</v>
      </c>
    </row>
    <row r="39" spans="1:2" ht="14">
      <c r="A39" s="29" t="s">
        <v>12</v>
      </c>
      <c r="B39">
        <f>COUNTIF('Form Responses'!F2:F335,"3 Unlikely")</f>
        <v>157</v>
      </c>
    </row>
    <row r="40" spans="1:2" ht="14">
      <c r="A40" s="29" t="s">
        <v>22</v>
      </c>
      <c r="B40">
        <f>COUNTIF('Form Responses'!F2:F335,"2 Definitely not")</f>
        <v>72</v>
      </c>
    </row>
    <row r="41" spans="1:2" ht="14">
      <c r="A41" s="29" t="s">
        <v>70</v>
      </c>
      <c r="B41">
        <f>COUNTIF('Form Responses'!F2:F335,"1 never planned to attend")</f>
        <v>21</v>
      </c>
    </row>
    <row r="43" spans="1:2" ht="28">
      <c r="A43" s="40" t="s">
        <v>955</v>
      </c>
    </row>
    <row r="44" spans="1:2" ht="14">
      <c r="A44" s="31" t="s">
        <v>958</v>
      </c>
      <c r="B44">
        <f>COUNTIF('Form Responses'!H2:H335,"2020-09")</f>
        <v>10</v>
      </c>
    </row>
    <row r="45" spans="1:2" ht="14">
      <c r="A45" s="31" t="s">
        <v>959</v>
      </c>
      <c r="B45">
        <f>COUNTIF('Form Responses'!H2:H335,"2020-11")</f>
        <v>106</v>
      </c>
    </row>
    <row r="46" spans="1:2" ht="14">
      <c r="A46" s="29" t="s">
        <v>29</v>
      </c>
      <c r="B46">
        <f>COUNTIF('Form Responses'!H2:H335,"Q1 2021")</f>
        <v>75</v>
      </c>
    </row>
    <row r="47" spans="1:2" ht="14">
      <c r="A47" s="29" t="s">
        <v>13</v>
      </c>
      <c r="B47">
        <f>COUNTIF('Form Responses'!H2:H335,"Q2 2021")</f>
        <v>46</v>
      </c>
    </row>
    <row r="48" spans="1:2" ht="14">
      <c r="A48" s="31" t="s">
        <v>35</v>
      </c>
      <c r="B48">
        <f>COUNTIF('Form Responses'!H2:H335,"Late 2021")</f>
        <v>65</v>
      </c>
    </row>
    <row r="49" spans="1:2" ht="14">
      <c r="A49" s="31" t="s">
        <v>14</v>
      </c>
      <c r="B49">
        <f>COUNTIF('Form Responses'!H2:H335,"2022+")</f>
        <v>24</v>
      </c>
    </row>
    <row r="50" spans="1:2" ht="14">
      <c r="A50" s="31" t="s">
        <v>272</v>
      </c>
      <c r="B50">
        <f>COUNTIF('Form Responses'!H2:H335,"never")</f>
        <v>8</v>
      </c>
    </row>
    <row r="52" spans="1:2" ht="28">
      <c r="A52" s="40" t="s">
        <v>956</v>
      </c>
    </row>
    <row r="53" spans="1:2" ht="14">
      <c r="A53" s="31" t="s">
        <v>958</v>
      </c>
      <c r="B53" s="27">
        <f>COUNTIF('Form Responses'!H2:H335,"2020-09")</f>
        <v>10</v>
      </c>
    </row>
    <row r="54" spans="1:2" ht="14">
      <c r="A54" s="31" t="s">
        <v>959</v>
      </c>
      <c r="B54" s="27">
        <f>COUNTIF('Form Responses'!H2:H335,"2020-11")</f>
        <v>106</v>
      </c>
    </row>
    <row r="55" spans="1:2" ht="14">
      <c r="A55" s="31" t="s">
        <v>29</v>
      </c>
      <c r="B55" s="27">
        <f>COUNTIF('Form Responses'!H2:H335,"Q1 2021")</f>
        <v>75</v>
      </c>
    </row>
    <row r="56" spans="1:2" ht="14">
      <c r="A56" s="31" t="s">
        <v>13</v>
      </c>
      <c r="B56" s="27">
        <f>COUNTIF('Form Responses'!H2:H335,"Q2 2021")</f>
        <v>46</v>
      </c>
    </row>
    <row r="57" spans="1:2" ht="14">
      <c r="A57" s="31" t="s">
        <v>35</v>
      </c>
      <c r="B57" s="27">
        <f>COUNTIF('Form Responses'!H2:H335,"Late 2021")</f>
        <v>65</v>
      </c>
    </row>
    <row r="58" spans="1:2" ht="14">
      <c r="A58" s="31" t="s">
        <v>14</v>
      </c>
      <c r="B58" s="27">
        <f>COUNTIF('Form Responses'!H2:H335,"2022+")</f>
        <v>24</v>
      </c>
    </row>
    <row r="59" spans="1:2" ht="14">
      <c r="A59" s="31" t="s">
        <v>272</v>
      </c>
      <c r="B59" s="27">
        <f>COUNTIF('Form Responses'!H2:H335,"never")</f>
        <v>8</v>
      </c>
    </row>
    <row r="62" spans="1:2" ht="28">
      <c r="A62" s="40" t="s">
        <v>957</v>
      </c>
    </row>
    <row r="63" spans="1:2" ht="14">
      <c r="A63" s="31" t="s">
        <v>958</v>
      </c>
      <c r="B63">
        <f>COUNTIF('Form Responses'!I2:I335,"2020-09")</f>
        <v>52</v>
      </c>
    </row>
    <row r="64" spans="1:2" ht="14">
      <c r="A64" s="31" t="s">
        <v>959</v>
      </c>
      <c r="B64">
        <f>COUNTIF('Form Responses'!I2:I335,"2020-11")</f>
        <v>49</v>
      </c>
    </row>
    <row r="65" spans="1:2" ht="14">
      <c r="A65" s="31" t="s">
        <v>29</v>
      </c>
      <c r="B65">
        <f>COUNTIF('Form Responses'!I2:I335,"Q1 2021")</f>
        <v>100</v>
      </c>
    </row>
    <row r="66" spans="1:2" ht="14">
      <c r="A66" s="31" t="s">
        <v>13</v>
      </c>
      <c r="B66">
        <f>COUNTIF('Form Responses'!I2:I335,"Q2 2021")</f>
        <v>55</v>
      </c>
    </row>
    <row r="67" spans="1:2" ht="14">
      <c r="A67" s="31" t="s">
        <v>35</v>
      </c>
      <c r="B67">
        <f>COUNTIF('Form Responses'!I2:I335,"Late 2021")</f>
        <v>59</v>
      </c>
    </row>
    <row r="68" spans="1:2" ht="14">
      <c r="A68" s="31" t="s">
        <v>14</v>
      </c>
      <c r="B68">
        <f>COUNTIF('Form Responses'!I2:I335,"2022+")</f>
        <v>14</v>
      </c>
    </row>
    <row r="69" spans="1:2" ht="14">
      <c r="A69" s="31" t="s">
        <v>272</v>
      </c>
      <c r="B69">
        <f>COUNTIF('Form Responses'!I2:I335,"never")</f>
        <v>5</v>
      </c>
    </row>
    <row r="71" spans="1:2" ht="28">
      <c r="A71" s="40" t="s">
        <v>960</v>
      </c>
    </row>
    <row r="72" spans="1:2" ht="14">
      <c r="A72" s="29" t="s">
        <v>17</v>
      </c>
      <c r="B72">
        <f>COUNTIF('Form Responses'!J2:J335,"Yes")</f>
        <v>58</v>
      </c>
    </row>
    <row r="73" spans="1:2" ht="14">
      <c r="A73" s="29" t="s">
        <v>23</v>
      </c>
      <c r="B73">
        <f>COUNTIF('Form Responses'!J2:J335,"uncertain")</f>
        <v>46</v>
      </c>
    </row>
    <row r="74" spans="1:2" ht="14">
      <c r="A74" s="29" t="s">
        <v>71</v>
      </c>
      <c r="B74">
        <f>COUNTIF('Form Responses'!J2:J335,"No, because the date is too soon")</f>
        <v>11</v>
      </c>
    </row>
    <row r="75" spans="1:2" ht="14">
      <c r="A75" s="29" t="s">
        <v>156</v>
      </c>
      <c r="B75">
        <f>COUNTIF('Form Responses'!J2:J335,"No, because of the location")</f>
        <v>24</v>
      </c>
    </row>
    <row r="76" spans="1:2" ht="14">
      <c r="A76" s="29" t="s">
        <v>133</v>
      </c>
      <c r="B76">
        <f>COUNTIF('Form Responses'!J2:J335,"No, for other reasons")</f>
        <v>6</v>
      </c>
    </row>
    <row r="77" spans="1:2" ht="14">
      <c r="A77" s="31" t="s">
        <v>15</v>
      </c>
      <c r="B77">
        <f>COUNTIF('Form Responses'!J2:J335,"No, because I do not attend IEEE 802 Wireless Interims")</f>
        <v>33</v>
      </c>
    </row>
    <row r="79" spans="1:2" ht="28">
      <c r="A79" s="40" t="s">
        <v>968</v>
      </c>
    </row>
    <row r="80" spans="1:2" ht="14">
      <c r="A80" s="29" t="s">
        <v>958</v>
      </c>
      <c r="B80">
        <f>COUNTIF('Form Responses'!K2:K335,"2020-09")</f>
        <v>44</v>
      </c>
    </row>
    <row r="81" spans="1:18" ht="14">
      <c r="A81" s="29" t="s">
        <v>959</v>
      </c>
      <c r="B81">
        <f>COUNTIF('Form Responses'!K2:K335,"2020-11")</f>
        <v>43</v>
      </c>
    </row>
    <row r="82" spans="1:18" ht="14">
      <c r="A82" s="29" t="s">
        <v>969</v>
      </c>
      <c r="B82">
        <f>COUNTIF('Form Responses'!K2:K335,"2021-03")</f>
        <v>8</v>
      </c>
    </row>
    <row r="83" spans="1:18" ht="14">
      <c r="A83" s="29" t="s">
        <v>14</v>
      </c>
      <c r="B83">
        <f>COUNTIF('Form Responses'!K2:K335,"2022+")</f>
        <v>3</v>
      </c>
    </row>
    <row r="84" spans="1:18" ht="14">
      <c r="A84" s="29" t="s">
        <v>35</v>
      </c>
      <c r="B84">
        <f>COUNTIF('Form Responses'!K2:K335,"Late 2021")</f>
        <v>6</v>
      </c>
    </row>
    <row r="85" spans="1:18" ht="14">
      <c r="A85" s="29" t="s">
        <v>16</v>
      </c>
      <c r="B85">
        <f>COUNTIF('Form Responses'!K2:K335,"Unknown")</f>
        <v>75</v>
      </c>
    </row>
    <row r="87" spans="1:18" ht="84">
      <c r="A87" s="40" t="s">
        <v>4</v>
      </c>
    </row>
    <row r="88" spans="1:18" ht="14">
      <c r="A88" s="31" t="s">
        <v>17</v>
      </c>
      <c r="B88">
        <f>COUNTIF('Form Responses'!L2:L335,"Yes")</f>
        <v>222</v>
      </c>
    </row>
    <row r="89" spans="1:18" ht="14">
      <c r="A89" s="31" t="s">
        <v>36</v>
      </c>
      <c r="B89">
        <f>COUNTIF('Form Responses'!L2:L335,"No")</f>
        <v>112</v>
      </c>
    </row>
    <row r="91" spans="1:18" ht="56">
      <c r="A91" s="40" t="s">
        <v>961</v>
      </c>
      <c r="L91" s="24"/>
      <c r="M91" s="24"/>
      <c r="N91" s="24"/>
      <c r="O91" s="24"/>
      <c r="P91" s="24"/>
      <c r="Q91" s="24"/>
      <c r="R91" s="24"/>
    </row>
    <row r="92" spans="1:18" ht="14">
      <c r="A92" s="31" t="s">
        <v>970</v>
      </c>
      <c r="B92" s="27">
        <f>COUNTIF('Form Responses'!N2:N335,"5")</f>
        <v>240</v>
      </c>
    </row>
    <row r="93" spans="1:18" ht="14">
      <c r="A93" s="31" t="s">
        <v>971</v>
      </c>
      <c r="B93" s="27">
        <f>COUNTIF('Form Responses'!N2:N335,"4")</f>
        <v>52</v>
      </c>
    </row>
    <row r="94" spans="1:18" ht="14">
      <c r="A94" s="31" t="s">
        <v>972</v>
      </c>
      <c r="B94">
        <f>COUNTIF('Form Responses'!N2:N335,"3")</f>
        <v>23</v>
      </c>
    </row>
    <row r="95" spans="1:18" ht="14">
      <c r="A95" s="31" t="s">
        <v>973</v>
      </c>
      <c r="B95">
        <f>COUNTIF('Form Responses'!N2:N335,"2")</f>
        <v>9</v>
      </c>
    </row>
    <row r="96" spans="1:18" ht="14">
      <c r="A96" s="31" t="s">
        <v>974</v>
      </c>
      <c r="B96">
        <f>COUNTIF('Form Responses'!N2:N335,"1")</f>
        <v>10</v>
      </c>
    </row>
    <row r="98" spans="1:24" ht="56">
      <c r="A98" s="40" t="s">
        <v>962</v>
      </c>
      <c r="B98" s="24"/>
      <c r="C98" s="24"/>
      <c r="D98" s="24"/>
      <c r="E98" s="24"/>
      <c r="F98" s="24"/>
      <c r="G98" s="24"/>
      <c r="H98" s="24"/>
      <c r="I98" s="24"/>
      <c r="J98" s="27"/>
      <c r="K98" s="27"/>
      <c r="L98" s="27"/>
      <c r="M98" s="27"/>
      <c r="N98" s="27"/>
      <c r="O98" s="27"/>
      <c r="P98" s="27"/>
      <c r="Q98" s="27"/>
      <c r="R98" s="27"/>
      <c r="S98" s="27"/>
      <c r="T98" s="27"/>
      <c r="U98" s="27"/>
      <c r="V98" s="27"/>
      <c r="W98" s="27"/>
      <c r="X98" s="27"/>
    </row>
    <row r="99" spans="1:24" ht="14">
      <c r="A99" s="31" t="s">
        <v>970</v>
      </c>
      <c r="B99" s="27">
        <f>COUNTIF('Form Responses'!O2:O335,"5")</f>
        <v>184</v>
      </c>
      <c r="C99" s="27"/>
      <c r="D99" s="27"/>
      <c r="E99" s="27"/>
      <c r="F99" s="27"/>
      <c r="G99" s="27"/>
      <c r="H99" s="27"/>
      <c r="I99" s="27"/>
      <c r="J99" s="27"/>
      <c r="K99" s="27"/>
      <c r="L99" s="27"/>
      <c r="M99" s="27"/>
      <c r="N99" s="27"/>
      <c r="O99" s="27"/>
      <c r="P99" s="27"/>
      <c r="Q99" s="27"/>
      <c r="R99" s="27"/>
      <c r="S99" s="27"/>
      <c r="T99" s="27"/>
      <c r="U99" s="27"/>
      <c r="V99" s="27"/>
      <c r="W99" s="27"/>
      <c r="X99" s="27"/>
    </row>
    <row r="100" spans="1:24" ht="14">
      <c r="A100" s="31" t="s">
        <v>971</v>
      </c>
      <c r="B100" s="27">
        <f>COUNTIF('Form Responses'!O2:O335,"4")</f>
        <v>84</v>
      </c>
      <c r="C100" s="27"/>
      <c r="D100" s="27"/>
      <c r="E100" s="27"/>
      <c r="F100" s="27"/>
      <c r="G100" s="27"/>
      <c r="H100" s="27"/>
      <c r="I100" s="27"/>
      <c r="J100" s="27"/>
      <c r="K100" s="27"/>
      <c r="L100" s="27"/>
      <c r="M100" s="27"/>
      <c r="N100" s="27"/>
      <c r="O100" s="27"/>
      <c r="P100" s="27"/>
      <c r="Q100" s="27"/>
      <c r="R100" s="27"/>
      <c r="S100" s="27"/>
      <c r="T100" s="27"/>
      <c r="U100" s="27"/>
      <c r="V100" s="27"/>
      <c r="W100" s="27"/>
      <c r="X100" s="27"/>
    </row>
    <row r="101" spans="1:24" ht="14">
      <c r="A101" s="31" t="s">
        <v>972</v>
      </c>
      <c r="B101" s="27">
        <f>COUNTIF('Form Responses'!O2:O335,"3")</f>
        <v>41</v>
      </c>
      <c r="C101" s="27"/>
      <c r="D101" s="27"/>
      <c r="E101" s="27"/>
      <c r="F101" s="27"/>
      <c r="G101" s="27"/>
      <c r="H101" s="27"/>
      <c r="I101" s="27"/>
      <c r="J101" s="27"/>
      <c r="K101" s="27"/>
      <c r="L101" s="27"/>
      <c r="M101" s="27"/>
      <c r="N101" s="27"/>
      <c r="O101" s="27"/>
      <c r="P101" s="27"/>
      <c r="Q101" s="27"/>
      <c r="R101" s="27"/>
      <c r="S101" s="27"/>
      <c r="T101" s="27"/>
      <c r="U101" s="27"/>
      <c r="V101" s="27"/>
      <c r="W101" s="27"/>
      <c r="X101" s="27"/>
    </row>
    <row r="102" spans="1:24" ht="14">
      <c r="A102" s="31" t="s">
        <v>973</v>
      </c>
      <c r="B102" s="27">
        <f>COUNTIF('Form Responses'!O2:O335,"2")</f>
        <v>14</v>
      </c>
      <c r="C102" s="27"/>
      <c r="D102" s="27"/>
      <c r="E102" s="27"/>
      <c r="F102" s="27"/>
      <c r="G102" s="27"/>
      <c r="H102" s="27"/>
      <c r="I102" s="27"/>
      <c r="J102" s="27"/>
      <c r="K102" s="27"/>
      <c r="L102" s="27"/>
      <c r="M102" s="27"/>
      <c r="N102" s="27"/>
      <c r="O102" s="27"/>
      <c r="P102" s="27"/>
      <c r="Q102" s="27"/>
      <c r="R102" s="27"/>
      <c r="S102" s="27"/>
      <c r="T102" s="27"/>
      <c r="U102" s="27"/>
      <c r="V102" s="27"/>
      <c r="W102" s="27"/>
      <c r="X102" s="27"/>
    </row>
    <row r="103" spans="1:24" ht="14">
      <c r="A103" s="31" t="s">
        <v>974</v>
      </c>
      <c r="B103" s="27">
        <f>COUNTIF('Form Responses'!O2:O335,"1")</f>
        <v>11</v>
      </c>
      <c r="C103" s="27"/>
      <c r="D103" s="27"/>
      <c r="E103" s="27"/>
      <c r="F103" s="27"/>
      <c r="G103" s="27"/>
      <c r="H103" s="27"/>
      <c r="I103" s="27"/>
      <c r="J103" s="27"/>
      <c r="K103" s="27"/>
      <c r="L103" s="27"/>
      <c r="M103" s="27"/>
      <c r="N103" s="27"/>
      <c r="O103" s="27"/>
      <c r="P103" s="27"/>
      <c r="Q103" s="27"/>
      <c r="R103" s="27"/>
      <c r="S103" s="27"/>
      <c r="T103" s="27"/>
      <c r="U103" s="27"/>
      <c r="V103" s="27"/>
      <c r="W103" s="27"/>
      <c r="X103" s="27"/>
    </row>
    <row r="104" spans="1:24">
      <c r="A104" s="31"/>
      <c r="B104" s="27"/>
      <c r="C104" s="27"/>
      <c r="D104" s="27"/>
      <c r="E104" s="27"/>
      <c r="F104" s="27"/>
      <c r="G104" s="27"/>
      <c r="H104" s="27"/>
      <c r="I104" s="27"/>
      <c r="J104" s="27"/>
      <c r="K104" s="27"/>
      <c r="L104" s="27"/>
      <c r="M104" s="27"/>
      <c r="N104" s="27"/>
      <c r="O104" s="27"/>
      <c r="P104" s="27"/>
      <c r="Q104" s="27"/>
      <c r="R104" s="27"/>
      <c r="S104" s="27"/>
      <c r="T104" s="27"/>
      <c r="U104" s="27"/>
      <c r="V104" s="27"/>
      <c r="W104" s="27"/>
      <c r="X104" s="27"/>
    </row>
    <row r="105" spans="1:24" ht="56">
      <c r="A105" s="40" t="s">
        <v>963</v>
      </c>
      <c r="B105" s="24"/>
      <c r="C105" s="24"/>
      <c r="D105" s="24"/>
      <c r="E105" s="24"/>
      <c r="F105" s="24"/>
      <c r="G105" s="24"/>
      <c r="H105" s="24"/>
      <c r="I105" s="24"/>
      <c r="J105" s="27"/>
      <c r="K105" s="27"/>
      <c r="L105" s="27"/>
      <c r="M105" s="27"/>
      <c r="N105" s="27"/>
      <c r="O105" s="27"/>
      <c r="P105" s="27"/>
      <c r="Q105" s="27"/>
      <c r="R105" s="27"/>
      <c r="S105" s="27"/>
      <c r="T105" s="27"/>
      <c r="U105" s="27"/>
      <c r="V105" s="27"/>
      <c r="W105" s="27"/>
      <c r="X105" s="27"/>
    </row>
    <row r="106" spans="1:24" ht="14">
      <c r="A106" s="31" t="s">
        <v>970</v>
      </c>
      <c r="B106" s="27">
        <f>COUNTIF('Form Responses'!P2:P335,"5")</f>
        <v>229</v>
      </c>
      <c r="C106" s="27"/>
      <c r="D106" s="27"/>
      <c r="E106" s="27"/>
      <c r="F106" s="27"/>
      <c r="G106" s="27"/>
      <c r="H106" s="27"/>
      <c r="I106" s="27"/>
      <c r="J106" s="27"/>
      <c r="K106" s="27"/>
      <c r="L106" s="27"/>
      <c r="M106" s="27"/>
      <c r="N106" s="27"/>
      <c r="O106" s="27"/>
      <c r="P106" s="27"/>
      <c r="Q106" s="27"/>
      <c r="R106" s="27"/>
      <c r="S106" s="27"/>
      <c r="T106" s="27"/>
      <c r="U106" s="27"/>
      <c r="V106" s="27"/>
      <c r="W106" s="27"/>
      <c r="X106" s="27"/>
    </row>
    <row r="107" spans="1:24" ht="14">
      <c r="A107" s="31" t="s">
        <v>971</v>
      </c>
      <c r="B107" s="27">
        <f>COUNTIF('Form Responses'!P2:P335,"4")</f>
        <v>55</v>
      </c>
      <c r="C107" s="27"/>
      <c r="D107" s="27"/>
      <c r="E107" s="27"/>
      <c r="F107" s="27"/>
      <c r="G107" s="27"/>
      <c r="H107" s="27"/>
      <c r="I107" s="27"/>
      <c r="J107" s="27"/>
      <c r="K107" s="27"/>
      <c r="L107" s="27"/>
      <c r="M107" s="27"/>
      <c r="N107" s="27"/>
      <c r="O107" s="27"/>
      <c r="P107" s="27"/>
      <c r="Q107" s="27"/>
      <c r="R107" s="27"/>
      <c r="S107" s="27"/>
      <c r="T107" s="27"/>
      <c r="U107" s="27"/>
      <c r="V107" s="27"/>
      <c r="W107" s="27"/>
      <c r="X107" s="27"/>
    </row>
    <row r="108" spans="1:24" ht="14">
      <c r="A108" s="31" t="s">
        <v>972</v>
      </c>
      <c r="B108" s="27">
        <f>COUNTIF('Form Responses'!P2:P335,"3")</f>
        <v>25</v>
      </c>
      <c r="C108" s="27"/>
      <c r="D108" s="27"/>
      <c r="E108" s="27"/>
      <c r="F108" s="27"/>
      <c r="G108" s="27"/>
      <c r="H108" s="27"/>
      <c r="I108" s="27"/>
      <c r="J108" s="27"/>
      <c r="K108" s="27"/>
      <c r="L108" s="27"/>
      <c r="M108" s="27"/>
      <c r="N108" s="27"/>
      <c r="O108" s="27"/>
      <c r="P108" s="27"/>
      <c r="Q108" s="27"/>
      <c r="R108" s="27"/>
      <c r="S108" s="27"/>
      <c r="T108" s="27"/>
      <c r="U108" s="27"/>
      <c r="V108" s="27"/>
      <c r="W108" s="27"/>
      <c r="X108" s="27"/>
    </row>
    <row r="109" spans="1:24" ht="14">
      <c r="A109" s="31" t="s">
        <v>973</v>
      </c>
      <c r="B109" s="27">
        <f>COUNTIF('Form Responses'!P2:P335,"2")</f>
        <v>8</v>
      </c>
      <c r="C109" s="27"/>
      <c r="D109" s="27"/>
      <c r="E109" s="27"/>
      <c r="F109" s="27"/>
      <c r="G109" s="27"/>
      <c r="H109" s="27"/>
      <c r="I109" s="27"/>
      <c r="J109" s="27"/>
      <c r="K109" s="27"/>
      <c r="L109" s="27"/>
      <c r="M109" s="27"/>
      <c r="N109" s="27"/>
      <c r="O109" s="27"/>
      <c r="P109" s="27"/>
      <c r="Q109" s="27"/>
      <c r="R109" s="27"/>
      <c r="S109" s="27"/>
      <c r="T109" s="27"/>
      <c r="U109" s="27"/>
      <c r="V109" s="27"/>
      <c r="W109" s="27"/>
      <c r="X109" s="27"/>
    </row>
    <row r="110" spans="1:24" ht="14">
      <c r="A110" s="31" t="s">
        <v>974</v>
      </c>
      <c r="B110" s="27">
        <f>COUNTIF('Form Responses'!P2:P335,"1")</f>
        <v>17</v>
      </c>
      <c r="C110" s="27"/>
      <c r="D110" s="27"/>
      <c r="E110" s="27"/>
      <c r="F110" s="27"/>
      <c r="G110" s="27"/>
      <c r="H110" s="27"/>
      <c r="I110" s="27"/>
      <c r="J110" s="27"/>
      <c r="K110" s="27"/>
      <c r="L110" s="27"/>
      <c r="M110" s="27"/>
      <c r="N110" s="27"/>
      <c r="O110" s="27"/>
      <c r="P110" s="27"/>
      <c r="Q110" s="27"/>
      <c r="R110" s="27"/>
      <c r="S110" s="27"/>
      <c r="T110" s="27"/>
      <c r="U110" s="27"/>
      <c r="V110" s="27"/>
      <c r="W110" s="27"/>
      <c r="X110" s="27"/>
    </row>
    <row r="111" spans="1:24">
      <c r="A111" s="31"/>
      <c r="B111" s="27"/>
      <c r="C111" s="27"/>
      <c r="D111" s="27"/>
      <c r="E111" s="27"/>
      <c r="F111" s="27"/>
      <c r="G111" s="27"/>
      <c r="H111" s="27"/>
      <c r="I111" s="27"/>
      <c r="J111" s="27"/>
      <c r="K111" s="27"/>
      <c r="L111" s="27"/>
      <c r="M111" s="27"/>
      <c r="N111" s="27"/>
      <c r="O111" s="27"/>
      <c r="P111" s="27"/>
      <c r="Q111" s="27"/>
      <c r="R111" s="27"/>
      <c r="S111" s="27"/>
      <c r="T111" s="27"/>
      <c r="U111" s="27"/>
      <c r="V111" s="27"/>
      <c r="W111" s="27"/>
      <c r="X111" s="27"/>
    </row>
    <row r="112" spans="1:24" ht="56">
      <c r="A112" s="40" t="s">
        <v>964</v>
      </c>
      <c r="B112" s="24"/>
      <c r="C112" s="24"/>
      <c r="D112" s="24"/>
      <c r="E112" s="24"/>
      <c r="F112" s="24"/>
      <c r="G112" s="24"/>
      <c r="H112" s="24"/>
      <c r="I112" s="24"/>
      <c r="J112" s="27"/>
      <c r="K112" s="27"/>
      <c r="L112" s="27"/>
      <c r="M112" s="27"/>
      <c r="N112" s="27"/>
      <c r="O112" s="27"/>
      <c r="P112" s="27"/>
      <c r="Q112" s="27"/>
      <c r="R112" s="27"/>
      <c r="S112" s="27"/>
      <c r="T112" s="27"/>
      <c r="U112" s="27"/>
      <c r="V112" s="27"/>
      <c r="W112" s="27"/>
      <c r="X112" s="27"/>
    </row>
    <row r="113" spans="1:24" ht="14">
      <c r="A113" s="31" t="s">
        <v>970</v>
      </c>
      <c r="B113" s="27">
        <f>COUNTIF('Form Responses'!Q2:Q335,"5")</f>
        <v>22</v>
      </c>
      <c r="C113" s="27"/>
      <c r="D113" s="27"/>
      <c r="E113" s="27"/>
      <c r="F113" s="27"/>
      <c r="G113" s="27"/>
      <c r="H113" s="27"/>
      <c r="I113" s="27"/>
      <c r="J113" s="27"/>
      <c r="K113" s="27"/>
      <c r="L113" s="27"/>
      <c r="M113" s="27"/>
      <c r="N113" s="27"/>
      <c r="O113" s="27"/>
      <c r="P113" s="27"/>
      <c r="Q113" s="27"/>
      <c r="R113" s="27"/>
      <c r="S113" s="27"/>
      <c r="T113" s="27"/>
      <c r="U113" s="27"/>
      <c r="V113" s="27"/>
      <c r="W113" s="27"/>
      <c r="X113" s="27"/>
    </row>
    <row r="114" spans="1:24" ht="14">
      <c r="A114" s="31" t="s">
        <v>971</v>
      </c>
      <c r="B114" s="27">
        <f>COUNTIF('Form Responses'!Q2:Q335,"4")</f>
        <v>42</v>
      </c>
      <c r="C114" s="27"/>
      <c r="D114" s="27"/>
      <c r="E114" s="27"/>
      <c r="F114" s="27"/>
      <c r="G114" s="27"/>
      <c r="H114" s="27"/>
      <c r="I114" s="27"/>
      <c r="J114" s="27"/>
      <c r="K114" s="27"/>
      <c r="L114" s="27"/>
      <c r="M114" s="27"/>
      <c r="N114" s="27"/>
      <c r="O114" s="27"/>
      <c r="P114" s="27"/>
      <c r="Q114" s="27"/>
      <c r="R114" s="27"/>
      <c r="S114" s="27"/>
      <c r="T114" s="27"/>
      <c r="U114" s="27"/>
      <c r="V114" s="27"/>
      <c r="W114" s="27"/>
      <c r="X114" s="27"/>
    </row>
    <row r="115" spans="1:24" ht="14">
      <c r="A115" s="31" t="s">
        <v>972</v>
      </c>
      <c r="B115" s="27">
        <f>COUNTIF('Form Responses'!Q2:Q335,"3")</f>
        <v>109</v>
      </c>
      <c r="C115" s="27"/>
      <c r="D115" s="27"/>
      <c r="E115" s="27"/>
      <c r="F115" s="27"/>
      <c r="G115" s="27"/>
      <c r="H115" s="27"/>
      <c r="I115" s="27"/>
      <c r="J115" s="27"/>
      <c r="K115" s="27"/>
      <c r="L115" s="27"/>
      <c r="M115" s="27"/>
      <c r="N115" s="27"/>
      <c r="O115" s="27"/>
      <c r="P115" s="27"/>
      <c r="Q115" s="27"/>
      <c r="R115" s="27"/>
      <c r="S115" s="27"/>
      <c r="T115" s="27"/>
      <c r="U115" s="27"/>
      <c r="V115" s="27"/>
      <c r="W115" s="27"/>
      <c r="X115" s="27"/>
    </row>
    <row r="116" spans="1:24" ht="14">
      <c r="A116" s="31" t="s">
        <v>973</v>
      </c>
      <c r="B116" s="27">
        <f>COUNTIF('Form Responses'!Q2:Q335,"2")</f>
        <v>74</v>
      </c>
      <c r="C116" s="27"/>
      <c r="D116" s="27"/>
      <c r="E116" s="27"/>
      <c r="F116" s="27"/>
      <c r="G116" s="27"/>
      <c r="H116" s="27"/>
      <c r="I116" s="27"/>
      <c r="J116" s="27"/>
      <c r="K116" s="27"/>
      <c r="L116" s="27"/>
      <c r="M116" s="27"/>
      <c r="N116" s="27"/>
      <c r="O116" s="27"/>
      <c r="P116" s="27"/>
      <c r="Q116" s="27"/>
      <c r="R116" s="27"/>
      <c r="S116" s="27"/>
      <c r="T116" s="27"/>
      <c r="U116" s="27"/>
      <c r="V116" s="27"/>
      <c r="W116" s="27"/>
      <c r="X116" s="27"/>
    </row>
    <row r="117" spans="1:24" ht="14">
      <c r="A117" s="31" t="s">
        <v>974</v>
      </c>
      <c r="B117" s="27">
        <f>COUNTIF('Form Responses'!Q2:Q335,"1")</f>
        <v>87</v>
      </c>
      <c r="C117" s="27"/>
      <c r="D117" s="27"/>
      <c r="E117" s="27"/>
      <c r="F117" s="27"/>
      <c r="G117" s="27"/>
      <c r="H117" s="27"/>
      <c r="I117" s="27"/>
      <c r="J117" s="27"/>
      <c r="K117" s="27"/>
      <c r="L117" s="27"/>
      <c r="M117" s="27"/>
      <c r="N117" s="27"/>
      <c r="O117" s="27"/>
      <c r="P117" s="27"/>
      <c r="Q117" s="27"/>
      <c r="R117" s="27"/>
      <c r="S117" s="27"/>
      <c r="T117" s="27"/>
      <c r="U117" s="27"/>
      <c r="V117" s="27"/>
      <c r="W117" s="27"/>
      <c r="X117" s="27"/>
    </row>
    <row r="118" spans="1:24">
      <c r="A118" s="31"/>
      <c r="B118" s="27"/>
      <c r="C118" s="27"/>
      <c r="D118" s="27"/>
      <c r="E118" s="27"/>
      <c r="F118" s="27"/>
      <c r="G118" s="27"/>
      <c r="H118" s="27"/>
      <c r="I118" s="27"/>
      <c r="J118" s="27"/>
      <c r="K118" s="27"/>
      <c r="L118" s="27"/>
      <c r="M118" s="27"/>
      <c r="N118" s="27"/>
      <c r="O118" s="27"/>
      <c r="P118" s="27"/>
      <c r="Q118" s="27"/>
      <c r="R118" s="27"/>
      <c r="S118" s="27"/>
      <c r="T118" s="27"/>
      <c r="U118" s="27"/>
      <c r="V118" s="27"/>
      <c r="W118" s="27"/>
      <c r="X118" s="27"/>
    </row>
    <row r="119" spans="1:24" ht="56">
      <c r="A119" s="40" t="s">
        <v>965</v>
      </c>
      <c r="B119" s="24"/>
      <c r="C119" s="24"/>
      <c r="D119" s="24"/>
      <c r="E119" s="24"/>
      <c r="F119" s="24"/>
      <c r="G119" s="24"/>
      <c r="H119" s="24"/>
      <c r="I119" s="24"/>
      <c r="J119" s="27"/>
      <c r="K119" s="27"/>
      <c r="L119" s="27"/>
      <c r="M119" s="27"/>
      <c r="N119" s="27"/>
      <c r="O119" s="27"/>
      <c r="P119" s="27"/>
      <c r="Q119" s="27"/>
      <c r="R119" s="27"/>
      <c r="S119" s="27"/>
      <c r="T119" s="27"/>
      <c r="U119" s="27"/>
      <c r="V119" s="27"/>
      <c r="W119" s="27"/>
      <c r="X119" s="27"/>
    </row>
    <row r="120" spans="1:24" ht="14">
      <c r="A120" s="31" t="s">
        <v>970</v>
      </c>
      <c r="B120" s="27">
        <f>COUNTIF('Form Responses'!R2:R335,"5")</f>
        <v>127</v>
      </c>
      <c r="C120" s="27"/>
      <c r="D120" s="27"/>
      <c r="E120" s="27"/>
      <c r="F120" s="27"/>
      <c r="G120" s="27"/>
      <c r="H120" s="27"/>
      <c r="I120" s="27"/>
      <c r="J120" s="27"/>
      <c r="K120" s="27"/>
      <c r="L120" s="27"/>
      <c r="M120" s="27"/>
      <c r="N120" s="27"/>
      <c r="O120" s="27"/>
      <c r="P120" s="27"/>
      <c r="Q120" s="27"/>
      <c r="R120" s="27"/>
      <c r="S120" s="27"/>
      <c r="T120" s="27"/>
      <c r="U120" s="27"/>
      <c r="V120" s="27"/>
      <c r="W120" s="27"/>
      <c r="X120" s="27"/>
    </row>
    <row r="121" spans="1:24" ht="14">
      <c r="A121" s="31" t="s">
        <v>971</v>
      </c>
      <c r="B121" s="27">
        <f>COUNTIF('Form Responses'!R2:R335,"4")</f>
        <v>92</v>
      </c>
      <c r="C121" s="27"/>
      <c r="D121" s="27"/>
      <c r="E121" s="27"/>
      <c r="F121" s="27"/>
      <c r="G121" s="27"/>
      <c r="H121" s="27"/>
      <c r="I121" s="27"/>
      <c r="J121" s="27"/>
      <c r="K121" s="27"/>
      <c r="L121" s="27"/>
      <c r="M121" s="27"/>
      <c r="N121" s="27"/>
      <c r="O121" s="27"/>
      <c r="P121" s="27"/>
      <c r="Q121" s="27"/>
      <c r="R121" s="27"/>
      <c r="S121" s="27"/>
      <c r="T121" s="27"/>
      <c r="U121" s="27"/>
      <c r="V121" s="27"/>
      <c r="W121" s="27"/>
      <c r="X121" s="27"/>
    </row>
    <row r="122" spans="1:24" ht="14">
      <c r="A122" s="31" t="s">
        <v>972</v>
      </c>
      <c r="B122" s="27">
        <f>COUNTIF('Form Responses'!R2:R335,"3")</f>
        <v>78</v>
      </c>
      <c r="C122" s="27"/>
      <c r="D122" s="27"/>
      <c r="E122" s="27"/>
      <c r="F122" s="27"/>
      <c r="G122" s="27"/>
      <c r="H122" s="27"/>
      <c r="I122" s="27"/>
      <c r="J122" s="27"/>
      <c r="K122" s="27"/>
      <c r="L122" s="27"/>
      <c r="M122" s="27"/>
      <c r="N122" s="27"/>
      <c r="O122" s="27"/>
      <c r="P122" s="27"/>
      <c r="Q122" s="27"/>
      <c r="R122" s="27"/>
      <c r="S122" s="27"/>
      <c r="T122" s="27"/>
      <c r="U122" s="27"/>
      <c r="V122" s="27"/>
      <c r="W122" s="27"/>
      <c r="X122" s="27"/>
    </row>
    <row r="123" spans="1:24" ht="14">
      <c r="A123" s="31" t="s">
        <v>973</v>
      </c>
      <c r="B123" s="27">
        <f>COUNTIF('Form Responses'!R2:R335,"2")</f>
        <v>22</v>
      </c>
      <c r="C123" s="27"/>
      <c r="D123" s="27"/>
      <c r="E123" s="27"/>
      <c r="F123" s="27"/>
      <c r="G123" s="27"/>
      <c r="H123" s="27"/>
      <c r="I123" s="27"/>
      <c r="J123" s="27"/>
      <c r="K123" s="27"/>
      <c r="L123" s="27"/>
      <c r="M123" s="27"/>
      <c r="N123" s="27"/>
      <c r="O123" s="27"/>
      <c r="P123" s="27"/>
      <c r="Q123" s="27"/>
      <c r="R123" s="27"/>
      <c r="S123" s="27"/>
      <c r="T123" s="27"/>
      <c r="U123" s="27"/>
      <c r="V123" s="27"/>
      <c r="W123" s="27"/>
      <c r="X123" s="27"/>
    </row>
    <row r="124" spans="1:24" ht="14">
      <c r="A124" s="31" t="s">
        <v>974</v>
      </c>
      <c r="B124" s="27">
        <f>COUNTIF('Form Responses'!R2:R335,"1")</f>
        <v>13</v>
      </c>
      <c r="C124" s="27"/>
      <c r="D124" s="27"/>
      <c r="E124" s="27"/>
      <c r="F124" s="27"/>
      <c r="G124" s="27"/>
      <c r="H124" s="27"/>
      <c r="I124" s="27"/>
      <c r="J124" s="27"/>
      <c r="K124" s="27"/>
      <c r="L124" s="27"/>
      <c r="M124" s="27"/>
      <c r="N124" s="27"/>
      <c r="O124" s="27"/>
      <c r="P124" s="27"/>
      <c r="Q124" s="27"/>
      <c r="R124" s="27"/>
      <c r="S124" s="27"/>
      <c r="T124" s="27"/>
      <c r="U124" s="27"/>
      <c r="V124" s="27"/>
      <c r="W124" s="27"/>
      <c r="X124" s="27"/>
    </row>
    <row r="125" spans="1:24">
      <c r="A125" s="31"/>
      <c r="B125" s="27"/>
      <c r="C125" s="27"/>
      <c r="D125" s="27"/>
      <c r="E125" s="27"/>
      <c r="F125" s="27"/>
      <c r="G125" s="27"/>
      <c r="H125" s="27"/>
      <c r="I125" s="27"/>
      <c r="J125" s="27"/>
      <c r="K125" s="27"/>
      <c r="L125" s="27"/>
      <c r="M125" s="27"/>
      <c r="N125" s="27"/>
      <c r="O125" s="27"/>
      <c r="P125" s="27"/>
      <c r="Q125" s="27"/>
      <c r="R125" s="27"/>
      <c r="S125" s="27"/>
      <c r="T125" s="27"/>
      <c r="U125" s="27"/>
      <c r="V125" s="27"/>
      <c r="W125" s="27"/>
      <c r="X125" s="27"/>
    </row>
    <row r="126" spans="1:24" ht="56">
      <c r="A126" s="40" t="s">
        <v>966</v>
      </c>
      <c r="B126" s="24"/>
      <c r="C126" s="24"/>
      <c r="D126" s="24"/>
      <c r="E126" s="24"/>
      <c r="F126" s="24"/>
      <c r="G126" s="24"/>
      <c r="H126" s="24"/>
      <c r="I126" s="24"/>
      <c r="J126" s="27"/>
      <c r="K126" s="27"/>
      <c r="L126" s="27"/>
      <c r="M126" s="27"/>
      <c r="N126" s="27"/>
      <c r="O126" s="27"/>
      <c r="P126" s="27"/>
      <c r="Q126" s="27"/>
      <c r="R126" s="27"/>
      <c r="S126" s="27"/>
      <c r="T126" s="27"/>
      <c r="U126" s="27"/>
      <c r="V126" s="27"/>
      <c r="W126" s="27"/>
      <c r="X126" s="27"/>
    </row>
    <row r="127" spans="1:24" ht="14">
      <c r="A127" s="31" t="s">
        <v>970</v>
      </c>
      <c r="B127" s="27">
        <f>COUNTIF('Form Responses'!S2:S335,"5")</f>
        <v>113</v>
      </c>
      <c r="C127" s="27"/>
      <c r="D127" s="27"/>
      <c r="E127" s="27"/>
      <c r="F127" s="27"/>
      <c r="G127" s="27"/>
      <c r="H127" s="27"/>
      <c r="I127" s="27"/>
      <c r="J127" s="27"/>
      <c r="K127" s="27"/>
      <c r="L127" s="27"/>
      <c r="M127" s="27"/>
      <c r="N127" s="27"/>
      <c r="O127" s="27"/>
      <c r="P127" s="27"/>
      <c r="Q127" s="27"/>
      <c r="R127" s="27"/>
      <c r="S127" s="27"/>
      <c r="T127" s="27"/>
      <c r="U127" s="27"/>
      <c r="V127" s="27"/>
      <c r="W127" s="27"/>
      <c r="X127" s="27"/>
    </row>
    <row r="128" spans="1:24" ht="14">
      <c r="A128" s="31" t="s">
        <v>971</v>
      </c>
      <c r="B128" s="27">
        <f>COUNTIF('Form Responses'!S2:S335,"4")</f>
        <v>102</v>
      </c>
      <c r="C128" s="27"/>
      <c r="D128" s="27"/>
      <c r="E128" s="27"/>
      <c r="F128" s="27"/>
      <c r="G128" s="27"/>
      <c r="H128" s="27"/>
      <c r="I128" s="27"/>
      <c r="J128" s="27"/>
      <c r="K128" s="27"/>
      <c r="L128" s="27"/>
      <c r="M128" s="27"/>
      <c r="N128" s="27"/>
      <c r="O128" s="27"/>
      <c r="P128" s="27"/>
      <c r="Q128" s="27"/>
      <c r="R128" s="27"/>
      <c r="S128" s="27"/>
      <c r="T128" s="27"/>
      <c r="U128" s="27"/>
      <c r="V128" s="27"/>
      <c r="W128" s="27"/>
      <c r="X128" s="27"/>
    </row>
    <row r="129" spans="1:24" ht="14">
      <c r="A129" s="31" t="s">
        <v>972</v>
      </c>
      <c r="B129" s="27">
        <f>COUNTIF('Form Responses'!S2:S335,"3")</f>
        <v>84</v>
      </c>
      <c r="C129" s="27"/>
      <c r="D129" s="27"/>
      <c r="E129" s="27"/>
      <c r="F129" s="27"/>
      <c r="G129" s="27"/>
      <c r="H129" s="27"/>
      <c r="I129" s="27"/>
      <c r="J129" s="27"/>
      <c r="K129" s="27"/>
      <c r="L129" s="27"/>
      <c r="M129" s="27"/>
      <c r="N129" s="27"/>
      <c r="O129" s="27"/>
      <c r="P129" s="27"/>
      <c r="Q129" s="27"/>
      <c r="R129" s="27"/>
      <c r="S129" s="27"/>
      <c r="T129" s="27"/>
      <c r="U129" s="27"/>
      <c r="V129" s="27"/>
      <c r="W129" s="27"/>
      <c r="X129" s="27"/>
    </row>
    <row r="130" spans="1:24" ht="14">
      <c r="A130" s="31" t="s">
        <v>973</v>
      </c>
      <c r="B130" s="27">
        <f>COUNTIF('Form Responses'!S2:S335,"2")</f>
        <v>25</v>
      </c>
      <c r="C130" s="27"/>
      <c r="D130" s="27"/>
      <c r="E130" s="27"/>
      <c r="F130" s="27"/>
      <c r="G130" s="27"/>
      <c r="H130" s="27"/>
      <c r="I130" s="27"/>
      <c r="J130" s="27"/>
      <c r="K130" s="27"/>
      <c r="L130" s="27"/>
      <c r="M130" s="27"/>
      <c r="N130" s="27"/>
      <c r="O130" s="27"/>
      <c r="P130" s="27"/>
      <c r="Q130" s="27"/>
      <c r="R130" s="27"/>
      <c r="S130" s="27"/>
      <c r="T130" s="27"/>
      <c r="U130" s="27"/>
      <c r="V130" s="27"/>
      <c r="W130" s="27"/>
      <c r="X130" s="27"/>
    </row>
    <row r="131" spans="1:24" ht="14">
      <c r="A131" s="31" t="s">
        <v>974</v>
      </c>
      <c r="B131" s="27">
        <f>COUNTIF('Form Responses'!S2:S335,"1")</f>
        <v>8</v>
      </c>
      <c r="C131" s="27"/>
      <c r="D131" s="27"/>
      <c r="E131" s="27"/>
      <c r="F131" s="27"/>
      <c r="G131" s="27"/>
      <c r="H131" s="27"/>
      <c r="I131" s="27"/>
      <c r="J131" s="27"/>
      <c r="K131" s="27"/>
      <c r="L131" s="27"/>
      <c r="M131" s="27"/>
      <c r="N131" s="27"/>
      <c r="O131" s="27"/>
      <c r="P131" s="27"/>
      <c r="Q131" s="27"/>
      <c r="R131" s="27"/>
      <c r="S131" s="27"/>
      <c r="T131" s="27"/>
      <c r="U131" s="27"/>
      <c r="V131" s="27"/>
      <c r="W131" s="27"/>
      <c r="X131" s="27"/>
    </row>
    <row r="132" spans="1:24">
      <c r="A132" s="31"/>
      <c r="B132" s="27"/>
      <c r="C132" s="27"/>
      <c r="D132" s="27"/>
      <c r="E132" s="27"/>
      <c r="F132" s="27"/>
      <c r="G132" s="27"/>
      <c r="H132" s="27"/>
      <c r="I132" s="27"/>
      <c r="J132" s="27"/>
      <c r="K132" s="27"/>
      <c r="L132" s="27"/>
      <c r="M132" s="27"/>
      <c r="N132" s="27"/>
      <c r="O132" s="27"/>
      <c r="P132" s="27"/>
      <c r="Q132" s="27"/>
      <c r="R132" s="27"/>
      <c r="S132" s="27"/>
      <c r="T132" s="27"/>
      <c r="U132" s="27"/>
      <c r="V132" s="27"/>
      <c r="W132" s="27"/>
      <c r="X132" s="27"/>
    </row>
    <row r="133" spans="1:24" ht="70">
      <c r="A133" s="40" t="s">
        <v>967</v>
      </c>
      <c r="B133" s="24"/>
      <c r="C133" s="24"/>
      <c r="D133" s="24"/>
      <c r="E133" s="24"/>
      <c r="F133" s="24"/>
      <c r="G133" s="24"/>
      <c r="H133" s="24"/>
      <c r="I133" s="24"/>
      <c r="J133" s="27"/>
      <c r="K133" s="27"/>
      <c r="L133" s="27"/>
      <c r="M133" s="27"/>
      <c r="N133" s="27"/>
      <c r="O133" s="27"/>
      <c r="P133" s="27"/>
      <c r="Q133" s="27"/>
      <c r="R133" s="27"/>
      <c r="S133" s="27"/>
      <c r="T133" s="27"/>
      <c r="U133" s="27"/>
      <c r="V133" s="27"/>
      <c r="W133" s="27"/>
      <c r="X133" s="27"/>
    </row>
    <row r="134" spans="1:24" ht="14">
      <c r="A134" s="31" t="s">
        <v>970</v>
      </c>
      <c r="B134" s="27">
        <f>COUNTIF('Form Responses'!T2:T335,"5")</f>
        <v>110</v>
      </c>
      <c r="C134" s="27"/>
      <c r="D134" s="27"/>
      <c r="E134" s="27"/>
      <c r="F134" s="27"/>
      <c r="G134" s="27"/>
      <c r="H134" s="27"/>
      <c r="I134" s="27"/>
      <c r="J134" s="27"/>
      <c r="K134" s="27"/>
      <c r="L134" s="27"/>
      <c r="M134" s="27"/>
      <c r="N134" s="27"/>
      <c r="O134" s="27"/>
      <c r="P134" s="27"/>
      <c r="Q134" s="27"/>
      <c r="R134" s="27"/>
      <c r="S134" s="27"/>
      <c r="T134" s="27"/>
      <c r="U134" s="27"/>
      <c r="V134" s="27"/>
      <c r="W134" s="27"/>
      <c r="X134" s="27"/>
    </row>
    <row r="135" spans="1:24" ht="14">
      <c r="A135" s="31" t="s">
        <v>971</v>
      </c>
      <c r="B135" s="27">
        <f>COUNTIF('Form Responses'!T2:T335,"4")</f>
        <v>99</v>
      </c>
      <c r="C135" s="27"/>
      <c r="D135" s="27"/>
      <c r="E135" s="27"/>
      <c r="F135" s="27"/>
      <c r="G135" s="27"/>
      <c r="H135" s="27"/>
      <c r="I135" s="27"/>
      <c r="J135" s="27"/>
      <c r="K135" s="27"/>
      <c r="L135" s="27"/>
      <c r="M135" s="27"/>
      <c r="N135" s="27"/>
      <c r="O135" s="27"/>
      <c r="P135" s="27"/>
      <c r="Q135" s="27"/>
      <c r="R135" s="27"/>
      <c r="S135" s="27"/>
      <c r="T135" s="27"/>
      <c r="U135" s="27"/>
      <c r="V135" s="27"/>
      <c r="W135" s="27"/>
      <c r="X135" s="27"/>
    </row>
    <row r="136" spans="1:24" ht="14">
      <c r="A136" s="31" t="s">
        <v>972</v>
      </c>
      <c r="B136" s="27">
        <f>COUNTIF('Form Responses'!T2:T335,"3")</f>
        <v>81</v>
      </c>
      <c r="C136" s="27"/>
      <c r="D136" s="27"/>
      <c r="E136" s="27"/>
      <c r="F136" s="27"/>
      <c r="G136" s="27"/>
      <c r="H136" s="27"/>
      <c r="I136" s="27"/>
      <c r="J136" s="27"/>
      <c r="K136" s="27"/>
      <c r="L136" s="27"/>
      <c r="M136" s="27"/>
      <c r="N136" s="27"/>
      <c r="O136" s="27"/>
      <c r="P136" s="27"/>
      <c r="Q136" s="27"/>
      <c r="R136" s="27"/>
      <c r="S136" s="27"/>
      <c r="T136" s="27"/>
      <c r="U136" s="27"/>
      <c r="V136" s="27"/>
      <c r="W136" s="27"/>
      <c r="X136" s="27"/>
    </row>
    <row r="137" spans="1:24" ht="14">
      <c r="A137" s="31" t="s">
        <v>973</v>
      </c>
      <c r="B137" s="27">
        <f>COUNTIF('Form Responses'!T2:T335,"2")</f>
        <v>29</v>
      </c>
      <c r="C137" s="27"/>
      <c r="D137" s="27"/>
      <c r="E137" s="27"/>
      <c r="F137" s="27"/>
      <c r="G137" s="27"/>
      <c r="H137" s="27"/>
      <c r="I137" s="27"/>
      <c r="J137" s="27"/>
      <c r="K137" s="27"/>
      <c r="L137" s="27"/>
      <c r="M137" s="27"/>
      <c r="N137" s="27"/>
      <c r="O137" s="27"/>
      <c r="P137" s="27"/>
      <c r="Q137" s="27"/>
      <c r="R137" s="27"/>
      <c r="S137" s="27"/>
      <c r="T137" s="27"/>
      <c r="U137" s="27"/>
      <c r="V137" s="27"/>
      <c r="W137" s="27"/>
      <c r="X137" s="27"/>
    </row>
    <row r="138" spans="1:24" ht="14">
      <c r="A138" s="31" t="s">
        <v>974</v>
      </c>
      <c r="B138" s="27">
        <f>COUNTIF('Form Responses'!T2:T335,"1")</f>
        <v>13</v>
      </c>
      <c r="C138" s="27"/>
      <c r="D138" s="27"/>
      <c r="E138" s="27"/>
      <c r="F138" s="27"/>
      <c r="G138" s="27"/>
      <c r="H138" s="27"/>
      <c r="I138" s="27"/>
      <c r="J138" s="27"/>
      <c r="K138" s="27"/>
      <c r="L138" s="27"/>
      <c r="M138" s="27"/>
      <c r="N138" s="27"/>
      <c r="O138" s="27"/>
      <c r="P138" s="27"/>
      <c r="Q138" s="27"/>
      <c r="R138" s="27"/>
      <c r="S138" s="27"/>
      <c r="T138" s="27"/>
      <c r="U138" s="27"/>
      <c r="V138" s="27"/>
      <c r="W138" s="27"/>
      <c r="X138" s="27"/>
    </row>
    <row r="139" spans="1:24">
      <c r="A139" s="31"/>
      <c r="B139" s="27"/>
      <c r="C139" s="27"/>
      <c r="D139" s="27"/>
      <c r="E139" s="27"/>
      <c r="F139" s="27"/>
      <c r="G139" s="27"/>
      <c r="H139" s="27"/>
      <c r="I139" s="27"/>
      <c r="J139" s="27"/>
      <c r="K139" s="27"/>
      <c r="L139" s="27"/>
      <c r="M139" s="27"/>
      <c r="N139" s="27"/>
      <c r="O139" s="27"/>
      <c r="P139" s="27"/>
      <c r="Q139" s="27"/>
      <c r="R139" s="27"/>
      <c r="S139" s="27"/>
      <c r="T139" s="27"/>
      <c r="U139" s="27"/>
      <c r="V139" s="27"/>
      <c r="W139" s="27"/>
      <c r="X139" s="27"/>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7A950-30C8-414A-921B-CBF51CFC7312}">
  <dimension ref="A1:F336"/>
  <sheetViews>
    <sheetView topLeftCell="A2" workbookViewId="0">
      <selection activeCell="A332" sqref="A332"/>
    </sheetView>
  </sheetViews>
  <sheetFormatPr baseColWidth="10" defaultRowHeight="13"/>
  <cols>
    <col min="1" max="1" width="66" style="33" customWidth="1"/>
    <col min="2" max="2" width="71.33203125" style="33" customWidth="1"/>
    <col min="3" max="3" width="67.6640625" style="33" customWidth="1"/>
    <col min="4" max="4" width="81.6640625" style="33" customWidth="1"/>
    <col min="5" max="16384" width="10.83203125" style="33"/>
  </cols>
  <sheetData>
    <row r="1" spans="1:6" ht="35" customHeight="1">
      <c r="A1" s="28" t="s">
        <v>5</v>
      </c>
      <c r="B1" s="28" t="s">
        <v>6</v>
      </c>
      <c r="C1" s="28" t="s">
        <v>7</v>
      </c>
      <c r="D1" s="28" t="s">
        <v>8</v>
      </c>
      <c r="F1" s="34"/>
    </row>
    <row r="2" spans="1:6" s="29" customFormat="1" ht="28">
      <c r="A2" s="29" t="s">
        <v>18</v>
      </c>
      <c r="B2" s="29" t="s">
        <v>25</v>
      </c>
      <c r="C2" s="29" t="s">
        <v>26</v>
      </c>
      <c r="D2" s="29" t="s">
        <v>19</v>
      </c>
    </row>
    <row r="3" spans="1:6" ht="14">
      <c r="A3" s="30" t="s">
        <v>24</v>
      </c>
      <c r="B3" s="30" t="s">
        <v>31</v>
      </c>
      <c r="C3" s="30" t="s">
        <v>32</v>
      </c>
      <c r="D3" s="30" t="s">
        <v>27</v>
      </c>
    </row>
    <row r="4" spans="1:6" ht="14">
      <c r="A4" s="30" t="s">
        <v>30</v>
      </c>
      <c r="B4" s="30" t="s">
        <v>38</v>
      </c>
      <c r="C4" s="30" t="s">
        <v>39</v>
      </c>
      <c r="D4" s="30" t="s">
        <v>40</v>
      </c>
    </row>
    <row r="5" spans="1:6" ht="14">
      <c r="A5" s="30" t="s">
        <v>37</v>
      </c>
      <c r="B5" s="30" t="s">
        <v>43</v>
      </c>
      <c r="C5" s="30" t="s">
        <v>44</v>
      </c>
      <c r="D5" s="30" t="s">
        <v>50</v>
      </c>
    </row>
    <row r="6" spans="1:6" ht="14">
      <c r="A6" s="30" t="s">
        <v>42</v>
      </c>
      <c r="B6" s="30" t="s">
        <v>48</v>
      </c>
      <c r="C6" s="30" t="s">
        <v>49</v>
      </c>
      <c r="D6" s="30" t="s">
        <v>57</v>
      </c>
    </row>
    <row r="7" spans="1:6" ht="14">
      <c r="A7" s="30" t="s">
        <v>47</v>
      </c>
      <c r="B7" s="30" t="s">
        <v>55</v>
      </c>
      <c r="C7" s="30" t="s">
        <v>56</v>
      </c>
      <c r="D7" s="30" t="s">
        <v>77</v>
      </c>
    </row>
    <row r="8" spans="1:6" ht="28">
      <c r="A8" s="30" t="s">
        <v>52</v>
      </c>
      <c r="B8" s="30" t="s">
        <v>63</v>
      </c>
      <c r="C8" s="30" t="s">
        <v>68</v>
      </c>
      <c r="D8" s="30" t="s">
        <v>82</v>
      </c>
    </row>
    <row r="9" spans="1:6" ht="28">
      <c r="A9" s="30" t="s">
        <v>54</v>
      </c>
      <c r="B9" s="30" t="s">
        <v>65</v>
      </c>
      <c r="C9" s="30" t="s">
        <v>76</v>
      </c>
      <c r="D9" s="30" t="s">
        <v>87</v>
      </c>
    </row>
    <row r="10" spans="1:6" ht="28">
      <c r="A10" s="30" t="s">
        <v>58</v>
      </c>
      <c r="B10" s="30" t="s">
        <v>67</v>
      </c>
      <c r="C10" s="30" t="s">
        <v>81</v>
      </c>
      <c r="D10" s="30" t="s">
        <v>92</v>
      </c>
    </row>
    <row r="11" spans="1:6" ht="14">
      <c r="A11" s="30" t="s">
        <v>61</v>
      </c>
      <c r="B11" s="30" t="s">
        <v>75</v>
      </c>
      <c r="C11" s="30" t="s">
        <v>86</v>
      </c>
      <c r="D11" s="30" t="s">
        <v>96</v>
      </c>
    </row>
    <row r="12" spans="1:6" ht="14">
      <c r="A12" s="30" t="s">
        <v>62</v>
      </c>
      <c r="B12" s="30" t="s">
        <v>80</v>
      </c>
      <c r="C12" s="30" t="s">
        <v>91</v>
      </c>
      <c r="D12" s="30" t="s">
        <v>105</v>
      </c>
    </row>
    <row r="13" spans="1:6" ht="14">
      <c r="A13" s="30" t="s">
        <v>64</v>
      </c>
      <c r="B13" s="30" t="s">
        <v>85</v>
      </c>
      <c r="C13" s="30" t="s">
        <v>100</v>
      </c>
      <c r="D13" s="30" t="s">
        <v>113</v>
      </c>
    </row>
    <row r="14" spans="1:6" ht="56">
      <c r="A14" s="30" t="s">
        <v>66</v>
      </c>
      <c r="B14" s="30" t="s">
        <v>90</v>
      </c>
      <c r="C14" s="30" t="s">
        <v>104</v>
      </c>
      <c r="D14" s="30" t="s">
        <v>117</v>
      </c>
    </row>
    <row r="15" spans="1:6" ht="42">
      <c r="A15" s="30" t="s">
        <v>72</v>
      </c>
      <c r="B15" s="30" t="s">
        <v>95</v>
      </c>
      <c r="C15" s="30" t="s">
        <v>109</v>
      </c>
      <c r="D15" s="30" t="s">
        <v>122</v>
      </c>
    </row>
    <row r="16" spans="1:6" ht="14">
      <c r="A16" s="30" t="s">
        <v>74</v>
      </c>
      <c r="B16" s="30" t="s">
        <v>103</v>
      </c>
      <c r="C16" s="30" t="s">
        <v>112</v>
      </c>
      <c r="D16" s="30" t="s">
        <v>127</v>
      </c>
    </row>
    <row r="17" spans="1:4" ht="42">
      <c r="A17" s="30" t="s">
        <v>79</v>
      </c>
      <c r="B17" s="30" t="s">
        <v>108</v>
      </c>
      <c r="C17" s="30" t="s">
        <v>116</v>
      </c>
      <c r="D17" s="30" t="s">
        <v>137</v>
      </c>
    </row>
    <row r="18" spans="1:4" ht="28">
      <c r="A18" s="30" t="s">
        <v>84</v>
      </c>
      <c r="B18" s="30" t="s">
        <v>111</v>
      </c>
      <c r="C18" s="30" t="s">
        <v>121</v>
      </c>
      <c r="D18" s="30" t="s">
        <v>141</v>
      </c>
    </row>
    <row r="19" spans="1:4" ht="28">
      <c r="A19" s="30" t="s">
        <v>89</v>
      </c>
      <c r="B19" s="30" t="s">
        <v>115</v>
      </c>
      <c r="C19" s="30" t="s">
        <v>126</v>
      </c>
      <c r="D19" s="30" t="s">
        <v>150</v>
      </c>
    </row>
    <row r="20" spans="1:4" ht="42">
      <c r="A20" s="30" t="s">
        <v>94</v>
      </c>
      <c r="B20" s="30" t="s">
        <v>120</v>
      </c>
      <c r="C20" s="30" t="s">
        <v>136</v>
      </c>
      <c r="D20" s="30" t="s">
        <v>155</v>
      </c>
    </row>
    <row r="21" spans="1:4" ht="56">
      <c r="A21" s="30" t="s">
        <v>99</v>
      </c>
      <c r="B21" s="30" t="s">
        <v>125</v>
      </c>
      <c r="C21" s="30" t="s">
        <v>140</v>
      </c>
      <c r="D21" s="30" t="s">
        <v>159</v>
      </c>
    </row>
    <row r="22" spans="1:4" ht="42">
      <c r="A22" s="30" t="s">
        <v>102</v>
      </c>
      <c r="B22" s="30" t="s">
        <v>131</v>
      </c>
      <c r="C22" s="30" t="s">
        <v>143</v>
      </c>
      <c r="D22" s="30" t="s">
        <v>163</v>
      </c>
    </row>
    <row r="23" spans="1:4" ht="28">
      <c r="A23" s="30" t="s">
        <v>107</v>
      </c>
      <c r="B23" s="30" t="s">
        <v>135</v>
      </c>
      <c r="C23" s="30" t="s">
        <v>145</v>
      </c>
      <c r="D23" s="30" t="s">
        <v>178</v>
      </c>
    </row>
    <row r="24" spans="1:4" ht="70">
      <c r="A24" s="30" t="s">
        <v>110</v>
      </c>
      <c r="B24" s="30" t="s">
        <v>139</v>
      </c>
      <c r="C24" s="30" t="s">
        <v>149</v>
      </c>
      <c r="D24" s="30" t="s">
        <v>184</v>
      </c>
    </row>
    <row r="25" spans="1:4" ht="56">
      <c r="A25" s="30" t="s">
        <v>114</v>
      </c>
      <c r="B25" s="30" t="s">
        <v>144</v>
      </c>
      <c r="C25" s="30" t="s">
        <v>154</v>
      </c>
      <c r="D25" s="30" t="s">
        <v>188</v>
      </c>
    </row>
    <row r="26" spans="1:4" ht="28">
      <c r="A26" s="30" t="s">
        <v>119</v>
      </c>
      <c r="B26" s="30" t="s">
        <v>148</v>
      </c>
      <c r="C26" s="30" t="s">
        <v>158</v>
      </c>
      <c r="D26" s="30" t="s">
        <v>199</v>
      </c>
    </row>
    <row r="27" spans="1:4" ht="14">
      <c r="A27" s="30" t="s">
        <v>123</v>
      </c>
      <c r="B27" s="30" t="s">
        <v>153</v>
      </c>
      <c r="C27" s="30" t="s">
        <v>162</v>
      </c>
      <c r="D27" s="30" t="s">
        <v>203</v>
      </c>
    </row>
    <row r="28" spans="1:4" ht="56">
      <c r="A28" s="30" t="s">
        <v>124</v>
      </c>
      <c r="B28" s="30" t="s">
        <v>161</v>
      </c>
      <c r="C28" s="30" t="s">
        <v>167</v>
      </c>
      <c r="D28" s="30" t="s">
        <v>976</v>
      </c>
    </row>
    <row r="29" spans="1:4" ht="42">
      <c r="A29" s="30" t="s">
        <v>130</v>
      </c>
      <c r="B29" s="30" t="s">
        <v>166</v>
      </c>
      <c r="C29" s="30" t="s">
        <v>170</v>
      </c>
      <c r="D29" s="30" t="s">
        <v>213</v>
      </c>
    </row>
    <row r="30" spans="1:4" ht="42">
      <c r="A30" s="30" t="s">
        <v>134</v>
      </c>
      <c r="B30" s="22" t="s">
        <v>169</v>
      </c>
      <c r="C30" s="30" t="s">
        <v>177</v>
      </c>
      <c r="D30" s="30" t="s">
        <v>218</v>
      </c>
    </row>
    <row r="31" spans="1:4" ht="98">
      <c r="A31" s="30" t="s">
        <v>138</v>
      </c>
      <c r="B31" s="30" t="s">
        <v>176</v>
      </c>
      <c r="C31" s="30" t="s">
        <v>183</v>
      </c>
      <c r="D31" s="30" t="s">
        <v>222</v>
      </c>
    </row>
    <row r="32" spans="1:4" ht="56">
      <c r="A32" s="30" t="s">
        <v>142</v>
      </c>
      <c r="B32" s="30" t="s">
        <v>182</v>
      </c>
      <c r="C32" s="30" t="s">
        <v>187</v>
      </c>
      <c r="D32" s="30" t="s">
        <v>228</v>
      </c>
    </row>
    <row r="33" spans="1:4" ht="14">
      <c r="A33" s="30" t="s">
        <v>102</v>
      </c>
      <c r="B33" s="30" t="s">
        <v>186</v>
      </c>
      <c r="C33" s="30" t="s">
        <v>202</v>
      </c>
      <c r="D33" s="30" t="s">
        <v>232</v>
      </c>
    </row>
    <row r="34" spans="1:4" ht="14">
      <c r="A34" s="30" t="s">
        <v>147</v>
      </c>
      <c r="B34" s="30" t="s">
        <v>198</v>
      </c>
      <c r="C34" s="30" t="s">
        <v>209</v>
      </c>
      <c r="D34" s="30" t="s">
        <v>235</v>
      </c>
    </row>
    <row r="35" spans="1:4" ht="42">
      <c r="A35" s="30" t="s">
        <v>152</v>
      </c>
      <c r="B35" s="30" t="s">
        <v>201</v>
      </c>
      <c r="C35" s="30" t="s">
        <v>212</v>
      </c>
      <c r="D35" s="30" t="s">
        <v>244</v>
      </c>
    </row>
    <row r="36" spans="1:4" ht="14">
      <c r="A36" s="30" t="s">
        <v>157</v>
      </c>
      <c r="B36" s="30" t="s">
        <v>208</v>
      </c>
      <c r="C36" s="30" t="s">
        <v>216</v>
      </c>
      <c r="D36" s="30" t="s">
        <v>263</v>
      </c>
    </row>
    <row r="37" spans="1:4" ht="28">
      <c r="A37" s="30" t="s">
        <v>160</v>
      </c>
      <c r="B37" s="30" t="s">
        <v>211</v>
      </c>
      <c r="C37" s="30" t="s">
        <v>36</v>
      </c>
      <c r="D37" s="30" t="s">
        <v>277</v>
      </c>
    </row>
    <row r="38" spans="1:4" ht="42">
      <c r="A38" s="30" t="s">
        <v>165</v>
      </c>
      <c r="B38" s="30" t="s">
        <v>215</v>
      </c>
      <c r="C38" s="30" t="s">
        <v>227</v>
      </c>
      <c r="D38" s="30" t="s">
        <v>281</v>
      </c>
    </row>
    <row r="39" spans="1:4" ht="42">
      <c r="A39" s="30" t="s">
        <v>168</v>
      </c>
      <c r="B39" s="30" t="s">
        <v>36</v>
      </c>
      <c r="C39" s="30" t="s">
        <v>231</v>
      </c>
      <c r="D39" s="30" t="s">
        <v>284</v>
      </c>
    </row>
    <row r="40" spans="1:4" ht="56">
      <c r="A40" s="30" t="s">
        <v>172</v>
      </c>
      <c r="B40" s="30" t="s">
        <v>221</v>
      </c>
      <c r="C40" s="30" t="s">
        <v>234</v>
      </c>
      <c r="D40" s="30" t="s">
        <v>292</v>
      </c>
    </row>
    <row r="41" spans="1:4" ht="28">
      <c r="A41" s="30" t="s">
        <v>174</v>
      </c>
      <c r="B41" s="30" t="s">
        <v>226</v>
      </c>
      <c r="C41" s="30" t="s">
        <v>243</v>
      </c>
      <c r="D41" s="30" t="s">
        <v>297</v>
      </c>
    </row>
    <row r="42" spans="1:4" ht="28">
      <c r="A42" s="30" t="s">
        <v>175</v>
      </c>
      <c r="B42" s="30" t="s">
        <v>230</v>
      </c>
      <c r="C42" s="30" t="s">
        <v>17</v>
      </c>
      <c r="D42" s="30" t="s">
        <v>300</v>
      </c>
    </row>
    <row r="43" spans="1:4" ht="14">
      <c r="A43" s="30" t="s">
        <v>180</v>
      </c>
      <c r="B43" s="30">
        <v>2021</v>
      </c>
      <c r="C43" s="30" t="s">
        <v>255</v>
      </c>
      <c r="D43" s="30" t="s">
        <v>304</v>
      </c>
    </row>
    <row r="44" spans="1:4" ht="28">
      <c r="A44" s="30" t="s">
        <v>181</v>
      </c>
      <c r="B44" s="30" t="s">
        <v>237</v>
      </c>
      <c r="C44" s="30" t="s">
        <v>258</v>
      </c>
      <c r="D44" s="30" t="s">
        <v>312</v>
      </c>
    </row>
    <row r="45" spans="1:4" ht="14">
      <c r="A45" s="30" t="s">
        <v>185</v>
      </c>
      <c r="B45" s="30" t="s">
        <v>226</v>
      </c>
      <c r="C45" s="30" t="s">
        <v>262</v>
      </c>
      <c r="D45" s="30" t="s">
        <v>318</v>
      </c>
    </row>
    <row r="46" spans="1:4" ht="28">
      <c r="A46" s="30" t="s">
        <v>190</v>
      </c>
      <c r="B46" s="30" t="s">
        <v>242</v>
      </c>
      <c r="C46" s="30" t="s">
        <v>266</v>
      </c>
      <c r="D46" s="30" t="s">
        <v>324</v>
      </c>
    </row>
    <row r="47" spans="1:4" ht="28">
      <c r="A47" s="30" t="s">
        <v>192</v>
      </c>
      <c r="B47" s="30" t="s">
        <v>248</v>
      </c>
      <c r="C47" s="30" t="s">
        <v>268</v>
      </c>
      <c r="D47" s="30" t="s">
        <v>328</v>
      </c>
    </row>
    <row r="48" spans="1:4" ht="14">
      <c r="A48" s="30" t="s">
        <v>62</v>
      </c>
      <c r="B48" s="30" t="s">
        <v>250</v>
      </c>
      <c r="C48" s="30" t="s">
        <v>271</v>
      </c>
      <c r="D48" s="30" t="s">
        <v>333</v>
      </c>
    </row>
    <row r="49" spans="1:4" ht="42">
      <c r="A49" s="30" t="s">
        <v>196</v>
      </c>
      <c r="B49" s="30" t="s">
        <v>254</v>
      </c>
      <c r="C49" s="30" t="s">
        <v>276</v>
      </c>
      <c r="D49" s="30" t="s">
        <v>337</v>
      </c>
    </row>
    <row r="50" spans="1:4" ht="14">
      <c r="A50" s="30" t="s">
        <v>197</v>
      </c>
      <c r="B50" s="30" t="s">
        <v>257</v>
      </c>
      <c r="C50" s="30" t="s">
        <v>280</v>
      </c>
      <c r="D50" s="30" t="s">
        <v>344</v>
      </c>
    </row>
    <row r="51" spans="1:4" ht="28">
      <c r="A51" s="30" t="s">
        <v>200</v>
      </c>
      <c r="B51" s="30" t="s">
        <v>261</v>
      </c>
      <c r="C51" s="30" t="s">
        <v>62</v>
      </c>
      <c r="D51" s="30" t="s">
        <v>352</v>
      </c>
    </row>
    <row r="52" spans="1:4" ht="28">
      <c r="A52" s="30" t="s">
        <v>204</v>
      </c>
      <c r="B52" s="30" t="s">
        <v>265</v>
      </c>
      <c r="C52" s="30" t="s">
        <v>288</v>
      </c>
      <c r="D52" s="30" t="s">
        <v>356</v>
      </c>
    </row>
    <row r="53" spans="1:4" ht="14">
      <c r="A53" s="30" t="s">
        <v>207</v>
      </c>
      <c r="B53" s="30" t="s">
        <v>267</v>
      </c>
      <c r="C53" s="30" t="s">
        <v>291</v>
      </c>
      <c r="D53" s="30" t="s">
        <v>361</v>
      </c>
    </row>
    <row r="54" spans="1:4" ht="42">
      <c r="A54" s="30" t="s">
        <v>210</v>
      </c>
      <c r="B54" s="30" t="s">
        <v>275</v>
      </c>
      <c r="C54" s="30" t="s">
        <v>296</v>
      </c>
      <c r="D54" s="30" t="s">
        <v>364</v>
      </c>
    </row>
    <row r="55" spans="1:4" ht="42">
      <c r="A55" s="30" t="s">
        <v>214</v>
      </c>
      <c r="B55" s="30" t="s">
        <v>279</v>
      </c>
      <c r="C55" s="30" t="s">
        <v>299</v>
      </c>
      <c r="D55" s="30" t="s">
        <v>369</v>
      </c>
    </row>
    <row r="56" spans="1:4" ht="28">
      <c r="A56" s="30" t="s">
        <v>217</v>
      </c>
      <c r="B56" s="30" t="s">
        <v>62</v>
      </c>
      <c r="C56" s="30" t="s">
        <v>303</v>
      </c>
      <c r="D56" s="30" t="s">
        <v>373</v>
      </c>
    </row>
    <row r="57" spans="1:4" ht="28">
      <c r="A57" s="30" t="s">
        <v>219</v>
      </c>
      <c r="B57" s="30" t="s">
        <v>287</v>
      </c>
      <c r="C57" s="30" t="s">
        <v>306</v>
      </c>
      <c r="D57" s="30" t="s">
        <v>390</v>
      </c>
    </row>
    <row r="58" spans="1:4" ht="28">
      <c r="A58" s="30" t="s">
        <v>220</v>
      </c>
      <c r="B58" s="30" t="s">
        <v>290</v>
      </c>
      <c r="C58" s="30" t="s">
        <v>311</v>
      </c>
      <c r="D58" s="30" t="s">
        <v>393</v>
      </c>
    </row>
    <row r="59" spans="1:4" ht="28">
      <c r="A59" s="30" t="s">
        <v>224</v>
      </c>
      <c r="B59" s="30" t="s">
        <v>295</v>
      </c>
      <c r="C59" s="30" t="s">
        <v>317</v>
      </c>
      <c r="D59" s="30" t="s">
        <v>408</v>
      </c>
    </row>
    <row r="60" spans="1:4" ht="28">
      <c r="A60" s="30" t="s">
        <v>225</v>
      </c>
      <c r="B60" s="30" t="s">
        <v>298</v>
      </c>
      <c r="C60" s="30" t="s">
        <v>323</v>
      </c>
      <c r="D60" s="30" t="s">
        <v>413</v>
      </c>
    </row>
    <row r="61" spans="1:4" ht="28">
      <c r="A61" s="30" t="s">
        <v>229</v>
      </c>
      <c r="B61" s="30" t="s">
        <v>302</v>
      </c>
      <c r="C61" s="30" t="s">
        <v>327</v>
      </c>
      <c r="D61" s="30" t="s">
        <v>422</v>
      </c>
    </row>
    <row r="62" spans="1:4" ht="14">
      <c r="A62" s="30" t="s">
        <v>233</v>
      </c>
      <c r="B62" s="30" t="s">
        <v>112</v>
      </c>
      <c r="C62" s="30" t="s">
        <v>332</v>
      </c>
      <c r="D62" s="30" t="s">
        <v>426</v>
      </c>
    </row>
    <row r="63" spans="1:4" ht="56">
      <c r="A63" s="30" t="s">
        <v>236</v>
      </c>
      <c r="B63" s="30" t="s">
        <v>308</v>
      </c>
      <c r="C63" s="30" t="s">
        <v>336</v>
      </c>
      <c r="D63" s="30" t="s">
        <v>434</v>
      </c>
    </row>
    <row r="64" spans="1:4" ht="14">
      <c r="A64" s="30" t="s">
        <v>238</v>
      </c>
      <c r="B64" s="30" t="s">
        <v>310</v>
      </c>
      <c r="C64" s="30" t="s">
        <v>340</v>
      </c>
      <c r="D64" s="30" t="s">
        <v>437</v>
      </c>
    </row>
    <row r="65" spans="1:4" ht="14">
      <c r="A65" s="30" t="s">
        <v>239</v>
      </c>
      <c r="B65" s="30" t="s">
        <v>316</v>
      </c>
      <c r="C65" s="30" t="s">
        <v>343</v>
      </c>
      <c r="D65" s="30" t="s">
        <v>113</v>
      </c>
    </row>
    <row r="66" spans="1:4" ht="14">
      <c r="A66" s="30" t="s">
        <v>240</v>
      </c>
      <c r="B66" s="30" t="s">
        <v>226</v>
      </c>
      <c r="C66" s="30" t="s">
        <v>351</v>
      </c>
      <c r="D66" s="30" t="s">
        <v>444</v>
      </c>
    </row>
    <row r="67" spans="1:4" ht="28">
      <c r="A67" s="30" t="s">
        <v>241</v>
      </c>
      <c r="B67" s="30" t="s">
        <v>322</v>
      </c>
      <c r="C67" s="30" t="s">
        <v>355</v>
      </c>
      <c r="D67" s="30" t="s">
        <v>450</v>
      </c>
    </row>
    <row r="68" spans="1:4" ht="28">
      <c r="A68" s="30" t="s">
        <v>245</v>
      </c>
      <c r="B68" s="30" t="s">
        <v>326</v>
      </c>
      <c r="C68" s="30" t="s">
        <v>360</v>
      </c>
      <c r="D68" s="30" t="s">
        <v>454</v>
      </c>
    </row>
    <row r="69" spans="1:4" ht="28">
      <c r="A69" s="30" t="s">
        <v>246</v>
      </c>
      <c r="B69" s="30" t="s">
        <v>331</v>
      </c>
      <c r="C69" s="30" t="s">
        <v>363</v>
      </c>
      <c r="D69" s="30" t="s">
        <v>456</v>
      </c>
    </row>
    <row r="70" spans="1:4" ht="28">
      <c r="A70" s="30" t="s">
        <v>247</v>
      </c>
      <c r="B70" s="30" t="s">
        <v>339</v>
      </c>
      <c r="C70" s="30" t="s">
        <v>368</v>
      </c>
      <c r="D70" s="30" t="s">
        <v>460</v>
      </c>
    </row>
    <row r="71" spans="1:4" ht="28">
      <c r="A71" s="30" t="s">
        <v>249</v>
      </c>
      <c r="B71" s="30" t="s">
        <v>342</v>
      </c>
      <c r="C71" s="30" t="s">
        <v>372</v>
      </c>
      <c r="D71" s="30" t="s">
        <v>465</v>
      </c>
    </row>
    <row r="72" spans="1:4" ht="28">
      <c r="A72" s="30" t="s">
        <v>251</v>
      </c>
      <c r="B72" s="30" t="s">
        <v>348</v>
      </c>
      <c r="C72" s="30" t="s">
        <v>378</v>
      </c>
      <c r="D72" s="30" t="s">
        <v>476</v>
      </c>
    </row>
    <row r="73" spans="1:4" ht="14">
      <c r="A73" s="30" t="s">
        <v>253</v>
      </c>
      <c r="B73" s="30" t="s">
        <v>350</v>
      </c>
      <c r="C73" s="30" t="s">
        <v>381</v>
      </c>
      <c r="D73" s="30" t="s">
        <v>481</v>
      </c>
    </row>
    <row r="74" spans="1:4" ht="28">
      <c r="A74" s="30" t="s">
        <v>256</v>
      </c>
      <c r="B74" s="30" t="s">
        <v>354</v>
      </c>
      <c r="C74" s="30" t="s">
        <v>386</v>
      </c>
      <c r="D74" s="30" t="s">
        <v>487</v>
      </c>
    </row>
    <row r="75" spans="1:4" ht="14">
      <c r="A75" s="30" t="s">
        <v>102</v>
      </c>
      <c r="B75" s="30" t="s">
        <v>359</v>
      </c>
      <c r="C75" s="30" t="s">
        <v>389</v>
      </c>
      <c r="D75" s="30" t="s">
        <v>491</v>
      </c>
    </row>
    <row r="76" spans="1:4" ht="14">
      <c r="A76" s="30" t="s">
        <v>259</v>
      </c>
      <c r="B76" s="30" t="s">
        <v>86</v>
      </c>
      <c r="C76" s="30" t="s">
        <v>400</v>
      </c>
      <c r="D76" s="30" t="s">
        <v>496</v>
      </c>
    </row>
    <row r="77" spans="1:4" ht="14">
      <c r="A77" s="30" t="s">
        <v>260</v>
      </c>
      <c r="B77" s="30" t="s">
        <v>367</v>
      </c>
      <c r="C77" s="30" t="s">
        <v>402</v>
      </c>
      <c r="D77" s="30" t="s">
        <v>500</v>
      </c>
    </row>
    <row r="78" spans="1:4" ht="28">
      <c r="A78" s="30" t="s">
        <v>264</v>
      </c>
      <c r="B78" s="30" t="s">
        <v>371</v>
      </c>
      <c r="C78" s="30" t="s">
        <v>404</v>
      </c>
      <c r="D78" s="30" t="s">
        <v>503</v>
      </c>
    </row>
    <row r="79" spans="1:4" ht="70">
      <c r="A79" s="30" t="s">
        <v>102</v>
      </c>
      <c r="B79" s="30" t="s">
        <v>377</v>
      </c>
      <c r="C79" s="30" t="s">
        <v>407</v>
      </c>
      <c r="D79" s="30" t="s">
        <v>145</v>
      </c>
    </row>
    <row r="80" spans="1:4" ht="28">
      <c r="A80" s="30" t="s">
        <v>270</v>
      </c>
      <c r="B80" s="30" t="s">
        <v>380</v>
      </c>
      <c r="C80" s="30" t="s">
        <v>412</v>
      </c>
      <c r="D80" s="30" t="s">
        <v>510</v>
      </c>
    </row>
    <row r="81" spans="1:4" ht="14">
      <c r="A81" s="30" t="s">
        <v>246</v>
      </c>
      <c r="B81" s="30" t="s">
        <v>385</v>
      </c>
      <c r="C81" s="30" t="s">
        <v>418</v>
      </c>
      <c r="D81" s="30" t="s">
        <v>516</v>
      </c>
    </row>
    <row r="82" spans="1:4" ht="84">
      <c r="A82" s="30" t="s">
        <v>274</v>
      </c>
      <c r="B82" s="30" t="s">
        <v>388</v>
      </c>
      <c r="C82" s="30" t="s">
        <v>421</v>
      </c>
      <c r="D82" s="30" t="s">
        <v>520</v>
      </c>
    </row>
    <row r="83" spans="1:4" ht="28">
      <c r="A83" s="30" t="s">
        <v>278</v>
      </c>
      <c r="B83" s="30" t="s">
        <v>392</v>
      </c>
      <c r="C83" s="30" t="s">
        <v>425</v>
      </c>
      <c r="D83" s="30" t="s">
        <v>527</v>
      </c>
    </row>
    <row r="84" spans="1:4" ht="14">
      <c r="A84" s="30" t="s">
        <v>283</v>
      </c>
      <c r="B84" s="30" t="s">
        <v>396</v>
      </c>
      <c r="C84" s="30" t="s">
        <v>429</v>
      </c>
      <c r="D84" s="30" t="s">
        <v>113</v>
      </c>
    </row>
    <row r="85" spans="1:4" ht="28">
      <c r="A85" s="30" t="s">
        <v>285</v>
      </c>
      <c r="B85" s="30" t="s">
        <v>399</v>
      </c>
      <c r="C85" s="30" t="s">
        <v>433</v>
      </c>
      <c r="D85" s="30" t="s">
        <v>538</v>
      </c>
    </row>
    <row r="86" spans="1:4" ht="28">
      <c r="A86" s="30" t="s">
        <v>286</v>
      </c>
      <c r="B86" s="30" t="s">
        <v>401</v>
      </c>
      <c r="C86" s="30" t="s">
        <v>436</v>
      </c>
      <c r="D86" s="30" t="s">
        <v>541</v>
      </c>
    </row>
    <row r="87" spans="1:4" ht="14">
      <c r="A87" s="30" t="s">
        <v>289</v>
      </c>
      <c r="B87" s="30" t="s">
        <v>406</v>
      </c>
      <c r="C87" s="30" t="s">
        <v>440</v>
      </c>
      <c r="D87" s="30" t="s">
        <v>543</v>
      </c>
    </row>
    <row r="88" spans="1:4" ht="28">
      <c r="A88" s="30" t="s">
        <v>294</v>
      </c>
      <c r="B88" s="30" t="s">
        <v>410</v>
      </c>
      <c r="C88" s="30" t="s">
        <v>443</v>
      </c>
      <c r="D88" s="30" t="s">
        <v>113</v>
      </c>
    </row>
    <row r="89" spans="1:4" ht="42">
      <c r="A89" s="30" t="s">
        <v>238</v>
      </c>
      <c r="B89" s="30" t="s">
        <v>411</v>
      </c>
      <c r="C89" s="30" t="s">
        <v>113</v>
      </c>
      <c r="D89" s="30" t="s">
        <v>558</v>
      </c>
    </row>
    <row r="90" spans="1:4" ht="42">
      <c r="A90" s="30" t="s">
        <v>301</v>
      </c>
      <c r="B90" s="30" t="s">
        <v>417</v>
      </c>
      <c r="C90" s="30" t="s">
        <v>453</v>
      </c>
      <c r="D90" s="30" t="s">
        <v>562</v>
      </c>
    </row>
    <row r="91" spans="1:4" ht="28">
      <c r="A91" s="30" t="s">
        <v>305</v>
      </c>
      <c r="B91" s="30" t="s">
        <v>420</v>
      </c>
      <c r="C91" s="30" t="s">
        <v>455</v>
      </c>
      <c r="D91" s="30" t="s">
        <v>566</v>
      </c>
    </row>
    <row r="92" spans="1:4" ht="70">
      <c r="A92" s="30" t="s">
        <v>147</v>
      </c>
      <c r="B92" s="30" t="s">
        <v>424</v>
      </c>
      <c r="C92" s="30" t="s">
        <v>459</v>
      </c>
      <c r="D92" s="30" t="s">
        <v>570</v>
      </c>
    </row>
    <row r="93" spans="1:4" ht="28">
      <c r="A93" s="30" t="s">
        <v>307</v>
      </c>
      <c r="B93" s="30" t="s">
        <v>428</v>
      </c>
      <c r="C93" s="30" t="s">
        <v>462</v>
      </c>
      <c r="D93" s="30" t="s">
        <v>574</v>
      </c>
    </row>
    <row r="94" spans="1:4" ht="70">
      <c r="A94" s="30" t="s">
        <v>309</v>
      </c>
      <c r="B94" s="30" t="s">
        <v>432</v>
      </c>
      <c r="C94" s="30" t="s">
        <v>113</v>
      </c>
      <c r="D94" s="30" t="s">
        <v>581</v>
      </c>
    </row>
    <row r="95" spans="1:4" ht="28">
      <c r="A95" s="30" t="s">
        <v>138</v>
      </c>
      <c r="B95" s="30" t="s">
        <v>16</v>
      </c>
      <c r="C95" s="30" t="s">
        <v>468</v>
      </c>
      <c r="D95" s="30" t="s">
        <v>584</v>
      </c>
    </row>
    <row r="96" spans="1:4" ht="14">
      <c r="A96" s="30" t="s">
        <v>314</v>
      </c>
      <c r="B96" s="30" t="s">
        <v>439</v>
      </c>
      <c r="C96" s="30" t="s">
        <v>471</v>
      </c>
      <c r="D96" s="30" t="s">
        <v>588</v>
      </c>
    </row>
    <row r="97" spans="1:4" ht="14">
      <c r="A97" s="30" t="s">
        <v>315</v>
      </c>
      <c r="B97" s="30" t="s">
        <v>442</v>
      </c>
      <c r="C97" s="30" t="s">
        <v>475</v>
      </c>
      <c r="D97" s="30" t="s">
        <v>595</v>
      </c>
    </row>
    <row r="98" spans="1:4" ht="14">
      <c r="A98" s="30" t="s">
        <v>319</v>
      </c>
      <c r="B98" s="30" t="s">
        <v>447</v>
      </c>
      <c r="C98" s="30" t="s">
        <v>480</v>
      </c>
      <c r="D98" s="30" t="s">
        <v>603</v>
      </c>
    </row>
    <row r="99" spans="1:4" ht="14">
      <c r="A99" s="30" t="s">
        <v>320</v>
      </c>
      <c r="B99" s="30" t="s">
        <v>448</v>
      </c>
      <c r="C99" s="30" t="s">
        <v>484</v>
      </c>
      <c r="D99" s="30" t="s">
        <v>611</v>
      </c>
    </row>
    <row r="100" spans="1:4" ht="28">
      <c r="A100" s="30" t="s">
        <v>321</v>
      </c>
      <c r="B100" s="30" t="s">
        <v>452</v>
      </c>
      <c r="C100" s="30" t="s">
        <v>486</v>
      </c>
      <c r="D100" s="30" t="s">
        <v>613</v>
      </c>
    </row>
    <row r="101" spans="1:4" ht="14">
      <c r="A101" s="30" t="s">
        <v>325</v>
      </c>
      <c r="B101" s="30" t="s">
        <v>63</v>
      </c>
      <c r="C101" s="30" t="s">
        <v>490</v>
      </c>
      <c r="D101" s="30" t="s">
        <v>113</v>
      </c>
    </row>
    <row r="102" spans="1:4" ht="28">
      <c r="A102" s="30" t="s">
        <v>329</v>
      </c>
      <c r="B102" s="30" t="s">
        <v>458</v>
      </c>
      <c r="C102" s="30" t="s">
        <v>495</v>
      </c>
      <c r="D102" s="30" t="s">
        <v>622</v>
      </c>
    </row>
    <row r="103" spans="1:4" ht="14">
      <c r="A103" s="30" t="s">
        <v>330</v>
      </c>
      <c r="B103" s="30" t="s">
        <v>462</v>
      </c>
      <c r="C103" s="30" t="s">
        <v>499</v>
      </c>
      <c r="D103" s="30" t="s">
        <v>628</v>
      </c>
    </row>
    <row r="104" spans="1:4" ht="28">
      <c r="A104" s="30" t="s">
        <v>334</v>
      </c>
      <c r="B104" s="30" t="s">
        <v>464</v>
      </c>
      <c r="C104" s="30" t="s">
        <v>268</v>
      </c>
      <c r="D104" s="30" t="s">
        <v>632</v>
      </c>
    </row>
    <row r="105" spans="1:4" ht="42">
      <c r="A105" s="30" t="s">
        <v>335</v>
      </c>
      <c r="B105" s="30" t="s">
        <v>467</v>
      </c>
      <c r="C105" s="30" t="s">
        <v>484</v>
      </c>
      <c r="D105" s="30" t="s">
        <v>636</v>
      </c>
    </row>
    <row r="106" spans="1:4" ht="14">
      <c r="A106" s="30" t="s">
        <v>338</v>
      </c>
      <c r="B106" s="30" t="s">
        <v>86</v>
      </c>
      <c r="C106" s="30" t="s">
        <v>507</v>
      </c>
      <c r="D106" s="30" t="s">
        <v>640</v>
      </c>
    </row>
    <row r="107" spans="1:4" ht="56">
      <c r="A107" s="30" t="s">
        <v>341</v>
      </c>
      <c r="B107" s="30" t="s">
        <v>474</v>
      </c>
      <c r="C107" s="30" t="s">
        <v>509</v>
      </c>
      <c r="D107" s="30" t="s">
        <v>644</v>
      </c>
    </row>
    <row r="108" spans="1:4" ht="56">
      <c r="A108" s="30" t="s">
        <v>345</v>
      </c>
      <c r="B108" s="30" t="s">
        <v>479</v>
      </c>
      <c r="C108" s="30" t="s">
        <v>515</v>
      </c>
      <c r="D108" s="30" t="s">
        <v>651</v>
      </c>
    </row>
    <row r="109" spans="1:4" ht="14">
      <c r="A109" s="30" t="s">
        <v>347</v>
      </c>
      <c r="B109" s="30" t="s">
        <v>483</v>
      </c>
      <c r="C109" s="30" t="s">
        <v>519</v>
      </c>
      <c r="D109" s="30" t="s">
        <v>658</v>
      </c>
    </row>
    <row r="110" spans="1:4" ht="56">
      <c r="A110" s="30" t="s">
        <v>349</v>
      </c>
      <c r="B110" s="30" t="s">
        <v>63</v>
      </c>
      <c r="C110" s="30" t="s">
        <v>524</v>
      </c>
      <c r="D110" s="30" t="s">
        <v>663</v>
      </c>
    </row>
    <row r="111" spans="1:4" ht="14">
      <c r="A111" s="30" t="s">
        <v>353</v>
      </c>
      <c r="B111" s="30" t="s">
        <v>489</v>
      </c>
      <c r="C111" s="30" t="s">
        <v>113</v>
      </c>
      <c r="D111" s="30" t="s">
        <v>666</v>
      </c>
    </row>
    <row r="112" spans="1:4" ht="42">
      <c r="A112" s="30" t="s">
        <v>358</v>
      </c>
      <c r="B112" s="30" t="s">
        <v>494</v>
      </c>
      <c r="C112" s="30" t="s">
        <v>530</v>
      </c>
      <c r="D112" s="30" t="s">
        <v>670</v>
      </c>
    </row>
    <row r="113" spans="1:4" ht="14">
      <c r="A113" s="30" t="s">
        <v>362</v>
      </c>
      <c r="B113" s="30" t="s">
        <v>498</v>
      </c>
      <c r="C113" s="30" t="s">
        <v>533</v>
      </c>
      <c r="D113" s="30" t="s">
        <v>673</v>
      </c>
    </row>
    <row r="114" spans="1:4" ht="28">
      <c r="A114" s="30" t="s">
        <v>366</v>
      </c>
      <c r="B114" s="30" t="s">
        <v>502</v>
      </c>
      <c r="C114" s="30" t="s">
        <v>537</v>
      </c>
      <c r="D114" s="30" t="s">
        <v>677</v>
      </c>
    </row>
    <row r="115" spans="1:4" ht="28">
      <c r="A115" s="30" t="s">
        <v>370</v>
      </c>
      <c r="B115" s="30" t="s">
        <v>38</v>
      </c>
      <c r="C115" s="30" t="s">
        <v>540</v>
      </c>
      <c r="D115" s="30" t="s">
        <v>679</v>
      </c>
    </row>
    <row r="116" spans="1:4" ht="14">
      <c r="A116" s="30" t="s">
        <v>374</v>
      </c>
      <c r="B116" s="30" t="s">
        <v>226</v>
      </c>
      <c r="C116" s="30" t="s">
        <v>540</v>
      </c>
      <c r="D116" s="30" t="s">
        <v>683</v>
      </c>
    </row>
    <row r="117" spans="1:4" ht="14">
      <c r="A117" s="30" t="s">
        <v>376</v>
      </c>
      <c r="B117" s="30" t="s">
        <v>512</v>
      </c>
      <c r="C117" s="30" t="s">
        <v>113</v>
      </c>
      <c r="D117" s="30" t="s">
        <v>693</v>
      </c>
    </row>
    <row r="118" spans="1:4" ht="14">
      <c r="A118" s="30" t="s">
        <v>379</v>
      </c>
      <c r="B118" s="30" t="s">
        <v>514</v>
      </c>
      <c r="C118" s="30" t="s">
        <v>551</v>
      </c>
      <c r="D118" s="30" t="s">
        <v>695</v>
      </c>
    </row>
    <row r="119" spans="1:4" ht="56">
      <c r="A119" s="30" t="s">
        <v>382</v>
      </c>
      <c r="B119" s="30" t="s">
        <v>518</v>
      </c>
      <c r="C119" s="30" t="s">
        <v>557</v>
      </c>
      <c r="D119" s="30" t="s">
        <v>699</v>
      </c>
    </row>
    <row r="120" spans="1:4" ht="28">
      <c r="A120" s="30" t="s">
        <v>383</v>
      </c>
      <c r="B120" s="30" t="s">
        <v>523</v>
      </c>
      <c r="C120" s="30" t="s">
        <v>561</v>
      </c>
      <c r="D120" s="30" t="s">
        <v>703</v>
      </c>
    </row>
    <row r="121" spans="1:4" ht="98">
      <c r="A121" s="30" t="s">
        <v>384</v>
      </c>
      <c r="B121" s="30" t="s">
        <v>526</v>
      </c>
      <c r="C121" s="30" t="s">
        <v>565</v>
      </c>
      <c r="D121" s="30" t="s">
        <v>707</v>
      </c>
    </row>
    <row r="122" spans="1:4" ht="42">
      <c r="A122" s="30" t="s">
        <v>387</v>
      </c>
      <c r="B122" s="30" t="s">
        <v>529</v>
      </c>
      <c r="C122" s="30" t="s">
        <v>62</v>
      </c>
      <c r="D122" s="30" t="s">
        <v>711</v>
      </c>
    </row>
    <row r="123" spans="1:4" ht="42">
      <c r="A123" s="30" t="s">
        <v>391</v>
      </c>
      <c r="B123" s="30" t="s">
        <v>532</v>
      </c>
      <c r="C123" s="30" t="s">
        <v>573</v>
      </c>
      <c r="D123" s="30" t="s">
        <v>715</v>
      </c>
    </row>
    <row r="124" spans="1:4" ht="42">
      <c r="A124" s="30" t="s">
        <v>395</v>
      </c>
      <c r="B124" s="30" t="s">
        <v>536</v>
      </c>
      <c r="C124" s="30" t="s">
        <v>578</v>
      </c>
      <c r="D124" s="30" t="s">
        <v>720</v>
      </c>
    </row>
    <row r="125" spans="1:4" ht="42">
      <c r="A125" s="30" t="s">
        <v>397</v>
      </c>
      <c r="B125" s="30" t="s">
        <v>86</v>
      </c>
      <c r="C125" s="30" t="s">
        <v>580</v>
      </c>
      <c r="D125" s="30" t="s">
        <v>724</v>
      </c>
    </row>
    <row r="126" spans="1:4" ht="14">
      <c r="A126" s="30" t="s">
        <v>398</v>
      </c>
      <c r="B126" s="30" t="s">
        <v>230</v>
      </c>
      <c r="C126" s="30" t="s">
        <v>583</v>
      </c>
      <c r="D126" s="30" t="s">
        <v>731</v>
      </c>
    </row>
    <row r="127" spans="1:4" ht="14">
      <c r="A127" s="30" t="s">
        <v>102</v>
      </c>
      <c r="B127" s="30" t="s">
        <v>544</v>
      </c>
      <c r="C127" s="30" t="s">
        <v>587</v>
      </c>
      <c r="D127" s="30" t="s">
        <v>735</v>
      </c>
    </row>
    <row r="128" spans="1:4" ht="70">
      <c r="A128" s="30" t="s">
        <v>403</v>
      </c>
      <c r="B128" s="30" t="s">
        <v>63</v>
      </c>
      <c r="C128" s="30" t="s">
        <v>102</v>
      </c>
      <c r="D128" s="30" t="s">
        <v>742</v>
      </c>
    </row>
    <row r="129" spans="1:4" ht="42">
      <c r="A129" s="30" t="s">
        <v>405</v>
      </c>
      <c r="B129" s="30" t="s">
        <v>556</v>
      </c>
      <c r="C129" s="30" t="s">
        <v>592</v>
      </c>
      <c r="D129" s="30" t="s">
        <v>745</v>
      </c>
    </row>
    <row r="130" spans="1:4" ht="14">
      <c r="A130" s="30" t="s">
        <v>409</v>
      </c>
      <c r="B130" s="30" t="s">
        <v>560</v>
      </c>
      <c r="C130" s="30" t="s">
        <v>594</v>
      </c>
      <c r="D130" s="30" t="s">
        <v>749</v>
      </c>
    </row>
    <row r="131" spans="1:4" ht="70">
      <c r="A131" s="30" t="s">
        <v>309</v>
      </c>
      <c r="B131" s="30" t="s">
        <v>564</v>
      </c>
      <c r="C131" s="30" t="s">
        <v>598</v>
      </c>
      <c r="D131" s="30" t="s">
        <v>753</v>
      </c>
    </row>
    <row r="132" spans="1:4" ht="28">
      <c r="A132" s="30" t="s">
        <v>414</v>
      </c>
      <c r="B132" s="30" t="s">
        <v>569</v>
      </c>
      <c r="C132" s="30" t="s">
        <v>602</v>
      </c>
      <c r="D132" s="30" t="s">
        <v>603</v>
      </c>
    </row>
    <row r="133" spans="1:4" ht="42">
      <c r="A133" s="30" t="s">
        <v>415</v>
      </c>
      <c r="B133" s="30" t="s">
        <v>572</v>
      </c>
      <c r="C133" s="30" t="s">
        <v>607</v>
      </c>
      <c r="D133" s="30" t="s">
        <v>759</v>
      </c>
    </row>
    <row r="134" spans="1:4" ht="28">
      <c r="A134" s="30" t="s">
        <v>416</v>
      </c>
      <c r="B134" s="30" t="s">
        <v>577</v>
      </c>
      <c r="C134" s="30" t="s">
        <v>610</v>
      </c>
      <c r="D134" s="30" t="s">
        <v>766</v>
      </c>
    </row>
    <row r="135" spans="1:4" ht="56">
      <c r="A135" s="30" t="s">
        <v>285</v>
      </c>
      <c r="B135" s="30" t="s">
        <v>579</v>
      </c>
      <c r="C135" s="30" t="s">
        <v>613</v>
      </c>
      <c r="D135" s="30" t="s">
        <v>773</v>
      </c>
    </row>
    <row r="136" spans="1:4" ht="42">
      <c r="A136" s="30" t="s">
        <v>419</v>
      </c>
      <c r="B136" s="30" t="s">
        <v>242</v>
      </c>
      <c r="C136" s="30" t="s">
        <v>113</v>
      </c>
      <c r="D136" s="30" t="s">
        <v>777</v>
      </c>
    </row>
    <row r="137" spans="1:4" ht="28">
      <c r="A137" s="30" t="s">
        <v>975</v>
      </c>
      <c r="B137" s="30" t="s">
        <v>586</v>
      </c>
      <c r="C137" s="30" t="s">
        <v>618</v>
      </c>
      <c r="D137" s="30" t="s">
        <v>102</v>
      </c>
    </row>
    <row r="138" spans="1:4" ht="28">
      <c r="A138" s="30" t="s">
        <v>427</v>
      </c>
      <c r="B138" s="30" t="s">
        <v>226</v>
      </c>
      <c r="C138" s="30" t="s">
        <v>621</v>
      </c>
      <c r="D138" s="30" t="s">
        <v>782</v>
      </c>
    </row>
    <row r="139" spans="1:4" ht="98">
      <c r="A139" s="30" t="s">
        <v>431</v>
      </c>
      <c r="B139" s="30" t="s">
        <v>591</v>
      </c>
      <c r="C139" s="30" t="s">
        <v>627</v>
      </c>
      <c r="D139" s="30" t="s">
        <v>786</v>
      </c>
    </row>
    <row r="140" spans="1:4" ht="28">
      <c r="A140" s="30" t="s">
        <v>435</v>
      </c>
      <c r="B140" s="30" t="s">
        <v>63</v>
      </c>
      <c r="C140" s="30" t="s">
        <v>631</v>
      </c>
      <c r="D140" s="30" t="s">
        <v>790</v>
      </c>
    </row>
    <row r="141" spans="1:4" ht="42">
      <c r="A141" s="30" t="s">
        <v>438</v>
      </c>
      <c r="B141" s="30" t="s">
        <v>597</v>
      </c>
      <c r="C141" s="30" t="s">
        <v>635</v>
      </c>
      <c r="D141" s="30" t="s">
        <v>799</v>
      </c>
    </row>
    <row r="142" spans="1:4" ht="28">
      <c r="A142" s="30" t="s">
        <v>441</v>
      </c>
      <c r="B142" s="30" t="s">
        <v>601</v>
      </c>
      <c r="C142" s="30" t="s">
        <v>639</v>
      </c>
      <c r="D142" s="30" t="s">
        <v>803</v>
      </c>
    </row>
    <row r="143" spans="1:4" ht="14">
      <c r="A143" s="30" t="s">
        <v>446</v>
      </c>
      <c r="B143" s="30" t="s">
        <v>606</v>
      </c>
      <c r="C143" s="30" t="s">
        <v>646</v>
      </c>
      <c r="D143" s="30" t="s">
        <v>807</v>
      </c>
    </row>
    <row r="144" spans="1:4" ht="70">
      <c r="A144" s="30" t="s">
        <v>398</v>
      </c>
      <c r="B144" s="30" t="s">
        <v>609</v>
      </c>
      <c r="C144" s="30" t="s">
        <v>650</v>
      </c>
      <c r="D144" s="30" t="s">
        <v>814</v>
      </c>
    </row>
    <row r="145" spans="1:4" ht="28">
      <c r="A145" s="30" t="s">
        <v>449</v>
      </c>
      <c r="B145" s="30" t="s">
        <v>613</v>
      </c>
      <c r="C145" s="30" t="s">
        <v>653</v>
      </c>
      <c r="D145" s="30" t="s">
        <v>823</v>
      </c>
    </row>
    <row r="146" spans="1:4" ht="14">
      <c r="A146" s="30" t="s">
        <v>451</v>
      </c>
      <c r="B146" s="30" t="s">
        <v>615</v>
      </c>
      <c r="C146" s="30" t="s">
        <v>657</v>
      </c>
      <c r="D146" s="30" t="s">
        <v>836</v>
      </c>
    </row>
    <row r="147" spans="1:4" ht="56">
      <c r="A147" s="30" t="s">
        <v>309</v>
      </c>
      <c r="B147" s="30" t="s">
        <v>63</v>
      </c>
      <c r="C147" s="30" t="s">
        <v>662</v>
      </c>
      <c r="D147" s="30" t="s">
        <v>840</v>
      </c>
    </row>
    <row r="148" spans="1:4" ht="28">
      <c r="A148" s="30" t="s">
        <v>457</v>
      </c>
      <c r="B148" s="30" t="s">
        <v>620</v>
      </c>
      <c r="C148" s="30" t="s">
        <v>592</v>
      </c>
      <c r="D148" s="30" t="s">
        <v>845</v>
      </c>
    </row>
    <row r="149" spans="1:4" ht="28">
      <c r="A149" s="30" t="s">
        <v>461</v>
      </c>
      <c r="B149" s="30" t="s">
        <v>624</v>
      </c>
      <c r="C149" s="30" t="s">
        <v>669</v>
      </c>
      <c r="D149" s="30" t="s">
        <v>852</v>
      </c>
    </row>
    <row r="150" spans="1:4" ht="28">
      <c r="A150" s="30" t="s">
        <v>463</v>
      </c>
      <c r="B150" s="30" t="s">
        <v>626</v>
      </c>
      <c r="C150" s="30" t="s">
        <v>672</v>
      </c>
      <c r="D150" s="30" t="s">
        <v>856</v>
      </c>
    </row>
    <row r="151" spans="1:4" ht="42">
      <c r="A151" s="30" t="s">
        <v>466</v>
      </c>
      <c r="B151" s="30" t="s">
        <v>630</v>
      </c>
      <c r="C151" s="30" t="s">
        <v>676</v>
      </c>
      <c r="D151" s="30" t="s">
        <v>861</v>
      </c>
    </row>
    <row r="152" spans="1:4" ht="28">
      <c r="A152" s="30" t="s">
        <v>470</v>
      </c>
      <c r="B152" s="30" t="s">
        <v>634</v>
      </c>
      <c r="C152" s="30" t="s">
        <v>678</v>
      </c>
      <c r="D152" s="30" t="s">
        <v>867</v>
      </c>
    </row>
    <row r="153" spans="1:4" ht="28">
      <c r="A153" s="30" t="s">
        <v>472</v>
      </c>
      <c r="B153" s="30" t="s">
        <v>638</v>
      </c>
      <c r="C153" s="30" t="s">
        <v>682</v>
      </c>
      <c r="D153" s="30" t="s">
        <v>871</v>
      </c>
    </row>
    <row r="154" spans="1:4" ht="14">
      <c r="A154" s="30" t="s">
        <v>473</v>
      </c>
      <c r="B154" s="30" t="s">
        <v>226</v>
      </c>
      <c r="C154" s="30" t="s">
        <v>684</v>
      </c>
      <c r="D154" s="30" t="s">
        <v>873</v>
      </c>
    </row>
    <row r="155" spans="1:4" ht="28">
      <c r="A155" s="30" t="s">
        <v>478</v>
      </c>
      <c r="B155" s="30" t="s">
        <v>643</v>
      </c>
      <c r="C155" s="30" t="s">
        <v>687</v>
      </c>
      <c r="D155" s="31" t="s">
        <v>877</v>
      </c>
    </row>
    <row r="156" spans="1:4" ht="28">
      <c r="A156" s="30" t="s">
        <v>482</v>
      </c>
      <c r="B156" s="30" t="s">
        <v>226</v>
      </c>
      <c r="C156" s="30" t="s">
        <v>692</v>
      </c>
      <c r="D156" s="30" t="s">
        <v>882</v>
      </c>
    </row>
    <row r="157" spans="1:4" ht="70">
      <c r="A157" s="30" t="s">
        <v>485</v>
      </c>
      <c r="B157" s="30" t="s">
        <v>649</v>
      </c>
      <c r="C157" s="30" t="s">
        <v>306</v>
      </c>
      <c r="D157" s="30" t="s">
        <v>886</v>
      </c>
    </row>
    <row r="158" spans="1:4" ht="28">
      <c r="A158" s="30" t="s">
        <v>488</v>
      </c>
      <c r="B158" s="30" t="s">
        <v>656</v>
      </c>
      <c r="C158" s="30" t="s">
        <v>698</v>
      </c>
      <c r="D158" s="30" t="s">
        <v>899</v>
      </c>
    </row>
    <row r="159" spans="1:4" ht="14">
      <c r="A159" s="30" t="s">
        <v>493</v>
      </c>
      <c r="B159" s="30" t="s">
        <v>63</v>
      </c>
      <c r="C159" s="30" t="s">
        <v>702</v>
      </c>
      <c r="D159" s="30" t="s">
        <v>679</v>
      </c>
    </row>
    <row r="160" spans="1:4" ht="42">
      <c r="A160" s="30" t="s">
        <v>497</v>
      </c>
      <c r="B160" s="30" t="s">
        <v>661</v>
      </c>
      <c r="C160" s="30" t="s">
        <v>706</v>
      </c>
      <c r="D160" s="30" t="s">
        <v>908</v>
      </c>
    </row>
    <row r="161" spans="1:4" ht="42">
      <c r="A161" s="30" t="s">
        <v>501</v>
      </c>
      <c r="B161" s="30" t="s">
        <v>665</v>
      </c>
      <c r="C161" s="30" t="s">
        <v>710</v>
      </c>
      <c r="D161" s="30" t="s">
        <v>912</v>
      </c>
    </row>
    <row r="162" spans="1:4" ht="42">
      <c r="A162" s="30" t="s">
        <v>504</v>
      </c>
      <c r="B162" s="30" t="s">
        <v>668</v>
      </c>
      <c r="C162" s="30" t="s">
        <v>714</v>
      </c>
      <c r="D162" s="30" t="s">
        <v>921</v>
      </c>
    </row>
    <row r="163" spans="1:4" ht="28">
      <c r="A163" s="30" t="s">
        <v>505</v>
      </c>
      <c r="B163" s="30" t="s">
        <v>63</v>
      </c>
      <c r="C163" s="30" t="s">
        <v>719</v>
      </c>
      <c r="D163" s="30" t="s">
        <v>924</v>
      </c>
    </row>
    <row r="164" spans="1:4" ht="42">
      <c r="A164" s="30" t="s">
        <v>506</v>
      </c>
      <c r="B164" s="30" t="s">
        <v>675</v>
      </c>
      <c r="C164" s="30" t="s">
        <v>723</v>
      </c>
      <c r="D164" s="30" t="s">
        <v>928</v>
      </c>
    </row>
    <row r="165" spans="1:4" ht="28">
      <c r="A165" s="30" t="s">
        <v>102</v>
      </c>
      <c r="B165" s="30" t="s">
        <v>681</v>
      </c>
      <c r="C165" s="30" t="s">
        <v>728</v>
      </c>
      <c r="D165" s="30" t="s">
        <v>603</v>
      </c>
    </row>
    <row r="166" spans="1:4" ht="14">
      <c r="A166" s="30" t="s">
        <v>508</v>
      </c>
      <c r="B166" s="30" t="s">
        <v>686</v>
      </c>
      <c r="C166" s="30" t="s">
        <v>669</v>
      </c>
      <c r="D166" s="30" t="s">
        <v>943</v>
      </c>
    </row>
    <row r="167" spans="1:4" ht="70">
      <c r="A167" s="30" t="s">
        <v>511</v>
      </c>
      <c r="B167" s="30" t="s">
        <v>689</v>
      </c>
      <c r="C167" s="30" t="s">
        <v>738</v>
      </c>
      <c r="D167" s="30" t="s">
        <v>946</v>
      </c>
    </row>
    <row r="168" spans="1:4" ht="42">
      <c r="A168" s="30" t="s">
        <v>513</v>
      </c>
      <c r="B168" s="30" t="s">
        <v>691</v>
      </c>
      <c r="C168" s="30" t="s">
        <v>741</v>
      </c>
      <c r="D168" s="30"/>
    </row>
    <row r="169" spans="1:4" ht="14">
      <c r="A169" s="30" t="s">
        <v>517</v>
      </c>
      <c r="B169" s="30" t="s">
        <v>226</v>
      </c>
      <c r="C169" s="30" t="s">
        <v>113</v>
      </c>
      <c r="D169" s="30"/>
    </row>
    <row r="170" spans="1:4" ht="14">
      <c r="A170" s="30" t="s">
        <v>521</v>
      </c>
      <c r="B170" s="30" t="s">
        <v>697</v>
      </c>
      <c r="C170" s="30" t="s">
        <v>748</v>
      </c>
      <c r="D170" s="30"/>
    </row>
    <row r="171" spans="1:4" ht="42">
      <c r="A171" s="30" t="s">
        <v>522</v>
      </c>
      <c r="B171" s="30" t="s">
        <v>701</v>
      </c>
      <c r="C171" s="30" t="s">
        <v>752</v>
      </c>
      <c r="D171" s="30"/>
    </row>
    <row r="172" spans="1:4" ht="84">
      <c r="A172" s="30" t="s">
        <v>525</v>
      </c>
      <c r="B172" s="30" t="s">
        <v>705</v>
      </c>
      <c r="C172" s="30" t="s">
        <v>602</v>
      </c>
      <c r="D172" s="30"/>
    </row>
    <row r="173" spans="1:4" ht="14">
      <c r="A173" s="30" t="s">
        <v>528</v>
      </c>
      <c r="B173" s="30" t="s">
        <v>709</v>
      </c>
      <c r="C173" s="30" t="s">
        <v>758</v>
      </c>
      <c r="D173" s="30"/>
    </row>
    <row r="174" spans="1:4" ht="28">
      <c r="A174" s="30" t="s">
        <v>531</v>
      </c>
      <c r="B174" s="30" t="s">
        <v>713</v>
      </c>
      <c r="C174" s="30" t="s">
        <v>761</v>
      </c>
      <c r="D174" s="30"/>
    </row>
    <row r="175" spans="1:4" ht="42">
      <c r="A175" s="30" t="s">
        <v>534</v>
      </c>
      <c r="B175" s="30" t="s">
        <v>718</v>
      </c>
      <c r="C175" s="30" t="s">
        <v>765</v>
      </c>
      <c r="D175" s="30"/>
    </row>
    <row r="176" spans="1:4" ht="28">
      <c r="A176" s="30" t="s">
        <v>505</v>
      </c>
      <c r="B176" s="30" t="s">
        <v>722</v>
      </c>
      <c r="C176" s="30" t="s">
        <v>769</v>
      </c>
      <c r="D176" s="30"/>
    </row>
    <row r="177" spans="1:4" ht="28">
      <c r="A177" s="30" t="s">
        <v>535</v>
      </c>
      <c r="B177" s="30" t="s">
        <v>727</v>
      </c>
      <c r="C177" s="30" t="s">
        <v>772</v>
      </c>
      <c r="D177" s="30"/>
    </row>
    <row r="178" spans="1:4" ht="28">
      <c r="A178" s="30" t="s">
        <v>505</v>
      </c>
      <c r="B178" s="30" t="s">
        <v>730</v>
      </c>
      <c r="C178" s="30" t="s">
        <v>776</v>
      </c>
      <c r="D178" s="32"/>
    </row>
    <row r="179" spans="1:4" ht="14">
      <c r="A179" s="30" t="s">
        <v>539</v>
      </c>
      <c r="B179" s="30" t="s">
        <v>734</v>
      </c>
      <c r="C179" s="30" t="s">
        <v>778</v>
      </c>
      <c r="D179" s="30"/>
    </row>
    <row r="180" spans="1:4" ht="28">
      <c r="A180" s="30" t="s">
        <v>539</v>
      </c>
      <c r="B180" s="30" t="s">
        <v>737</v>
      </c>
      <c r="C180" s="30" t="s">
        <v>781</v>
      </c>
      <c r="D180" s="30"/>
    </row>
    <row r="181" spans="1:4" ht="28">
      <c r="A181" s="31" t="s">
        <v>113</v>
      </c>
      <c r="B181" s="30" t="s">
        <v>740</v>
      </c>
      <c r="C181" s="31" t="s">
        <v>785</v>
      </c>
      <c r="D181" s="30"/>
    </row>
    <row r="182" spans="1:4" ht="14">
      <c r="A182" s="31" t="s">
        <v>545</v>
      </c>
      <c r="B182" s="31" t="s">
        <v>744</v>
      </c>
      <c r="C182" s="31" t="s">
        <v>789</v>
      </c>
      <c r="D182" s="31"/>
    </row>
    <row r="183" spans="1:4" ht="14">
      <c r="A183" s="31" t="s">
        <v>547</v>
      </c>
      <c r="B183" s="31" t="s">
        <v>747</v>
      </c>
      <c r="C183" s="31" t="s">
        <v>794</v>
      </c>
      <c r="D183" s="31"/>
    </row>
    <row r="184" spans="1:4" ht="56">
      <c r="A184" s="31" t="s">
        <v>549</v>
      </c>
      <c r="B184" s="31" t="s">
        <v>751</v>
      </c>
      <c r="C184" s="31" t="s">
        <v>798</v>
      </c>
      <c r="D184" s="31"/>
    </row>
    <row r="185" spans="1:4" ht="28">
      <c r="A185" s="31" t="s">
        <v>550</v>
      </c>
      <c r="B185" s="31" t="s">
        <v>601</v>
      </c>
      <c r="C185" s="31" t="s">
        <v>802</v>
      </c>
      <c r="D185" s="31"/>
    </row>
    <row r="186" spans="1:4" ht="42">
      <c r="A186" s="31" t="s">
        <v>552</v>
      </c>
      <c r="B186" s="31" t="s">
        <v>755</v>
      </c>
      <c r="C186" s="31" t="s">
        <v>806</v>
      </c>
      <c r="D186" s="31"/>
    </row>
    <row r="187" spans="1:4" ht="14">
      <c r="A187" s="31" t="s">
        <v>553</v>
      </c>
      <c r="B187" s="31" t="s">
        <v>757</v>
      </c>
      <c r="C187" s="31" t="s">
        <v>811</v>
      </c>
      <c r="D187" s="31"/>
    </row>
    <row r="188" spans="1:4" ht="28">
      <c r="A188" s="31" t="s">
        <v>554</v>
      </c>
      <c r="B188" s="31" t="s">
        <v>760</v>
      </c>
      <c r="C188" s="31" t="s">
        <v>813</v>
      </c>
      <c r="D188" s="31"/>
    </row>
    <row r="189" spans="1:4" ht="28">
      <c r="A189" s="31" t="s">
        <v>555</v>
      </c>
      <c r="B189" s="31" t="s">
        <v>764</v>
      </c>
      <c r="C189" s="31" t="s">
        <v>816</v>
      </c>
      <c r="D189" s="31"/>
    </row>
    <row r="190" spans="1:4" ht="28">
      <c r="A190" s="31" t="s">
        <v>559</v>
      </c>
      <c r="B190" s="31" t="s">
        <v>768</v>
      </c>
      <c r="C190" s="31" t="s">
        <v>822</v>
      </c>
      <c r="D190" s="31"/>
    </row>
    <row r="191" spans="1:4" ht="28">
      <c r="A191" s="31" t="s">
        <v>563</v>
      </c>
      <c r="B191" s="31" t="s">
        <v>771</v>
      </c>
      <c r="C191" s="31" t="s">
        <v>825</v>
      </c>
      <c r="D191" s="31"/>
    </row>
    <row r="192" spans="1:4" ht="28">
      <c r="A192" s="31" t="s">
        <v>567</v>
      </c>
      <c r="B192" s="31" t="s">
        <v>775</v>
      </c>
      <c r="C192" s="31" t="s">
        <v>827</v>
      </c>
      <c r="D192" s="31"/>
    </row>
    <row r="193" spans="1:4" ht="14">
      <c r="A193" s="31" t="s">
        <v>568</v>
      </c>
      <c r="B193" s="31" t="s">
        <v>226</v>
      </c>
      <c r="C193" s="31" t="s">
        <v>829</v>
      </c>
      <c r="D193" s="31"/>
    </row>
    <row r="194" spans="1:4" ht="28">
      <c r="A194" s="31" t="s">
        <v>571</v>
      </c>
      <c r="B194" s="31" t="s">
        <v>780</v>
      </c>
      <c r="C194" s="31" t="s">
        <v>835</v>
      </c>
      <c r="D194" s="31"/>
    </row>
    <row r="195" spans="1:4" ht="14">
      <c r="A195" s="31" t="s">
        <v>575</v>
      </c>
      <c r="B195" s="31" t="s">
        <v>784</v>
      </c>
      <c r="C195" s="31" t="s">
        <v>839</v>
      </c>
      <c r="D195" s="31"/>
    </row>
    <row r="196" spans="1:4" ht="14">
      <c r="A196" s="31" t="s">
        <v>576</v>
      </c>
      <c r="B196" s="31" t="s">
        <v>788</v>
      </c>
      <c r="C196" s="31" t="s">
        <v>844</v>
      </c>
      <c r="D196" s="31"/>
    </row>
    <row r="197" spans="1:4" ht="28">
      <c r="A197" s="31" t="s">
        <v>102</v>
      </c>
      <c r="B197" s="31" t="s">
        <v>793</v>
      </c>
      <c r="C197" s="31" t="s">
        <v>848</v>
      </c>
      <c r="D197" s="31"/>
    </row>
    <row r="198" spans="1:4" ht="42">
      <c r="A198" s="31" t="s">
        <v>582</v>
      </c>
      <c r="B198" s="31" t="s">
        <v>797</v>
      </c>
      <c r="C198" s="31" t="s">
        <v>851</v>
      </c>
      <c r="D198" s="31"/>
    </row>
    <row r="199" spans="1:4" ht="14">
      <c r="A199" s="31" t="s">
        <v>585</v>
      </c>
      <c r="B199" s="31" t="s">
        <v>801</v>
      </c>
      <c r="C199" s="31" t="s">
        <v>855</v>
      </c>
      <c r="D199" s="31"/>
    </row>
    <row r="200" spans="1:4" ht="42">
      <c r="A200" s="31" t="s">
        <v>309</v>
      </c>
      <c r="B200" s="31" t="s">
        <v>805</v>
      </c>
      <c r="C200" s="31" t="s">
        <v>859</v>
      </c>
      <c r="D200" s="31"/>
    </row>
    <row r="201" spans="1:4" ht="14">
      <c r="A201" s="31" t="s">
        <v>590</v>
      </c>
      <c r="B201" s="31" t="s">
        <v>810</v>
      </c>
      <c r="C201" s="31" t="s">
        <v>866</v>
      </c>
      <c r="D201" s="31"/>
    </row>
    <row r="202" spans="1:4" ht="28">
      <c r="A202" s="31" t="s">
        <v>593</v>
      </c>
      <c r="B202" s="31" t="s">
        <v>812</v>
      </c>
      <c r="C202" s="31" t="s">
        <v>870</v>
      </c>
      <c r="D202" s="31"/>
    </row>
    <row r="203" spans="1:4" ht="56">
      <c r="A203" s="31" t="s">
        <v>596</v>
      </c>
      <c r="B203" s="31" t="s">
        <v>226</v>
      </c>
      <c r="C203" s="31" t="s">
        <v>876</v>
      </c>
      <c r="D203" s="31"/>
    </row>
    <row r="204" spans="1:4" ht="42">
      <c r="A204" s="31" t="s">
        <v>600</v>
      </c>
      <c r="B204" s="31" t="s">
        <v>821</v>
      </c>
      <c r="C204" s="31" t="s">
        <v>881</v>
      </c>
      <c r="D204" s="31"/>
    </row>
    <row r="205" spans="1:4" ht="56">
      <c r="A205" s="31" t="s">
        <v>604</v>
      </c>
      <c r="B205" s="31" t="s">
        <v>826</v>
      </c>
      <c r="C205" s="31" t="s">
        <v>885</v>
      </c>
      <c r="D205" s="31"/>
    </row>
    <row r="206" spans="1:4" ht="28">
      <c r="A206" s="31" t="s">
        <v>605</v>
      </c>
      <c r="B206" s="31" t="s">
        <v>828</v>
      </c>
      <c r="C206" s="31" t="s">
        <v>888</v>
      </c>
      <c r="D206" s="31"/>
    </row>
    <row r="207" spans="1:4" ht="28">
      <c r="A207" s="31" t="s">
        <v>608</v>
      </c>
      <c r="B207" s="31" t="s">
        <v>834</v>
      </c>
      <c r="C207" s="31" t="s">
        <v>891</v>
      </c>
      <c r="D207" s="31"/>
    </row>
    <row r="208" spans="1:4" ht="28">
      <c r="A208" s="31" t="s">
        <v>612</v>
      </c>
      <c r="B208" s="31" t="s">
        <v>838</v>
      </c>
      <c r="C208" s="31" t="s">
        <v>898</v>
      </c>
      <c r="D208" s="31"/>
    </row>
    <row r="209" spans="1:4" ht="28">
      <c r="A209" s="31" t="s">
        <v>614</v>
      </c>
      <c r="B209" s="31" t="s">
        <v>841</v>
      </c>
      <c r="C209" s="31" t="s">
        <v>902</v>
      </c>
      <c r="D209" s="31"/>
    </row>
    <row r="210" spans="1:4" ht="28">
      <c r="A210" s="31" t="s">
        <v>113</v>
      </c>
      <c r="B210" s="31" t="s">
        <v>843</v>
      </c>
      <c r="C210" s="31" t="s">
        <v>904</v>
      </c>
      <c r="D210" s="31"/>
    </row>
    <row r="211" spans="1:4" ht="14">
      <c r="A211" s="31" t="s">
        <v>617</v>
      </c>
      <c r="B211" s="31" t="s">
        <v>847</v>
      </c>
      <c r="C211" s="31" t="s">
        <v>678</v>
      </c>
      <c r="D211" s="31"/>
    </row>
    <row r="212" spans="1:4" ht="28">
      <c r="A212" s="31" t="s">
        <v>204</v>
      </c>
      <c r="B212" s="31" t="s">
        <v>850</v>
      </c>
      <c r="C212" s="31" t="s">
        <v>907</v>
      </c>
      <c r="D212" s="31"/>
    </row>
    <row r="213" spans="1:4" ht="14">
      <c r="A213" s="31" t="s">
        <v>619</v>
      </c>
      <c r="B213" s="31" t="s">
        <v>854</v>
      </c>
      <c r="C213" s="31" t="s">
        <v>911</v>
      </c>
      <c r="D213" s="31"/>
    </row>
    <row r="214" spans="1:4" ht="14">
      <c r="A214" s="31" t="s">
        <v>623</v>
      </c>
      <c r="B214" s="31" t="s">
        <v>858</v>
      </c>
      <c r="C214" s="31" t="s">
        <v>915</v>
      </c>
      <c r="D214" s="31"/>
    </row>
    <row r="215" spans="1:4" ht="28">
      <c r="A215" s="31" t="s">
        <v>625</v>
      </c>
      <c r="B215" s="31" t="s">
        <v>860</v>
      </c>
      <c r="C215" s="31" t="s">
        <v>145</v>
      </c>
      <c r="D215" s="31"/>
    </row>
    <row r="216" spans="1:4" ht="28">
      <c r="A216" s="31" t="s">
        <v>629</v>
      </c>
      <c r="B216" s="31" t="s">
        <v>865</v>
      </c>
      <c r="C216" s="31" t="s">
        <v>920</v>
      </c>
      <c r="D216" s="31"/>
    </row>
    <row r="217" spans="1:4" ht="14">
      <c r="A217" s="31" t="s">
        <v>633</v>
      </c>
      <c r="B217" s="31" t="s">
        <v>869</v>
      </c>
      <c r="C217" s="31" t="s">
        <v>923</v>
      </c>
      <c r="D217" s="31"/>
    </row>
    <row r="218" spans="1:4" ht="28">
      <c r="A218" s="31" t="s">
        <v>637</v>
      </c>
      <c r="B218" s="31" t="s">
        <v>875</v>
      </c>
      <c r="C218" s="31" t="s">
        <v>509</v>
      </c>
      <c r="D218" s="31"/>
    </row>
    <row r="219" spans="1:4" ht="28">
      <c r="A219" s="31" t="s">
        <v>641</v>
      </c>
      <c r="B219" s="31" t="s">
        <v>880</v>
      </c>
      <c r="C219" s="31" t="s">
        <v>602</v>
      </c>
      <c r="D219" s="31"/>
    </row>
    <row r="220" spans="1:4" ht="42">
      <c r="A220" s="31" t="s">
        <v>642</v>
      </c>
      <c r="B220" s="31" t="s">
        <v>884</v>
      </c>
      <c r="C220" s="31" t="s">
        <v>932</v>
      </c>
      <c r="D220" s="31"/>
    </row>
    <row r="221" spans="1:4" ht="28">
      <c r="A221" s="31" t="s">
        <v>645</v>
      </c>
      <c r="B221" s="31" t="s">
        <v>890</v>
      </c>
      <c r="C221" s="31" t="s">
        <v>935</v>
      </c>
      <c r="D221" s="31"/>
    </row>
    <row r="222" spans="1:4" ht="14">
      <c r="A222" s="31" t="s">
        <v>647</v>
      </c>
      <c r="B222" s="31" t="s">
        <v>894</v>
      </c>
      <c r="C222" s="31" t="s">
        <v>939</v>
      </c>
      <c r="D222" s="31"/>
    </row>
    <row r="223" spans="1:4" ht="28">
      <c r="A223" s="31" t="s">
        <v>648</v>
      </c>
      <c r="B223" s="31" t="s">
        <v>897</v>
      </c>
      <c r="C223" s="31" t="s">
        <v>942</v>
      </c>
      <c r="D223" s="31"/>
    </row>
    <row r="224" spans="1:4" ht="14">
      <c r="A224" s="31" t="s">
        <v>652</v>
      </c>
      <c r="B224" s="31" t="s">
        <v>901</v>
      </c>
      <c r="C224" s="31"/>
      <c r="D224" s="31"/>
    </row>
    <row r="225" spans="1:4" ht="28">
      <c r="A225" s="31" t="s">
        <v>309</v>
      </c>
      <c r="B225" s="31" t="s">
        <v>903</v>
      </c>
      <c r="C225" s="31"/>
      <c r="D225" s="31"/>
    </row>
    <row r="226" spans="1:4" ht="14">
      <c r="A226" s="31" t="s">
        <v>655</v>
      </c>
      <c r="B226" s="31" t="s">
        <v>906</v>
      </c>
      <c r="C226" s="31"/>
      <c r="D226" s="31"/>
    </row>
    <row r="227" spans="1:4" ht="14">
      <c r="A227" s="31" t="s">
        <v>659</v>
      </c>
      <c r="B227" s="31" t="s">
        <v>910</v>
      </c>
      <c r="C227" s="31"/>
      <c r="D227" s="31"/>
    </row>
    <row r="228" spans="1:4" ht="28">
      <c r="A228" s="31" t="s">
        <v>660</v>
      </c>
      <c r="B228" s="31" t="s">
        <v>914</v>
      </c>
      <c r="C228" s="31"/>
      <c r="D228" s="31"/>
    </row>
    <row r="229" spans="1:4" ht="14">
      <c r="A229" s="31" t="s">
        <v>664</v>
      </c>
      <c r="B229" s="31" t="s">
        <v>917</v>
      </c>
      <c r="C229" s="31"/>
      <c r="D229" s="31"/>
    </row>
    <row r="230" spans="1:4" ht="28">
      <c r="A230" s="31" t="s">
        <v>667</v>
      </c>
      <c r="B230" s="31" t="s">
        <v>919</v>
      </c>
      <c r="C230" s="31"/>
      <c r="D230" s="31"/>
    </row>
    <row r="231" spans="1:4" ht="14">
      <c r="A231" s="31" t="s">
        <v>671</v>
      </c>
      <c r="B231" s="31" t="s">
        <v>63</v>
      </c>
      <c r="C231" s="31"/>
      <c r="D231" s="31"/>
    </row>
    <row r="232" spans="1:4" ht="14">
      <c r="A232" s="31" t="s">
        <v>674</v>
      </c>
      <c r="B232" s="31" t="s">
        <v>927</v>
      </c>
      <c r="C232" s="31"/>
      <c r="D232" s="31"/>
    </row>
    <row r="233" spans="1:4" ht="28">
      <c r="A233" s="31" t="s">
        <v>309</v>
      </c>
      <c r="B233" s="31" t="s">
        <v>601</v>
      </c>
      <c r="C233" s="31"/>
      <c r="D233" s="31"/>
    </row>
    <row r="234" spans="1:4" ht="14">
      <c r="A234" s="31" t="s">
        <v>680</v>
      </c>
      <c r="B234" s="31" t="s">
        <v>931</v>
      </c>
      <c r="C234" s="31"/>
      <c r="D234" s="31"/>
    </row>
    <row r="235" spans="1:4" ht="14">
      <c r="A235" s="31" t="s">
        <v>138</v>
      </c>
      <c r="B235" s="31" t="s">
        <v>934</v>
      </c>
      <c r="C235" s="31"/>
      <c r="D235" s="31"/>
    </row>
    <row r="236" spans="1:4" ht="28">
      <c r="A236" s="31" t="s">
        <v>617</v>
      </c>
      <c r="B236" s="31" t="s">
        <v>938</v>
      </c>
      <c r="C236" s="31"/>
      <c r="D236" s="31"/>
    </row>
    <row r="237" spans="1:4" ht="14">
      <c r="A237" s="31" t="s">
        <v>685</v>
      </c>
      <c r="B237" s="31" t="s">
        <v>941</v>
      </c>
      <c r="C237" s="31"/>
      <c r="D237" s="31"/>
    </row>
    <row r="238" spans="1:4" ht="28">
      <c r="A238" s="31" t="s">
        <v>688</v>
      </c>
      <c r="B238" s="31" t="s">
        <v>945</v>
      </c>
      <c r="C238" s="31"/>
      <c r="D238" s="31"/>
    </row>
    <row r="239" spans="1:4" ht="28">
      <c r="A239" s="31" t="s">
        <v>617</v>
      </c>
      <c r="B239" s="31" t="s">
        <v>949</v>
      </c>
      <c r="C239" s="31"/>
      <c r="D239" s="31"/>
    </row>
    <row r="240" spans="1:4" ht="14">
      <c r="A240" s="31" t="s">
        <v>690</v>
      </c>
      <c r="B240" s="31"/>
      <c r="C240" s="31"/>
      <c r="D240" s="31"/>
    </row>
    <row r="241" spans="1:4" ht="14">
      <c r="A241" s="31" t="s">
        <v>694</v>
      </c>
      <c r="B241" s="31"/>
      <c r="C241" s="31"/>
      <c r="D241" s="31"/>
    </row>
    <row r="242" spans="1:4" ht="14">
      <c r="A242" s="31" t="s">
        <v>696</v>
      </c>
      <c r="B242" s="31"/>
      <c r="C242" s="31"/>
      <c r="D242" s="31"/>
    </row>
    <row r="243" spans="1:4" ht="14">
      <c r="A243" s="31" t="s">
        <v>700</v>
      </c>
      <c r="B243" s="31"/>
      <c r="C243" s="31"/>
      <c r="D243" s="31"/>
    </row>
    <row r="244" spans="1:4" ht="42">
      <c r="A244" s="31" t="s">
        <v>704</v>
      </c>
      <c r="B244" s="31"/>
      <c r="C244" s="31"/>
      <c r="D244" s="31"/>
    </row>
    <row r="245" spans="1:4" ht="28">
      <c r="A245" s="31" t="s">
        <v>708</v>
      </c>
      <c r="B245" s="31"/>
      <c r="C245" s="31"/>
      <c r="D245" s="31"/>
    </row>
    <row r="246" spans="1:4" ht="42">
      <c r="A246" s="31" t="s">
        <v>712</v>
      </c>
      <c r="B246" s="31"/>
      <c r="C246" s="31"/>
      <c r="D246" s="31"/>
    </row>
    <row r="247" spans="1:4" ht="14">
      <c r="A247" s="31" t="s">
        <v>717</v>
      </c>
      <c r="B247" s="31"/>
      <c r="C247" s="31"/>
      <c r="D247" s="31"/>
    </row>
    <row r="248" spans="1:4" ht="14">
      <c r="A248" s="31" t="s">
        <v>721</v>
      </c>
      <c r="B248" s="31"/>
      <c r="C248" s="31"/>
      <c r="D248" s="31"/>
    </row>
    <row r="249" spans="1:4" ht="14">
      <c r="A249" s="31" t="s">
        <v>725</v>
      </c>
      <c r="B249" s="31"/>
      <c r="C249" s="31"/>
      <c r="D249" s="31"/>
    </row>
    <row r="250" spans="1:4" ht="14">
      <c r="A250" s="31" t="s">
        <v>726</v>
      </c>
      <c r="B250" s="31"/>
      <c r="C250" s="31"/>
      <c r="D250" s="31"/>
    </row>
    <row r="251" spans="1:4" ht="28">
      <c r="A251" s="31" t="s">
        <v>729</v>
      </c>
      <c r="B251" s="31"/>
      <c r="C251" s="31"/>
      <c r="D251" s="31"/>
    </row>
    <row r="252" spans="1:4" ht="28">
      <c r="A252" s="31" t="s">
        <v>733</v>
      </c>
      <c r="B252" s="31"/>
      <c r="C252" s="31"/>
      <c r="D252" s="31"/>
    </row>
    <row r="253" spans="1:4" ht="14">
      <c r="A253" s="31" t="s">
        <v>736</v>
      </c>
      <c r="B253" s="31"/>
      <c r="C253" s="31"/>
      <c r="D253" s="31"/>
    </row>
    <row r="254" spans="1:4" ht="42">
      <c r="A254" s="31" t="s">
        <v>739</v>
      </c>
      <c r="B254" s="31"/>
      <c r="C254" s="31"/>
      <c r="D254" s="31"/>
    </row>
    <row r="255" spans="1:4" ht="14">
      <c r="A255" s="31" t="s">
        <v>743</v>
      </c>
      <c r="B255" s="31"/>
      <c r="C255" s="31"/>
      <c r="D255" s="31"/>
    </row>
    <row r="256" spans="1:4" ht="14">
      <c r="A256" s="31" t="s">
        <v>746</v>
      </c>
      <c r="B256" s="31"/>
      <c r="C256" s="31"/>
      <c r="D256" s="31"/>
    </row>
    <row r="257" spans="1:4" ht="14">
      <c r="A257" s="31" t="s">
        <v>750</v>
      </c>
      <c r="B257" s="31"/>
      <c r="C257" s="31"/>
      <c r="D257" s="31"/>
    </row>
    <row r="258" spans="1:4" ht="14">
      <c r="A258" s="31" t="s">
        <v>600</v>
      </c>
      <c r="B258" s="31"/>
      <c r="C258" s="31"/>
      <c r="D258" s="31"/>
    </row>
    <row r="259" spans="1:4" ht="28">
      <c r="A259" s="31" t="s">
        <v>754</v>
      </c>
      <c r="B259" s="31"/>
      <c r="C259" s="31"/>
      <c r="D259" s="31"/>
    </row>
    <row r="260" spans="1:4" ht="14">
      <c r="A260" s="31" t="s">
        <v>756</v>
      </c>
      <c r="B260" s="31"/>
      <c r="C260" s="31"/>
      <c r="D260" s="31"/>
    </row>
    <row r="261" spans="1:4" ht="14">
      <c r="A261" s="31" t="s">
        <v>246</v>
      </c>
      <c r="B261" s="31"/>
      <c r="C261" s="31"/>
      <c r="D261" s="31"/>
    </row>
    <row r="262" spans="1:4" ht="28">
      <c r="A262" s="31" t="s">
        <v>762</v>
      </c>
      <c r="B262" s="31"/>
      <c r="C262" s="31"/>
      <c r="D262" s="31"/>
    </row>
    <row r="263" spans="1:4" ht="14">
      <c r="A263" s="31" t="s">
        <v>763</v>
      </c>
      <c r="B263" s="31"/>
      <c r="C263" s="31"/>
      <c r="D263" s="31"/>
    </row>
    <row r="264" spans="1:4" ht="14">
      <c r="A264" s="31" t="s">
        <v>767</v>
      </c>
      <c r="B264" s="31"/>
      <c r="C264" s="31"/>
      <c r="D264" s="31"/>
    </row>
    <row r="265" spans="1:4" ht="14">
      <c r="A265" s="31" t="s">
        <v>770</v>
      </c>
      <c r="B265" s="31"/>
      <c r="C265" s="31"/>
      <c r="D265" s="31"/>
    </row>
    <row r="266" spans="1:4" ht="14">
      <c r="A266" s="31" t="s">
        <v>774</v>
      </c>
      <c r="B266" s="31"/>
      <c r="C266" s="31"/>
      <c r="D266" s="31"/>
    </row>
    <row r="267" spans="1:4" ht="14">
      <c r="A267" s="31" t="s">
        <v>102</v>
      </c>
      <c r="B267" s="31"/>
      <c r="C267" s="31"/>
      <c r="D267" s="31"/>
    </row>
    <row r="268" spans="1:4" ht="14">
      <c r="A268" s="31" t="s">
        <v>285</v>
      </c>
      <c r="B268" s="31"/>
      <c r="C268" s="31"/>
      <c r="D268" s="31"/>
    </row>
    <row r="269" spans="1:4" ht="14">
      <c r="A269" s="31" t="s">
        <v>779</v>
      </c>
      <c r="B269" s="31"/>
      <c r="C269" s="31"/>
      <c r="D269" s="31"/>
    </row>
    <row r="270" spans="1:4" ht="84">
      <c r="A270" s="31" t="s">
        <v>783</v>
      </c>
      <c r="B270" s="31"/>
      <c r="C270" s="31"/>
      <c r="D270" s="31"/>
    </row>
    <row r="271" spans="1:4" ht="14">
      <c r="A271" s="31" t="s">
        <v>787</v>
      </c>
      <c r="B271" s="31"/>
      <c r="C271" s="31"/>
      <c r="D271" s="31"/>
    </row>
    <row r="272" spans="1:4" ht="14">
      <c r="A272" s="31" t="s">
        <v>398</v>
      </c>
      <c r="B272" s="31"/>
      <c r="C272" s="31"/>
      <c r="D272" s="31"/>
    </row>
    <row r="273" spans="1:4" ht="14">
      <c r="A273" s="31" t="s">
        <v>791</v>
      </c>
      <c r="B273" s="31"/>
      <c r="C273" s="31"/>
      <c r="D273" s="31"/>
    </row>
    <row r="274" spans="1:4" ht="14">
      <c r="A274" s="31" t="s">
        <v>792</v>
      </c>
      <c r="B274" s="31"/>
      <c r="C274" s="31"/>
      <c r="D274" s="31"/>
    </row>
    <row r="275" spans="1:4" ht="14">
      <c r="A275" s="31" t="s">
        <v>309</v>
      </c>
      <c r="B275" s="31"/>
      <c r="C275" s="31"/>
      <c r="D275" s="31"/>
    </row>
    <row r="276" spans="1:4" ht="56">
      <c r="A276" s="31" t="s">
        <v>796</v>
      </c>
      <c r="B276" s="31"/>
      <c r="C276" s="31"/>
      <c r="D276" s="31"/>
    </row>
    <row r="277" spans="1:4" ht="14">
      <c r="A277" s="31" t="s">
        <v>800</v>
      </c>
      <c r="B277" s="31"/>
      <c r="C277" s="31"/>
      <c r="D277" s="31"/>
    </row>
    <row r="278" spans="1:4" ht="14">
      <c r="A278" s="31" t="s">
        <v>462</v>
      </c>
      <c r="B278" s="31"/>
      <c r="C278" s="31"/>
      <c r="D278" s="31"/>
    </row>
    <row r="279" spans="1:4" ht="14">
      <c r="A279" s="31" t="s">
        <v>804</v>
      </c>
      <c r="B279" s="31"/>
      <c r="C279" s="31"/>
      <c r="D279" s="31"/>
    </row>
    <row r="280" spans="1:4" ht="14">
      <c r="A280" s="31" t="s">
        <v>808</v>
      </c>
      <c r="B280" s="31"/>
      <c r="C280" s="31"/>
      <c r="D280" s="31"/>
    </row>
    <row r="281" spans="1:4" ht="14">
      <c r="A281" s="31" t="s">
        <v>809</v>
      </c>
      <c r="B281" s="31"/>
      <c r="C281" s="31"/>
      <c r="D281" s="31"/>
    </row>
    <row r="282" spans="1:4" ht="14">
      <c r="A282" s="31" t="s">
        <v>438</v>
      </c>
      <c r="B282" s="31"/>
      <c r="C282" s="31"/>
      <c r="D282" s="31"/>
    </row>
    <row r="283" spans="1:4" ht="14">
      <c r="A283" s="31" t="s">
        <v>815</v>
      </c>
      <c r="B283" s="31"/>
      <c r="C283" s="31"/>
      <c r="D283" s="31"/>
    </row>
    <row r="284" spans="1:4" ht="14">
      <c r="A284" s="31" t="s">
        <v>818</v>
      </c>
      <c r="B284" s="31"/>
      <c r="C284" s="31"/>
      <c r="D284" s="31"/>
    </row>
    <row r="285" spans="1:4" ht="42">
      <c r="A285" s="31" t="s">
        <v>820</v>
      </c>
      <c r="B285" s="31"/>
      <c r="C285" s="31"/>
      <c r="D285" s="31"/>
    </row>
    <row r="286" spans="1:4" ht="28">
      <c r="A286" s="31" t="s">
        <v>824</v>
      </c>
      <c r="B286" s="31"/>
      <c r="C286" s="31"/>
      <c r="D286" s="31"/>
    </row>
    <row r="287" spans="1:4" ht="14">
      <c r="A287" s="31" t="s">
        <v>321</v>
      </c>
      <c r="B287" s="31"/>
      <c r="C287" s="31"/>
      <c r="D287" s="31"/>
    </row>
    <row r="288" spans="1:4" ht="14">
      <c r="A288" s="31" t="s">
        <v>398</v>
      </c>
      <c r="B288" s="31"/>
      <c r="C288" s="31"/>
      <c r="D288" s="31"/>
    </row>
    <row r="289" spans="1:4" ht="14">
      <c r="A289" s="31" t="s">
        <v>285</v>
      </c>
      <c r="B289" s="31"/>
      <c r="C289" s="31"/>
      <c r="D289" s="31"/>
    </row>
    <row r="290" spans="1:4" ht="14">
      <c r="A290" s="31" t="s">
        <v>831</v>
      </c>
      <c r="B290" s="31"/>
      <c r="C290" s="31"/>
      <c r="D290" s="31"/>
    </row>
    <row r="291" spans="1:4" ht="14">
      <c r="A291" s="31" t="s">
        <v>832</v>
      </c>
      <c r="B291" s="31"/>
      <c r="C291" s="31"/>
      <c r="D291" s="31"/>
    </row>
    <row r="292" spans="1:4" ht="14">
      <c r="A292" s="31" t="s">
        <v>833</v>
      </c>
      <c r="B292" s="31"/>
      <c r="C292" s="31"/>
      <c r="D292" s="31"/>
    </row>
    <row r="293" spans="1:4" ht="28">
      <c r="A293" s="31" t="s">
        <v>837</v>
      </c>
      <c r="B293" s="31"/>
      <c r="C293" s="31"/>
      <c r="D293" s="31"/>
    </row>
    <row r="294" spans="1:4" ht="14">
      <c r="A294" s="31" t="s">
        <v>102</v>
      </c>
      <c r="B294" s="31"/>
      <c r="C294" s="31"/>
      <c r="D294" s="31"/>
    </row>
    <row r="295" spans="1:4" ht="14">
      <c r="A295" s="31" t="s">
        <v>842</v>
      </c>
      <c r="B295" s="31"/>
      <c r="C295" s="31"/>
      <c r="D295" s="31"/>
    </row>
    <row r="296" spans="1:4" ht="14">
      <c r="A296" s="31" t="s">
        <v>846</v>
      </c>
      <c r="B296" s="31"/>
      <c r="C296" s="31"/>
      <c r="D296" s="31"/>
    </row>
    <row r="297" spans="1:4" ht="14">
      <c r="A297" s="31" t="s">
        <v>849</v>
      </c>
      <c r="B297" s="31"/>
      <c r="C297" s="31"/>
      <c r="D297" s="31"/>
    </row>
    <row r="298" spans="1:4" ht="14">
      <c r="A298" s="31" t="s">
        <v>853</v>
      </c>
      <c r="B298" s="31"/>
      <c r="C298" s="31"/>
      <c r="D298" s="31"/>
    </row>
    <row r="299" spans="1:4" ht="14">
      <c r="A299" s="31" t="s">
        <v>857</v>
      </c>
      <c r="B299" s="31"/>
      <c r="C299" s="31"/>
      <c r="D299" s="31"/>
    </row>
    <row r="300" spans="1:4" ht="14">
      <c r="A300" s="31" t="s">
        <v>246</v>
      </c>
      <c r="B300" s="31"/>
      <c r="C300" s="31"/>
      <c r="D300" s="31"/>
    </row>
    <row r="301" spans="1:4" ht="14">
      <c r="A301" s="31" t="s">
        <v>863</v>
      </c>
      <c r="B301" s="31"/>
      <c r="C301" s="31"/>
      <c r="D301" s="31"/>
    </row>
    <row r="302" spans="1:4" ht="42">
      <c r="A302" s="31" t="s">
        <v>864</v>
      </c>
      <c r="B302" s="31"/>
      <c r="C302" s="31"/>
      <c r="D302" s="31"/>
    </row>
    <row r="303" spans="1:4" ht="14">
      <c r="A303" s="31" t="s">
        <v>18</v>
      </c>
      <c r="B303" s="31"/>
      <c r="C303" s="31"/>
      <c r="D303" s="31"/>
    </row>
    <row r="304" spans="1:4" ht="14">
      <c r="A304" s="31" t="s">
        <v>868</v>
      </c>
      <c r="B304" s="31"/>
      <c r="C304" s="31"/>
      <c r="D304" s="31"/>
    </row>
    <row r="305" spans="1:4" ht="14">
      <c r="A305" s="31" t="s">
        <v>102</v>
      </c>
      <c r="B305" s="31"/>
      <c r="C305" s="31"/>
      <c r="D305" s="31"/>
    </row>
    <row r="306" spans="1:4" ht="14">
      <c r="A306" s="31" t="s">
        <v>874</v>
      </c>
      <c r="B306" s="31"/>
      <c r="C306" s="31"/>
      <c r="D306" s="31"/>
    </row>
    <row r="307" spans="1:4" ht="14">
      <c r="A307" s="31" t="s">
        <v>879</v>
      </c>
      <c r="B307" s="31"/>
      <c r="C307" s="31"/>
      <c r="D307" s="31"/>
    </row>
    <row r="308" spans="1:4" ht="14">
      <c r="A308" s="31" t="s">
        <v>431</v>
      </c>
      <c r="B308" s="31"/>
      <c r="C308" s="31"/>
      <c r="D308" s="31"/>
    </row>
    <row r="309" spans="1:4" ht="14">
      <c r="A309" s="31" t="s">
        <v>883</v>
      </c>
      <c r="B309" s="31"/>
      <c r="C309" s="31"/>
      <c r="D309" s="31"/>
    </row>
    <row r="310" spans="1:4" ht="14">
      <c r="A310" s="31" t="s">
        <v>887</v>
      </c>
      <c r="B310" s="31"/>
      <c r="C310" s="31"/>
      <c r="D310" s="31"/>
    </row>
    <row r="311" spans="1:4" ht="14">
      <c r="A311" s="31" t="s">
        <v>889</v>
      </c>
      <c r="B311" s="31"/>
      <c r="C311" s="31"/>
      <c r="D311" s="31"/>
    </row>
    <row r="312" spans="1:4" ht="14">
      <c r="A312" s="31" t="s">
        <v>892</v>
      </c>
      <c r="B312" s="31"/>
      <c r="C312" s="31"/>
      <c r="D312" s="31"/>
    </row>
    <row r="313" spans="1:4" ht="14">
      <c r="A313" s="31" t="s">
        <v>893</v>
      </c>
      <c r="B313" s="31"/>
      <c r="C313" s="31"/>
      <c r="D313" s="31"/>
    </row>
    <row r="314" spans="1:4" ht="14">
      <c r="A314" s="31" t="s">
        <v>896</v>
      </c>
      <c r="B314" s="31"/>
      <c r="C314" s="31"/>
      <c r="D314" s="31"/>
    </row>
    <row r="315" spans="1:4" ht="14">
      <c r="A315" s="31" t="s">
        <v>900</v>
      </c>
      <c r="B315" s="31"/>
      <c r="C315" s="31"/>
      <c r="D315" s="31"/>
    </row>
    <row r="316" spans="1:4" ht="14">
      <c r="A316" s="31" t="s">
        <v>345</v>
      </c>
      <c r="B316" s="31"/>
      <c r="C316" s="31"/>
      <c r="D316" s="31"/>
    </row>
    <row r="317" spans="1:4" ht="14">
      <c r="A317" s="31" t="s">
        <v>309</v>
      </c>
      <c r="B317" s="31"/>
      <c r="C317" s="31"/>
      <c r="D317" s="31"/>
    </row>
    <row r="318" spans="1:4" ht="14">
      <c r="A318" s="31" t="s">
        <v>617</v>
      </c>
      <c r="B318" s="31"/>
      <c r="C318" s="31"/>
      <c r="D318" s="31"/>
    </row>
    <row r="319" spans="1:4" ht="126">
      <c r="A319" s="31" t="s">
        <v>905</v>
      </c>
      <c r="B319" s="31"/>
      <c r="C319" s="31"/>
      <c r="D319" s="31"/>
    </row>
    <row r="320" spans="1:4" ht="14">
      <c r="A320" s="31" t="s">
        <v>909</v>
      </c>
      <c r="B320" s="31"/>
      <c r="C320" s="31"/>
      <c r="D320" s="31"/>
    </row>
    <row r="321" spans="1:4" ht="14">
      <c r="A321" s="31" t="s">
        <v>913</v>
      </c>
      <c r="B321" s="31"/>
      <c r="C321" s="31"/>
      <c r="D321" s="31"/>
    </row>
    <row r="322" spans="1:4" ht="14">
      <c r="A322" s="31" t="s">
        <v>916</v>
      </c>
      <c r="B322" s="31"/>
      <c r="C322" s="31"/>
      <c r="D322" s="31"/>
    </row>
    <row r="323" spans="1:4" ht="14">
      <c r="A323" s="31" t="s">
        <v>918</v>
      </c>
      <c r="B323" s="31"/>
      <c r="C323" s="31"/>
      <c r="D323" s="31"/>
    </row>
    <row r="324" spans="1:4" ht="28">
      <c r="A324" s="31" t="s">
        <v>922</v>
      </c>
      <c r="B324" s="31"/>
      <c r="C324" s="31"/>
      <c r="D324" s="31"/>
    </row>
    <row r="325" spans="1:4" ht="14">
      <c r="A325" s="31" t="s">
        <v>879</v>
      </c>
      <c r="B325" s="31"/>
      <c r="C325" s="31"/>
      <c r="D325" s="31"/>
    </row>
    <row r="326" spans="1:4" ht="14">
      <c r="A326" s="31" t="s">
        <v>926</v>
      </c>
      <c r="B326" s="31"/>
      <c r="C326" s="31"/>
      <c r="D326" s="31"/>
    </row>
    <row r="327" spans="1:4" ht="14">
      <c r="A327" s="31" t="s">
        <v>600</v>
      </c>
      <c r="B327" s="31"/>
      <c r="C327" s="31"/>
      <c r="D327" s="31"/>
    </row>
    <row r="328" spans="1:4" ht="14">
      <c r="A328" s="31" t="s">
        <v>929</v>
      </c>
      <c r="B328" s="31"/>
      <c r="C328" s="31"/>
      <c r="D328" s="31"/>
    </row>
    <row r="329" spans="1:4" ht="14">
      <c r="A329" s="31" t="s">
        <v>930</v>
      </c>
      <c r="B329" s="31"/>
      <c r="C329" s="31"/>
      <c r="D329" s="31"/>
    </row>
    <row r="330" spans="1:4" ht="14">
      <c r="A330" s="31" t="s">
        <v>933</v>
      </c>
      <c r="B330" s="31"/>
      <c r="C330" s="31"/>
      <c r="D330" s="31"/>
    </row>
    <row r="331" spans="1:4" ht="14">
      <c r="A331" s="31" t="s">
        <v>936</v>
      </c>
      <c r="B331" s="31"/>
      <c r="C331" s="31"/>
      <c r="D331" s="31"/>
    </row>
    <row r="332" spans="1:4" ht="14">
      <c r="A332" s="31" t="s">
        <v>937</v>
      </c>
      <c r="B332" s="31"/>
      <c r="C332" s="31"/>
      <c r="D332" s="31"/>
    </row>
    <row r="333" spans="1:4" ht="14">
      <c r="A333" s="31" t="s">
        <v>940</v>
      </c>
      <c r="B333" s="31"/>
      <c r="C333" s="31"/>
      <c r="D333" s="31"/>
    </row>
    <row r="334" spans="1:4" ht="14">
      <c r="A334" s="31" t="s">
        <v>944</v>
      </c>
      <c r="B334" s="31"/>
      <c r="C334" s="31"/>
      <c r="D334" s="31"/>
    </row>
    <row r="335" spans="1:4" ht="14">
      <c r="A335" s="31" t="s">
        <v>948</v>
      </c>
      <c r="B335" s="31"/>
      <c r="C335" s="31"/>
      <c r="D335" s="31"/>
    </row>
    <row r="336" spans="1:4">
      <c r="A336" s="31"/>
      <c r="B336" s="31"/>
      <c r="C336" s="31"/>
      <c r="D336" s="31"/>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 Responses</vt:lpstr>
      <vt:lpstr>Summary</vt:lpstr>
      <vt:lpstr>Free-text</vt:lpstr>
      <vt:lpstr>FormPublisherPDFURL1KQ6i8WqCyIhdkyN_mC3fF5PjlKUM0XWeJIAvY2a7PTQ</vt:lpstr>
      <vt:lpstr>FormPublisherSheetURL1KQ6i8WqCyIhdkyN_mC3fF5PjlKUM0XWeJIAvY2a7PTQ</vt:lpstr>
      <vt:lpstr>FormPublisherTimestamp1KQ6i8WqCyIhdkyN_mC3fF5PjlKUM0XWeJIAvY2a7PTQ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Roger Marks</cp:lastModifiedBy>
  <dcterms:modified xsi:type="dcterms:W3CDTF">2020-06-22T14:45:40Z</dcterms:modified>
</cp:coreProperties>
</file>