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0_0602/"/>
    </mc:Choice>
  </mc:AlternateContent>
  <xr:revisionPtr revIDLastSave="49" documentId="8_{C7566A68-5B6C-49D7-BB44-4EBF2EE96D64}" xr6:coauthVersionLast="45" xr6:coauthVersionMax="45" xr10:uidLastSave="{1D1CC86B-6892-499D-9F4A-34E95A129C9F}"/>
  <bookViews>
    <workbookView xWindow="-19425" yWindow="1710" windowWidth="17550" windowHeight="24795" xr2:uid="{00000000-000D-0000-FFFF-FFFF00000000}"/>
  </bookViews>
  <sheets>
    <sheet name="EC Telecon Tues 1 Oct Agenda" sheetId="1" r:id="rId1"/>
    <sheet name="EC Roster - Vote Calculator" sheetId="2" r:id="rId2"/>
  </sheets>
  <definedNames>
    <definedName name="_xlnm.Print_Area" localSheetId="0">'EC Telecon Tues 1 Oct Agenda'!$A$1:$G$37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6" i="1" l="1"/>
  <c r="A27" i="1" s="1"/>
  <c r="A24" i="1"/>
  <c r="A25" i="1" s="1"/>
  <c r="A28" i="1" l="1"/>
  <c r="A37" i="1"/>
  <c r="A36" i="1"/>
  <c r="A35" i="1"/>
  <c r="A33" i="1"/>
  <c r="A20" i="1"/>
  <c r="A21" i="1" s="1"/>
  <c r="A22" i="1" s="1"/>
  <c r="A23" i="1" s="1"/>
  <c r="A11" i="1"/>
  <c r="A12" i="1" s="1"/>
  <c r="A13" i="1" s="1"/>
  <c r="A14" i="1" s="1"/>
  <c r="A15" i="1" s="1"/>
  <c r="A16" i="1" s="1"/>
  <c r="A17" i="1" s="1"/>
  <c r="A18" i="1" s="1"/>
  <c r="A9" i="1"/>
  <c r="A8" i="1"/>
  <c r="A29" i="1" l="1"/>
  <c r="E19" i="2"/>
  <c r="H21" i="2" l="1"/>
  <c r="H20" i="2"/>
  <c r="H19" i="2"/>
  <c r="I21" i="2" l="1"/>
  <c r="I20" i="2"/>
  <c r="I19" i="2"/>
  <c r="G21" i="2"/>
  <c r="G20" i="2"/>
  <c r="G19" i="2"/>
  <c r="F8" i="1" l="1"/>
  <c r="D19" i="2" l="1"/>
  <c r="F9" i="1"/>
  <c r="F11" i="1" s="1"/>
  <c r="F12" i="1" s="1"/>
  <c r="F13" i="1" s="1"/>
  <c r="F14" i="1" s="1"/>
  <c r="F15" i="1" s="1"/>
  <c r="F16" i="1" l="1"/>
  <c r="F17" i="1" l="1"/>
  <c r="F18" i="1" s="1"/>
  <c r="F20" i="1" s="1"/>
  <c r="F22" i="1" l="1"/>
  <c r="F23" i="1" s="1"/>
  <c r="F21" i="1"/>
  <c r="F24" i="1" l="1"/>
  <c r="F25" i="1"/>
  <c r="F27" i="1" s="1"/>
  <c r="F28" i="1" s="1"/>
  <c r="F29" i="1" s="1"/>
  <c r="F31" i="1" s="1"/>
  <c r="F32" i="1" s="1"/>
  <c r="F33" i="1" s="1"/>
  <c r="F34" i="1" s="1"/>
  <c r="F35" i="1" s="1"/>
  <c r="F36" i="1" s="1"/>
</calcChain>
</file>

<file path=xl/sharedStrings.xml><?xml version="1.0" encoding="utf-8"?>
<sst xmlns="http://schemas.openxmlformats.org/spreadsheetml/2006/main" count="122" uniqueCount="92">
  <si>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</si>
  <si>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</si>
  <si>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</si>
  <si>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</si>
  <si>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</si>
  <si>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</si>
  <si>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</si>
  <si>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</si>
  <si>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</si>
  <si>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</si>
  <si>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</si>
  <si>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</si>
  <si>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</si>
  <si>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</si>
  <si>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</si>
  <si>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</si>
  <si>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</si>
  <si>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</si>
  <si>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</si>
  <si>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</si>
  <si>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</si>
  <si>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</si>
  <si>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</si>
  <si>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</si>
  <si>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</si>
  <si>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</si>
  <si>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</si>
  <si>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</si>
  <si>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</si>
  <si>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</si>
  <si>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</si>
  <si>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</si>
  <si>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</si>
  <si>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</si>
  <si>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</si>
  <si>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</si>
  <si>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</si>
  <si>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</si>
  <si>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</si>
  <si>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</si>
  <si>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</si>
  <si>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</si>
  <si>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</si>
  <si>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</si>
  <si>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</si>
  <si>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</si>
  <si>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</si>
  <si>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</si>
  <si>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</si>
  <si>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</si>
  <si>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</si>
  <si>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</si>
  <si>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</si>
  <si>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</si>
  <si>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</si>
  <si>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</si>
  <si>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</si>
  <si>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</si>
  <si>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</si>
  <si>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</si>
  <si>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Gilb</t>
  </si>
  <si>
    <t>Update - EC Action Item Summary</t>
  </si>
  <si>
    <t>D'Ambrosia</t>
  </si>
  <si>
    <t>Attendance</t>
  </si>
  <si>
    <t>Executive Session</t>
  </si>
  <si>
    <t>DT</t>
  </si>
  <si>
    <t>EC Monthly Teleconference Calls</t>
  </si>
  <si>
    <t>Motion for Consideration of PARs submitted for July 2020</t>
  </si>
  <si>
    <t>Future Venue Update</t>
  </si>
  <si>
    <t>Agenda Items from WG Chairs</t>
  </si>
  <si>
    <t>ME</t>
  </si>
  <si>
    <t>Law</t>
  </si>
  <si>
    <t>TO SA Ballot (conditional), IEEE P802.3cu</t>
  </si>
  <si>
    <t>Other Business</t>
  </si>
  <si>
    <t>Tuesday 1:00PM-3:00PM ET, 2 June 2020</t>
  </si>
  <si>
    <t>Finalize 802 Leadership Election Plan</t>
  </si>
  <si>
    <t>ME*</t>
  </si>
  <si>
    <t>To SA Ballot, IEEE P802.3cr
Motion Approve sending IEEE P802.3cr Maintenance #14: Isolation to Standards Association ballot.
M: Law     S: D'Ambrosia</t>
  </si>
  <si>
    <t>Electronic Media 2021 Edition</t>
  </si>
  <si>
    <t>D'Ambrosia / Goldberg</t>
  </si>
  <si>
    <t>Holcomb</t>
  </si>
  <si>
    <t>Approval of Communication to ITU-R WP 5A
Motion: Move to approve documents https://mentor.ieee.org/802.18/dcn/20/18-20-0061-03-0000-itu-ahg-recommended-edits-to-m-1450-5.docx and https://mentor.ieee.org/802.18/dcn/20/18-20-0060-03-0000-itu-ahg-recommended-edits-to-m-1801-2.docx  for ITU-R M.1450 and M.1801 updates, respectively. For submission to ITU-R WP 5A via ITU-R Liaison before 2 weeks before ITU-R WP 5A next meeting. The Chair of 802.18 is authorized to make editorial changes as necessary.
M: Holcomb     S: Stanley</t>
  </si>
  <si>
    <t>Parsons</t>
  </si>
  <si>
    <t>Communication to ISO/IEC JTC1/SC6 on FDIS comments to 802.1Q-2018</t>
  </si>
  <si>
    <t>Communication from 802.1 to 3GPP SA2 on 5G Integration with TSN</t>
  </si>
  <si>
    <t>Communication from 802.1 to LNI 4.0 on draft sharing</t>
  </si>
  <si>
    <t xml:space="preserve">Approve the following minutes -
1. EC 5/5/20 Teleconference Minutes -  https://mentor.ieee.org/802-ec/dcn/20/ec-20-0072-00-00EC-may-5-2020-ec-teleconfernce-minutes.pdf
2. EC 5/28/20 Teleconference Minutes - https://mentor.ieee.org/802-ec/dcn/20/ec-20-0084-00-00EC-may-28-2020-ec-teleconfernce-minutes.pdf </t>
  </si>
  <si>
    <t>MI*</t>
  </si>
  <si>
    <t>R2</t>
  </si>
  <si>
    <t>IEEE 802.3</t>
  </si>
  <si>
    <t>IEEE 802.18</t>
  </si>
  <si>
    <t>IEEE 802.1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</si>
</sst>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-409]d\-mmm;@"/>
    <numFmt numFmtId="167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8"/>
      <color rgb="FF000000"/>
      <name val="Cambria"/>
      <family val="1"/>
    </font>
    <font>
      <b/>
      <sz val="8"/>
      <color theme="0"/>
      <name val="Cambria"/>
      <family val="1"/>
    </font>
    <font>
      <strike/>
      <sz val="10"/>
      <name val="Cambria"/>
      <family val="1"/>
    </font>
    <font>
      <strike/>
      <sz val="10"/>
      <color indexed="8"/>
      <name val="Cambria"/>
      <family val="1"/>
    </font>
    <font>
      <b/>
      <strike/>
      <sz val="10"/>
      <color indexed="8"/>
      <name val="Cambria"/>
      <family val="1"/>
    </font>
    <font>
      <b/>
      <i/>
      <sz val="10"/>
      <color indexed="8"/>
      <name val="Cambria"/>
      <family val="1"/>
    </font>
    <font>
      <b/>
      <i/>
      <sz val="10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6" fontId="7" fillId="5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wrapText="1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0" fillId="2" borderId="4" xfId="0" applyNumberFormat="1" applyFont="1" applyFill="1" applyBorder="1" applyAlignment="1" applyProtection="1">
      <alignment horizontal="center" vertical="top" wrapText="1"/>
    </xf>
    <xf numFmtId="0" fontId="10" fillId="2" borderId="4" xfId="0" applyFont="1" applyFill="1" applyBorder="1" applyAlignment="1">
      <alignment vertical="top" wrapText="1"/>
    </xf>
    <xf numFmtId="2" fontId="10" fillId="2" borderId="4" xfId="0" applyNumberFormat="1" applyFont="1" applyFill="1" applyBorder="1" applyAlignment="1" applyProtection="1">
      <alignment horizontal="left" vertical="top" wrapText="1"/>
    </xf>
    <xf numFmtId="1" fontId="10" fillId="2" borderId="4" xfId="0" applyNumberFormat="1" applyFont="1" applyFill="1" applyBorder="1" applyAlignment="1" applyProtection="1">
      <alignment horizontal="center" vertical="top" wrapText="1"/>
    </xf>
    <xf numFmtId="165" fontId="10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2" fillId="0" borderId="1" xfId="0" applyNumberFormat="1" applyFont="1" applyFill="1" applyBorder="1" applyAlignment="1" applyProtection="1">
      <alignment horizontal="center" vertical="top" wrapText="1"/>
    </xf>
    <xf numFmtId="2" fontId="11" fillId="0" borderId="1" xfId="0" applyNumberFormat="1" applyFont="1" applyFill="1" applyBorder="1" applyAlignment="1" applyProtection="1">
      <alignment horizontal="left" vertical="top" wrapText="1"/>
    </xf>
    <xf numFmtId="1" fontId="11" fillId="0" borderId="1" xfId="0" applyNumberFormat="1" applyFont="1" applyFill="1" applyBorder="1" applyAlignment="1" applyProtection="1">
      <alignment horizontal="center" vertical="top" wrapText="1"/>
    </xf>
    <xf numFmtId="165" fontId="11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2" fontId="13" fillId="0" borderId="38" xfId="0" applyNumberFormat="1" applyFont="1" applyBorder="1" applyAlignment="1">
      <alignment horizontal="left" vertical="top"/>
    </xf>
    <xf numFmtId="2" fontId="13" fillId="0" borderId="0" xfId="0" applyNumberFormat="1" applyFont="1" applyBorder="1" applyAlignment="1">
      <alignment horizontal="left" vertical="top"/>
    </xf>
    <xf numFmtId="2" fontId="7" fillId="0" borderId="39" xfId="0" applyNumberFormat="1" applyFont="1" applyFill="1" applyBorder="1" applyAlignment="1" applyProtection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Fill="1" applyBorder="1" applyAlignment="1" applyProtection="1">
      <alignment horizontal="left" vertical="top" wrapText="1"/>
    </xf>
    <xf numFmtId="1" fontId="6" fillId="4" borderId="39" xfId="0" applyNumberFormat="1" applyFont="1" applyFill="1" applyBorder="1" applyAlignment="1" applyProtection="1">
      <alignment horizontal="center" vertical="center" wrapText="1"/>
    </xf>
    <xf numFmtId="2" fontId="13" fillId="0" borderId="1" xfId="0" applyNumberFormat="1" applyFont="1" applyBorder="1" applyAlignment="1">
      <alignment horizontal="left" vertical="top"/>
    </xf>
    <xf numFmtId="2" fontId="14" fillId="2" borderId="38" xfId="0" applyNumberFormat="1" applyFont="1" applyFill="1" applyBorder="1" applyAlignment="1">
      <alignment horizontal="left" vertical="top"/>
    </xf>
    <xf numFmtId="0" fontId="8" fillId="0" borderId="0" xfId="0" applyFont="1" applyAlignment="1">
      <alignment horizontal="left" vertical="top" wrapText="1" indent="2"/>
    </xf>
    <xf numFmtId="2" fontId="15" fillId="0" borderId="1" xfId="0" applyNumberFormat="1" applyFont="1" applyFill="1" applyBorder="1" applyAlignment="1" applyProtection="1">
      <alignment horizontal="center" vertical="top" wrapText="1"/>
    </xf>
    <xf numFmtId="2" fontId="16" fillId="0" borderId="1" xfId="0" applyNumberFormat="1" applyFont="1" applyFill="1" applyBorder="1" applyAlignment="1" applyProtection="1">
      <alignment horizontal="left" vertical="top" wrapText="1"/>
    </xf>
    <xf numFmtId="1" fontId="16" fillId="0" borderId="1" xfId="0" applyNumberFormat="1" applyFont="1" applyFill="1" applyBorder="1" applyAlignment="1" applyProtection="1">
      <alignment horizontal="center" vertical="top" wrapText="1"/>
    </xf>
    <xf numFmtId="165" fontId="17" fillId="0" borderId="13" xfId="0" applyNumberFormat="1" applyFont="1" applyFill="1" applyBorder="1" applyAlignment="1" applyProtection="1">
      <alignment horizontal="right" vertical="top" wrapText="1"/>
    </xf>
    <xf numFmtId="2" fontId="13" fillId="0" borderId="40" xfId="0" applyNumberFormat="1" applyFont="1" applyBorder="1" applyAlignment="1">
      <alignment horizontal="left" vertical="top"/>
    </xf>
    <xf numFmtId="1" fontId="6" fillId="0" borderId="39" xfId="0" applyNumberFormat="1" applyFont="1" applyFill="1" applyBorder="1" applyAlignment="1" applyProtection="1">
      <alignment horizontal="center" vertical="top" wrapText="1"/>
    </xf>
    <xf numFmtId="165" fontId="11" fillId="0" borderId="41" xfId="0" applyNumberFormat="1" applyFont="1" applyFill="1" applyBorder="1" applyAlignment="1" applyProtection="1">
      <alignment horizontal="right" vertical="top" wrapText="1"/>
    </xf>
    <xf numFmtId="2" fontId="13" fillId="3" borderId="1" xfId="0" applyNumberFormat="1" applyFont="1" applyFill="1" applyBorder="1" applyAlignment="1">
      <alignment horizontal="left"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165" fontId="11" fillId="3" borderId="1" xfId="0" applyNumberFormat="1" applyFont="1" applyFill="1" applyBorder="1" applyAlignment="1" applyProtection="1">
      <alignment horizontal="right" vertical="top" wrapText="1"/>
    </xf>
    <xf numFmtId="2" fontId="18" fillId="0" borderId="39" xfId="0" applyNumberFormat="1" applyFont="1" applyFill="1" applyBorder="1" applyAlignment="1" applyProtection="1">
      <alignment horizontal="left" vertical="center" wrapText="1"/>
    </xf>
    <xf numFmtId="2" fontId="18" fillId="0" borderId="1" xfId="0" applyNumberFormat="1" applyFont="1" applyFill="1" applyBorder="1" applyAlignment="1" applyProtection="1">
      <alignment horizontal="left" vertical="top" wrapText="1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6" fillId="3" borderId="1" xfId="0" applyNumberFormat="1" applyFont="1" applyFill="1" applyBorder="1" applyAlignment="1" applyProtection="1">
      <alignment horizontal="left" vertical="top" wrapText="1"/>
    </xf>
    <xf numFmtId="165" fontId="11" fillId="3" borderId="13" xfId="0" applyNumberFormat="1" applyFont="1" applyFill="1" applyBorder="1" applyAlignment="1" applyProtection="1">
      <alignment horizontal="right" vertical="top" wrapText="1"/>
    </xf>
    <xf numFmtId="2" fontId="13" fillId="4" borderId="0" xfId="0" applyNumberFormat="1" applyFont="1" applyFill="1" applyBorder="1" applyAlignment="1">
      <alignment horizontal="left" vertical="top"/>
    </xf>
    <xf numFmtId="2" fontId="7" fillId="4" borderId="1" xfId="0" applyNumberFormat="1" applyFont="1" applyFill="1" applyBorder="1" applyAlignment="1" applyProtection="1">
      <alignment horizontal="center" vertical="top" wrapText="1"/>
    </xf>
    <xf numFmtId="2" fontId="6" fillId="4" borderId="1" xfId="0" applyNumberFormat="1" applyFont="1" applyFill="1" applyBorder="1" applyAlignment="1" applyProtection="1">
      <alignment horizontal="left" vertical="top" wrapText="1"/>
    </xf>
    <xf numFmtId="165" fontId="11" fillId="4" borderId="13" xfId="0" applyNumberFormat="1" applyFont="1" applyFill="1" applyBorder="1" applyAlignment="1" applyProtection="1">
      <alignment horizontal="right" vertical="top" wrapText="1"/>
    </xf>
    <xf numFmtId="2" fontId="6" fillId="3" borderId="1" xfId="0" applyNumberFormat="1" applyFont="1" applyFill="1" applyBorder="1" applyAlignment="1" applyProtection="1">
      <alignment horizontal="left" vertical="center" wrapText="1" indent="1"/>
    </xf>
    <xf numFmtId="2" fontId="6" fillId="4" borderId="1" xfId="0" applyNumberFormat="1" applyFont="1" applyFill="1" applyBorder="1" applyAlignment="1" applyProtection="1">
      <alignment horizontal="left" vertical="center" wrapText="1" indent="1"/>
    </xf>
    <xf numFmtId="0" fontId="8" fillId="3" borderId="1" xfId="0" applyFont="1" applyFill="1" applyBorder="1" applyAlignment="1">
      <alignment horizontal="left" vertical="top" wrapText="1" indent="1"/>
    </xf>
    <xf numFmtId="2" fontId="16" fillId="0" borderId="1" xfId="0" applyNumberFormat="1" applyFont="1" applyFill="1" applyBorder="1" applyAlignment="1" applyProtection="1">
      <alignment horizontal="left" vertical="top" wrapText="1" indent="1"/>
    </xf>
    <xf numFmtId="167" fontId="13" fillId="3" borderId="1" xfId="0" applyNumberFormat="1" applyFont="1" applyFill="1" applyBorder="1" applyAlignment="1">
      <alignment horizontal="left" vertical="top"/>
    </xf>
    <xf numFmtId="2" fontId="19" fillId="0" borderId="1" xfId="0" applyNumberFormat="1" applyFont="1" applyFill="1" applyBorder="1" applyAlignment="1" applyProtection="1">
      <alignment horizontal="left" vertical="top" wrapText="1"/>
    </xf>
    <xf numFmtId="2" fontId="13" fillId="0" borderId="1" xfId="0" applyNumberFormat="1" applyFont="1" applyFill="1" applyBorder="1" applyAlignment="1">
      <alignment horizontal="left" vertical="top"/>
    </xf>
    <xf numFmtId="167" fontId="13" fillId="0" borderId="1" xfId="0" applyNumberFormat="1" applyFont="1" applyFill="1" applyBorder="1" applyAlignment="1">
      <alignment horizontal="left" vertical="top"/>
    </xf>
    <xf numFmtId="167" fontId="13" fillId="4" borderId="1" xfId="0" applyNumberFormat="1" applyFont="1" applyFill="1" applyBorder="1" applyAlignment="1">
      <alignment horizontal="left" vertical="top"/>
    </xf>
    <xf numFmtId="2" fontId="7" fillId="4" borderId="39" xfId="0" applyNumberFormat="1" applyFont="1" applyFill="1" applyBorder="1" applyAlignment="1" applyProtection="1">
      <alignment horizontal="center" vertical="top" wrapText="1"/>
    </xf>
    <xf numFmtId="2" fontId="6" fillId="4" borderId="39" xfId="0" applyNumberFormat="1" applyFont="1" applyFill="1" applyBorder="1" applyAlignment="1" applyProtection="1">
      <alignment horizontal="left" vertical="top" wrapText="1"/>
    </xf>
    <xf numFmtId="1" fontId="6" fillId="4" borderId="39" xfId="0" applyNumberFormat="1" applyFont="1" applyFill="1" applyBorder="1" applyAlignment="1" applyProtection="1">
      <alignment horizontal="center" vertical="top" wrapText="1"/>
    </xf>
    <xf numFmtId="165" fontId="11" fillId="4" borderId="41" xfId="0" applyNumberFormat="1" applyFont="1" applyFill="1" applyBorder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zoomScale="120" zoomScaleNormal="120" zoomScaleSheetLayoutView="110" workbookViewId="0">
      <selection activeCell="H22" sqref="H22"/>
    </sheetView>
  </sheetViews>
  <sheetFormatPr defaultColWidth="8.87890625" defaultRowHeight="12.7" x14ac:dyDescent="0.5"/>
  <cols>
    <col min="1" max="1" width="4.5859375" style="56" customWidth="1"/>
    <col min="2" max="2" width="7.703125" style="103" customWidth="1"/>
    <col min="3" max="3" width="53" style="56" customWidth="1"/>
    <col min="4" max="4" width="13.5859375" style="56" customWidth="1"/>
    <col min="5" max="5" width="5.29296875" style="103" customWidth="1"/>
    <col min="6" max="6" width="10.703125" style="56" customWidth="1"/>
    <col min="7" max="7" width="9.87890625" style="55" customWidth="1"/>
    <col min="8" max="8" width="13.29296875" style="56" customWidth="1"/>
    <col min="9" max="9" width="15.87890625" style="56" customWidth="1"/>
    <col min="10" max="16384" width="8.87890625" style="56"/>
  </cols>
  <sheetData>
    <row r="1" spans="1:9" ht="25.35" x14ac:dyDescent="0.5">
      <c r="A1" s="49" t="s">
        <v>88</v>
      </c>
      <c r="B1" s="50"/>
      <c r="C1" s="51" t="s">
        <v>46</v>
      </c>
      <c r="D1" s="52"/>
      <c r="E1" s="53"/>
      <c r="F1" s="54"/>
    </row>
    <row r="2" spans="1:9" x14ac:dyDescent="0.5">
      <c r="A2" s="57"/>
      <c r="B2" s="58"/>
      <c r="C2" s="59" t="s">
        <v>74</v>
      </c>
      <c r="D2" s="60"/>
      <c r="E2" s="61"/>
      <c r="F2" s="62"/>
    </row>
    <row r="3" spans="1:9" x14ac:dyDescent="0.5">
      <c r="A3" s="63"/>
      <c r="B3" s="64"/>
      <c r="C3" s="65"/>
      <c r="D3" s="60"/>
      <c r="E3" s="61"/>
      <c r="F3" s="62"/>
    </row>
    <row r="4" spans="1:9" ht="25.35" x14ac:dyDescent="0.5">
      <c r="A4" s="66" t="s">
        <v>2</v>
      </c>
      <c r="B4" s="64" t="s">
        <v>3</v>
      </c>
      <c r="C4" s="67" t="s">
        <v>29</v>
      </c>
      <c r="D4" s="60"/>
      <c r="E4" s="61" t="s">
        <v>3</v>
      </c>
      <c r="F4" s="68" t="s">
        <v>3</v>
      </c>
    </row>
    <row r="5" spans="1:9" x14ac:dyDescent="0.5">
      <c r="A5" s="69"/>
      <c r="B5" s="70"/>
      <c r="C5" s="71" t="s">
        <v>4</v>
      </c>
      <c r="D5" s="72"/>
      <c r="E5" s="73"/>
      <c r="F5" s="74"/>
    </row>
    <row r="6" spans="1:9" x14ac:dyDescent="0.5">
      <c r="A6" s="75"/>
      <c r="B6" s="76"/>
      <c r="C6" s="77" t="s">
        <v>5</v>
      </c>
      <c r="D6" s="77"/>
      <c r="E6" s="78"/>
      <c r="F6" s="79"/>
    </row>
    <row r="7" spans="1:9" s="90" customFormat="1" x14ac:dyDescent="0.5">
      <c r="A7" s="109"/>
      <c r="B7" s="110"/>
      <c r="C7" s="111"/>
      <c r="D7" s="111"/>
      <c r="E7" s="86"/>
      <c r="F7" s="112"/>
      <c r="G7" s="113"/>
    </row>
    <row r="8" spans="1:9" x14ac:dyDescent="0.5">
      <c r="A8" s="114">
        <f>1</f>
        <v>1</v>
      </c>
      <c r="B8" s="105"/>
      <c r="C8" s="106" t="s">
        <v>6</v>
      </c>
      <c r="D8" s="106" t="s">
        <v>1</v>
      </c>
      <c r="E8" s="107">
        <v>5</v>
      </c>
      <c r="F8" s="108">
        <f>TIME(13,0,0)</f>
        <v>0.54166666666666663</v>
      </c>
    </row>
    <row r="9" spans="1:9" x14ac:dyDescent="0.5">
      <c r="A9" s="114">
        <f>2</f>
        <v>2</v>
      </c>
      <c r="B9" s="105" t="s">
        <v>7</v>
      </c>
      <c r="C9" s="106" t="s">
        <v>35</v>
      </c>
      <c r="D9" s="106" t="s">
        <v>1</v>
      </c>
      <c r="E9" s="107">
        <v>5</v>
      </c>
      <c r="F9" s="108">
        <f t="shared" ref="F9:F21" si="0">F8+TIME(0,E8,0)</f>
        <v>0.54513888888888884</v>
      </c>
      <c r="G9" s="136"/>
      <c r="H9" s="137"/>
      <c r="I9" s="137"/>
    </row>
    <row r="10" spans="1:9" x14ac:dyDescent="0.5">
      <c r="A10" s="115"/>
      <c r="B10" s="105"/>
      <c r="C10" s="106"/>
      <c r="D10" s="106"/>
      <c r="E10" s="107"/>
      <c r="F10" s="108"/>
      <c r="G10" s="88"/>
      <c r="H10" s="55"/>
      <c r="I10" s="55"/>
    </row>
    <row r="11" spans="1:9" x14ac:dyDescent="0.5">
      <c r="A11" s="114">
        <f>3</f>
        <v>3</v>
      </c>
      <c r="B11" s="81" t="s">
        <v>8</v>
      </c>
      <c r="C11" s="82" t="s">
        <v>9</v>
      </c>
      <c r="D11" s="82" t="s">
        <v>1</v>
      </c>
      <c r="E11" s="107">
        <v>5</v>
      </c>
      <c r="F11" s="108">
        <f>F9+TIME(0,E9,0)</f>
        <v>0.54861111111111105</v>
      </c>
    </row>
    <row r="12" spans="1:9" x14ac:dyDescent="0.5">
      <c r="A12" s="120">
        <f t="shared" ref="A12:A18" si="1">A11+0.01</f>
        <v>3.01</v>
      </c>
      <c r="B12" s="81" t="s">
        <v>65</v>
      </c>
      <c r="C12" s="82" t="s">
        <v>66</v>
      </c>
      <c r="D12" s="82" t="s">
        <v>1</v>
      </c>
      <c r="E12" s="107">
        <v>5</v>
      </c>
      <c r="F12" s="108">
        <f t="shared" si="0"/>
        <v>0.55208333333333326</v>
      </c>
    </row>
    <row r="13" spans="1:9" x14ac:dyDescent="0.4">
      <c r="A13" s="120">
        <f t="shared" si="1"/>
        <v>3.0199999999999996</v>
      </c>
      <c r="B13" s="81" t="s">
        <v>7</v>
      </c>
      <c r="C13" s="85" t="s">
        <v>67</v>
      </c>
      <c r="D13" s="82" t="s">
        <v>60</v>
      </c>
      <c r="E13" s="107">
        <v>5</v>
      </c>
      <c r="F13" s="108">
        <f t="shared" si="0"/>
        <v>0.55555555555555547</v>
      </c>
    </row>
    <row r="14" spans="1:9" x14ac:dyDescent="0.5">
      <c r="A14" s="120">
        <f t="shared" si="1"/>
        <v>3.0299999999999994</v>
      </c>
      <c r="B14" s="81" t="s">
        <v>8</v>
      </c>
      <c r="C14" s="82" t="s">
        <v>68</v>
      </c>
      <c r="D14" s="82" t="s">
        <v>0</v>
      </c>
      <c r="E14" s="107">
        <v>5</v>
      </c>
      <c r="F14" s="108">
        <f t="shared" si="0"/>
        <v>0.55902777777777768</v>
      </c>
    </row>
    <row r="15" spans="1:9" x14ac:dyDescent="0.5">
      <c r="A15" s="120">
        <f t="shared" si="1"/>
        <v>3.0399999999999991</v>
      </c>
      <c r="B15" s="81" t="s">
        <v>65</v>
      </c>
      <c r="C15" s="82" t="s">
        <v>61</v>
      </c>
      <c r="D15" s="82" t="s">
        <v>62</v>
      </c>
      <c r="E15" s="61">
        <v>15</v>
      </c>
      <c r="F15" s="108">
        <f t="shared" si="0"/>
        <v>0.56249999999999989</v>
      </c>
    </row>
    <row r="16" spans="1:9" x14ac:dyDescent="0.5">
      <c r="A16" s="120">
        <f t="shared" si="1"/>
        <v>3.0499999999999989</v>
      </c>
      <c r="B16" s="81" t="s">
        <v>8</v>
      </c>
      <c r="C16" s="82" t="s">
        <v>75</v>
      </c>
      <c r="D16" s="82" t="s">
        <v>1</v>
      </c>
      <c r="E16" s="61">
        <v>10</v>
      </c>
      <c r="F16" s="108">
        <f t="shared" si="0"/>
        <v>0.57291666666666652</v>
      </c>
      <c r="G16" s="84"/>
    </row>
    <row r="17" spans="1:10" ht="25.35" x14ac:dyDescent="0.5">
      <c r="A17" s="120">
        <f t="shared" si="1"/>
        <v>3.0599999999999987</v>
      </c>
      <c r="B17" s="81" t="s">
        <v>8</v>
      </c>
      <c r="C17" s="82" t="s">
        <v>78</v>
      </c>
      <c r="D17" s="82" t="s">
        <v>79</v>
      </c>
      <c r="E17" s="61">
        <v>5</v>
      </c>
      <c r="F17" s="108">
        <f t="shared" si="0"/>
        <v>0.57986111111111094</v>
      </c>
      <c r="G17" s="122"/>
    </row>
    <row r="18" spans="1:10" ht="91.35" customHeight="1" x14ac:dyDescent="0.5">
      <c r="A18" s="130">
        <f t="shared" si="1"/>
        <v>3.0699999999999985</v>
      </c>
      <c r="B18" s="131" t="s">
        <v>87</v>
      </c>
      <c r="C18" s="138" t="s">
        <v>86</v>
      </c>
      <c r="D18" s="138" t="s">
        <v>62</v>
      </c>
      <c r="E18" s="78">
        <v>0</v>
      </c>
      <c r="F18" s="139">
        <f t="shared" si="0"/>
        <v>0.58333333333333315</v>
      </c>
    </row>
    <row r="19" spans="1:10" s="90" customFormat="1" ht="21.7" customHeight="1" x14ac:dyDescent="0.5">
      <c r="A19" s="140"/>
      <c r="B19" s="153"/>
      <c r="C19" s="154"/>
      <c r="D19" s="154"/>
      <c r="E19" s="155"/>
      <c r="F19" s="156"/>
      <c r="G19" s="113"/>
    </row>
    <row r="20" spans="1:10" x14ac:dyDescent="0.5">
      <c r="A20" s="127">
        <f>4</f>
        <v>4</v>
      </c>
      <c r="B20" s="116"/>
      <c r="C20" s="134" t="s">
        <v>69</v>
      </c>
      <c r="D20" s="118"/>
      <c r="E20" s="128"/>
      <c r="F20" s="129">
        <f>F18+TIME(0,E18,0)</f>
        <v>0.58333333333333315</v>
      </c>
    </row>
    <row r="21" spans="1:10" x14ac:dyDescent="0.5">
      <c r="A21" s="115">
        <f>A20+0.01</f>
        <v>4.01</v>
      </c>
      <c r="B21" s="116"/>
      <c r="C21" s="134" t="s">
        <v>89</v>
      </c>
      <c r="D21" s="118"/>
      <c r="E21" s="128"/>
      <c r="F21" s="108">
        <f t="shared" si="0"/>
        <v>0.58333333333333315</v>
      </c>
      <c r="G21" s="122"/>
    </row>
    <row r="22" spans="1:10" ht="50.7" x14ac:dyDescent="0.5">
      <c r="A22" s="148">
        <f>A21+0.001</f>
        <v>4.0110000000000001</v>
      </c>
      <c r="B22" s="131" t="s">
        <v>76</v>
      </c>
      <c r="C22" s="146" t="s">
        <v>77</v>
      </c>
      <c r="D22" s="132" t="s">
        <v>71</v>
      </c>
      <c r="E22" s="78">
        <v>0</v>
      </c>
      <c r="F22" s="133">
        <f>F20+TIME(0,E20,0)</f>
        <v>0.58333333333333315</v>
      </c>
    </row>
    <row r="23" spans="1:10" x14ac:dyDescent="0.5">
      <c r="A23" s="151">
        <f>A22+0.001</f>
        <v>4.0120000000000005</v>
      </c>
      <c r="B23" s="123" t="s">
        <v>70</v>
      </c>
      <c r="C23" s="147" t="s">
        <v>72</v>
      </c>
      <c r="D23" s="124" t="s">
        <v>71</v>
      </c>
      <c r="E23" s="125">
        <v>0</v>
      </c>
      <c r="F23" s="126">
        <f>F22+TIME(0,E22,0)</f>
        <v>0.58333333333333315</v>
      </c>
    </row>
    <row r="24" spans="1:10" x14ac:dyDescent="0.5">
      <c r="A24" s="151">
        <f>4.02</f>
        <v>4.0199999999999996</v>
      </c>
      <c r="B24" s="123"/>
      <c r="C24" s="149" t="s">
        <v>90</v>
      </c>
      <c r="D24" s="124"/>
      <c r="E24" s="125"/>
      <c r="F24" s="108">
        <f t="shared" ref="F24" si="2">F23+TIME(0,E23,0)</f>
        <v>0.58333333333333315</v>
      </c>
      <c r="G24" s="122"/>
    </row>
    <row r="25" spans="1:10" ht="139.35" x14ac:dyDescent="0.5">
      <c r="A25" s="148">
        <f t="shared" ref="A25:A29" si="3">A24+0.001</f>
        <v>4.0209999999999999</v>
      </c>
      <c r="B25" s="131" t="s">
        <v>76</v>
      </c>
      <c r="C25" s="144" t="s">
        <v>81</v>
      </c>
      <c r="D25" s="138" t="s">
        <v>80</v>
      </c>
      <c r="E25" s="78">
        <v>0</v>
      </c>
      <c r="F25" s="139">
        <f>F23+TIME(0,E23,0)</f>
        <v>0.58333333333333315</v>
      </c>
    </row>
    <row r="26" spans="1:10" s="90" customFormat="1" x14ac:dyDescent="0.5">
      <c r="A26" s="152">
        <f>4.03</f>
        <v>4.03</v>
      </c>
      <c r="B26" s="141"/>
      <c r="C26" s="134" t="s">
        <v>91</v>
      </c>
      <c r="D26" s="142"/>
      <c r="E26" s="86"/>
      <c r="F26" s="143"/>
      <c r="G26" s="113"/>
    </row>
    <row r="27" spans="1:10" ht="25.35" x14ac:dyDescent="0.5">
      <c r="A27" s="151">
        <f t="shared" si="3"/>
        <v>4.0310000000000006</v>
      </c>
      <c r="B27" s="141" t="s">
        <v>70</v>
      </c>
      <c r="C27" s="145" t="s">
        <v>83</v>
      </c>
      <c r="D27" s="142" t="s">
        <v>82</v>
      </c>
      <c r="E27" s="86">
        <v>5</v>
      </c>
      <c r="F27" s="108">
        <f>F25+TIME(0,E25,0)</f>
        <v>0.58333333333333315</v>
      </c>
      <c r="G27" s="122"/>
    </row>
    <row r="28" spans="1:10" ht="25.35" x14ac:dyDescent="0.5">
      <c r="A28" s="151">
        <f t="shared" si="3"/>
        <v>4.0320000000000009</v>
      </c>
      <c r="B28" s="141" t="s">
        <v>8</v>
      </c>
      <c r="C28" s="145" t="s">
        <v>84</v>
      </c>
      <c r="D28" s="142" t="s">
        <v>82</v>
      </c>
      <c r="E28" s="86">
        <v>5</v>
      </c>
      <c r="F28" s="108">
        <f t="shared" ref="F28:F36" si="4">F27+TIME(0,E27,0)</f>
        <v>0.58680555555555536</v>
      </c>
      <c r="G28" s="122"/>
    </row>
    <row r="29" spans="1:10" x14ac:dyDescent="0.5">
      <c r="A29" s="151">
        <f t="shared" si="3"/>
        <v>4.0330000000000013</v>
      </c>
      <c r="B29" s="141" t="s">
        <v>8</v>
      </c>
      <c r="C29" s="145" t="s">
        <v>85</v>
      </c>
      <c r="D29" s="142" t="s">
        <v>82</v>
      </c>
      <c r="E29" s="86">
        <v>5</v>
      </c>
      <c r="F29" s="108">
        <f t="shared" si="4"/>
        <v>0.59027777777777757</v>
      </c>
      <c r="G29" s="122"/>
    </row>
    <row r="30" spans="1:10" x14ac:dyDescent="0.5">
      <c r="A30" s="151"/>
      <c r="B30" s="141"/>
      <c r="C30" s="145"/>
      <c r="D30" s="142"/>
      <c r="E30" s="86"/>
      <c r="F30" s="108"/>
      <c r="G30" s="122"/>
    </row>
    <row r="31" spans="1:10" s="91" customFormat="1" x14ac:dyDescent="0.5">
      <c r="A31" s="150">
        <v>5</v>
      </c>
      <c r="B31" s="81"/>
      <c r="C31" s="135" t="s">
        <v>47</v>
      </c>
      <c r="D31" s="82"/>
      <c r="E31" s="61"/>
      <c r="F31" s="108">
        <f>F29+TIME(0,E29,0)</f>
        <v>0.59374999999999978</v>
      </c>
      <c r="G31" s="89"/>
      <c r="H31" s="87"/>
      <c r="I31" s="89"/>
      <c r="J31" s="89"/>
    </row>
    <row r="32" spans="1:10" x14ac:dyDescent="0.5">
      <c r="A32" s="83"/>
      <c r="B32" s="81"/>
      <c r="C32" s="82"/>
      <c r="D32" s="82"/>
      <c r="E32" s="61"/>
      <c r="F32" s="108">
        <f>F31+TIME(0,E31,0)</f>
        <v>0.59374999999999978</v>
      </c>
      <c r="G32" s="89"/>
      <c r="H32" s="89"/>
      <c r="I32" s="89"/>
      <c r="J32" s="89"/>
    </row>
    <row r="33" spans="1:10" x14ac:dyDescent="0.5">
      <c r="A33" s="114">
        <f>6</f>
        <v>6</v>
      </c>
      <c r="B33" s="81"/>
      <c r="C33" s="135" t="s">
        <v>73</v>
      </c>
      <c r="D33" s="82"/>
      <c r="E33" s="61"/>
      <c r="F33" s="108">
        <f t="shared" si="4"/>
        <v>0.59374999999999978</v>
      </c>
      <c r="G33" s="89"/>
      <c r="H33" s="89"/>
      <c r="I33" s="89"/>
      <c r="J33" s="89"/>
    </row>
    <row r="34" spans="1:10" x14ac:dyDescent="0.4">
      <c r="A34" s="80"/>
      <c r="B34" s="81"/>
      <c r="C34" s="92"/>
      <c r="D34" s="93"/>
      <c r="E34" s="94"/>
      <c r="F34" s="108">
        <f t="shared" si="4"/>
        <v>0.59374999999999978</v>
      </c>
      <c r="G34" s="89"/>
      <c r="H34" s="89"/>
      <c r="I34" s="89"/>
      <c r="J34" s="89"/>
    </row>
    <row r="35" spans="1:10" ht="25.35" x14ac:dyDescent="0.5">
      <c r="A35" s="114">
        <f>7</f>
        <v>7</v>
      </c>
      <c r="B35" s="81"/>
      <c r="C35" s="95" t="s">
        <v>31</v>
      </c>
      <c r="D35" s="82" t="s">
        <v>32</v>
      </c>
      <c r="E35" s="96">
        <v>5</v>
      </c>
      <c r="F35" s="108">
        <f t="shared" si="4"/>
        <v>0.59374999999999978</v>
      </c>
      <c r="G35" s="89"/>
      <c r="H35" s="89"/>
      <c r="I35" s="89"/>
      <c r="J35" s="89"/>
    </row>
    <row r="36" spans="1:10" s="90" customFormat="1" x14ac:dyDescent="0.5">
      <c r="A36" s="114">
        <f>8</f>
        <v>8</v>
      </c>
      <c r="B36" s="116"/>
      <c r="C36" s="117" t="s">
        <v>64</v>
      </c>
      <c r="D36" s="118"/>
      <c r="E36" s="119">
        <v>15</v>
      </c>
      <c r="F36" s="108">
        <f t="shared" si="4"/>
        <v>0.59722222222222199</v>
      </c>
      <c r="I36" s="89"/>
      <c r="J36" s="89"/>
    </row>
    <row r="37" spans="1:10" ht="14.45" customHeight="1" thickBot="1" x14ac:dyDescent="0.55000000000000004">
      <c r="A37" s="121">
        <f>9</f>
        <v>9</v>
      </c>
      <c r="B37" s="97" t="s">
        <v>7</v>
      </c>
      <c r="C37" s="98" t="s">
        <v>36</v>
      </c>
      <c r="D37" s="99" t="s">
        <v>1</v>
      </c>
      <c r="E37" s="100"/>
      <c r="F37" s="101">
        <v>0.625</v>
      </c>
      <c r="G37" s="102"/>
      <c r="H37" s="89"/>
    </row>
    <row r="41" spans="1:10" x14ac:dyDescent="0.5">
      <c r="C41" s="104"/>
    </row>
    <row r="42" spans="1:10" x14ac:dyDescent="0.5">
      <c r="C42" s="104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4.35" x14ac:dyDescent="0.5"/>
  <cols>
    <col min="2" max="2" width="16.29296875" customWidth="1"/>
    <col min="3" max="3" width="27.5859375" customWidth="1"/>
    <col min="4" max="5" width="11.5859375" customWidth="1"/>
    <col min="6" max="9" width="11.5859375" style="5" customWidth="1"/>
  </cols>
  <sheetData>
    <row r="1" spans="1:9" ht="14.7" thickBot="1" x14ac:dyDescent="0.55000000000000004">
      <c r="F1" s="13"/>
    </row>
    <row r="2" spans="1:9" ht="45.75" customHeight="1" thickBot="1" x14ac:dyDescent="0.55000000000000004">
      <c r="B2" s="38" t="s">
        <v>10</v>
      </c>
      <c r="C2" s="39" t="s">
        <v>11</v>
      </c>
      <c r="D2" s="40" t="s">
        <v>12</v>
      </c>
      <c r="E2" s="43" t="s">
        <v>63</v>
      </c>
      <c r="F2" s="19"/>
      <c r="G2" s="21" t="s">
        <v>52</v>
      </c>
      <c r="H2" s="22" t="s">
        <v>50</v>
      </c>
      <c r="I2" s="23" t="s">
        <v>53</v>
      </c>
    </row>
    <row r="3" spans="1:9" x14ac:dyDescent="0.5">
      <c r="A3">
        <v>1</v>
      </c>
      <c r="B3" s="17" t="s">
        <v>13</v>
      </c>
      <c r="C3" s="18" t="s">
        <v>48</v>
      </c>
      <c r="D3" s="44">
        <v>1</v>
      </c>
      <c r="E3" s="46"/>
      <c r="F3" s="20"/>
      <c r="G3" s="24"/>
      <c r="H3" s="9"/>
      <c r="I3" s="25"/>
    </row>
    <row r="4" spans="1:9" x14ac:dyDescent="0.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5">
      <c r="A8">
        <v>6</v>
      </c>
      <c r="B8" s="1" t="s">
        <v>30</v>
      </c>
      <c r="C8" s="2" t="s">
        <v>58</v>
      </c>
      <c r="D8" s="35">
        <v>1</v>
      </c>
      <c r="E8" s="47"/>
      <c r="F8" s="20"/>
      <c r="G8" s="26"/>
      <c r="H8" s="10"/>
      <c r="I8" s="27"/>
    </row>
    <row r="9" spans="1:9" x14ac:dyDescent="0.5">
      <c r="A9">
        <v>7</v>
      </c>
      <c r="B9" s="1">
        <v>1</v>
      </c>
      <c r="C9" s="2" t="s">
        <v>59</v>
      </c>
      <c r="D9" s="35">
        <v>1</v>
      </c>
      <c r="E9" s="47"/>
      <c r="F9" s="20"/>
      <c r="G9" s="26"/>
      <c r="H9" s="10"/>
      <c r="I9" s="27"/>
    </row>
    <row r="10" spans="1:9" x14ac:dyDescent="0.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5">
      <c r="A11">
        <v>9</v>
      </c>
      <c r="B11" s="1">
        <v>11</v>
      </c>
      <c r="C11" s="15" t="s">
        <v>57</v>
      </c>
      <c r="D11" s="35">
        <v>1</v>
      </c>
      <c r="E11" s="47"/>
      <c r="F11" s="20"/>
      <c r="G11" s="26"/>
      <c r="H11" s="10"/>
      <c r="I11" s="27"/>
    </row>
    <row r="12" spans="1:9" x14ac:dyDescent="0.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5">
      <c r="A13">
        <v>11</v>
      </c>
      <c r="B13" s="1">
        <v>18</v>
      </c>
      <c r="C13" s="2" t="s">
        <v>56</v>
      </c>
      <c r="D13" s="35">
        <v>1</v>
      </c>
      <c r="E13" s="47"/>
      <c r="F13" s="20"/>
      <c r="G13" s="26"/>
      <c r="H13" s="10"/>
      <c r="I13" s="27"/>
    </row>
    <row r="14" spans="1:9" x14ac:dyDescent="0.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5">
      <c r="A15">
        <v>15</v>
      </c>
      <c r="B15" s="1">
        <v>24</v>
      </c>
      <c r="C15" s="2" t="s">
        <v>51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5000000000000004">
      <c r="A18">
        <v>18</v>
      </c>
      <c r="B18" s="3" t="s">
        <v>55</v>
      </c>
      <c r="C18" s="4" t="s">
        <v>54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55000000000000004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6" thickTop="1" thickBot="1" x14ac:dyDescent="0.55000000000000004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6" thickTop="1" thickBot="1" x14ac:dyDescent="0.55000000000000004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5">
      <c r="B22" t="s">
        <v>28</v>
      </c>
    </row>
    <row r="23" spans="1:9" x14ac:dyDescent="0.5">
      <c r="B23" s="12" t="s">
        <v>39</v>
      </c>
    </row>
    <row r="24" spans="1:9" x14ac:dyDescent="0.5">
      <c r="B24" s="12" t="s">
        <v>40</v>
      </c>
    </row>
    <row r="25" spans="1:9" x14ac:dyDescent="0.5">
      <c r="A25" s="6"/>
      <c r="B25" s="12" t="s">
        <v>37</v>
      </c>
    </row>
    <row r="26" spans="1:9" x14ac:dyDescent="0.5">
      <c r="B26" s="12" t="s">
        <v>33</v>
      </c>
    </row>
    <row r="27" spans="1:9" x14ac:dyDescent="0.5">
      <c r="B27" s="12" t="s">
        <v>38</v>
      </c>
    </row>
    <row r="28" spans="1:9" x14ac:dyDescent="0.5">
      <c r="B28" s="12" t="s">
        <v>41</v>
      </c>
    </row>
    <row r="30" spans="1:9" x14ac:dyDescent="0.5">
      <c r="B30" s="14" t="s">
        <v>49</v>
      </c>
    </row>
    <row r="31" spans="1:9" x14ac:dyDescent="0.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 Oct Agenda</vt:lpstr>
      <vt:lpstr>EC Roster - Vote Calculator</vt:lpstr>
      <vt:lpstr>'EC Telecon Tues 1 Oct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2020-05-29T18:02:47Z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