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jrosdahl\OneDrive - Qualcomm\Documents\IEEE files and notes\2020\2020-02-04 802 Interim Telecon\"/>
    </mc:Choice>
  </mc:AlternateContent>
  <xr:revisionPtr revIDLastSave="165" documentId="8_{F55AF0C2-0157-4218-9DA7-6EDA8D48C0FE}" xr6:coauthVersionLast="44" xr6:coauthVersionMax="44" xr10:uidLastSave="{86B87E10-98A4-4ED9-86B7-009E50895737}"/>
  <bookViews>
    <workbookView xWindow="1035" yWindow="75" windowWidth="21780" windowHeight="12375" xr2:uid="{00000000-000D-0000-FFFF-FFFF00000000}"/>
  </bookViews>
  <sheets>
    <sheet name="EC Telecon Tues 1 Oct Agenda" sheetId="1" r:id="rId1"/>
    <sheet name="EC Roster - Vote Calculator" sheetId="2" r:id="rId2"/>
    <sheet name="Affiliation Letter Requirements" sheetId="5" r:id="rId3"/>
    <sheet name="CoronaVirus" sheetId="4" r:id="rId4"/>
    <sheet name="2020 March Registration Report" sheetId="3" r:id="rId5"/>
  </sheets>
  <definedNames>
    <definedName name="_xlnm.Print_Area" localSheetId="0">'EC Telecon Tues 1 Oct Agenda'!$A$1:$G$33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 l="1"/>
  <c r="F12" i="1" s="1"/>
  <c r="F13" i="1" s="1"/>
  <c r="A8" i="1"/>
  <c r="A9" i="1" s="1"/>
  <c r="A10" i="1" s="1"/>
  <c r="A11" i="1" s="1"/>
  <c r="A12" i="1" s="1"/>
  <c r="A28" i="1" l="1"/>
  <c r="A27" i="1"/>
  <c r="E19" i="2" l="1"/>
  <c r="H21" i="2" l="1"/>
  <c r="H20" i="2"/>
  <c r="H19" i="2"/>
  <c r="I21" i="2" l="1"/>
  <c r="I20" i="2"/>
  <c r="I19" i="2"/>
  <c r="G21" i="2"/>
  <c r="G20" i="2"/>
  <c r="G19" i="2"/>
  <c r="F7" i="1" l="1"/>
  <c r="D19" i="2" l="1"/>
  <c r="F8" i="1"/>
  <c r="F9" i="1" s="1"/>
  <c r="F10" i="1" s="1"/>
  <c r="F14" i="1" s="1"/>
  <c r="A7" i="1"/>
  <c r="A13" i="1" s="1"/>
  <c r="F15" i="1" l="1"/>
  <c r="F16" i="1" s="1"/>
  <c r="F17" i="1" s="1"/>
  <c r="A14" i="1"/>
  <c r="A15" i="1" l="1"/>
  <c r="A16" i="1" s="1"/>
  <c r="A17" i="1" s="1"/>
  <c r="A21" i="1" s="1"/>
  <c r="F19" i="1"/>
  <c r="F18" i="1"/>
  <c r="F20" i="1" s="1"/>
  <c r="F21" i="1" s="1"/>
  <c r="F22" i="1" s="1"/>
  <c r="F23" i="1" s="1"/>
  <c r="F24" i="1" s="1"/>
  <c r="F25" i="1" s="1"/>
  <c r="A18" i="1"/>
  <c r="A19" i="1" s="1"/>
  <c r="A20" i="1" s="1"/>
  <c r="F26" i="1" l="1"/>
  <c r="F28" i="1" s="1"/>
  <c r="F29" i="1" s="1"/>
  <c r="F30" i="1" s="1"/>
  <c r="F31" i="1" s="1"/>
  <c r="F32" i="1" s="1"/>
  <c r="G33" i="1" s="1"/>
  <c r="F27" i="1"/>
  <c r="A26" i="1"/>
  <c r="A29" i="1" s="1"/>
  <c r="A32" i="1" s="1"/>
  <c r="A22" i="1"/>
  <c r="A23" i="1" s="1"/>
  <c r="A24" i="1" s="1"/>
  <c r="A25" i="1" s="1"/>
  <c r="A30" i="1" l="1"/>
  <c r="A33" i="1" l="1"/>
</calcChain>
</file>

<file path=xl/sharedStrings.xml><?xml version="1.0" encoding="utf-8"?>
<sst xmlns="http://schemas.openxmlformats.org/spreadsheetml/2006/main" count="164" uniqueCount="128">
  <si>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</si>
  <si>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</si>
  <si>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</si>
  <si>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</si>
  <si>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</si>
  <si>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</si>
  <si>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</si>
  <si>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</si>
  <si>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</si>
  <si>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</si>
  <si>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</si>
  <si>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</si>
  <si>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</si>
  <si>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</si>
  <si>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</si>
  <si>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</si>
  <si>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</si>
  <si>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</si>
  <si>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</si>
  <si>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</si>
  <si>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</si>
  <si>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</si>
  <si>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</si>
  <si>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</si>
  <si>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</si>
  <si>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</si>
  <si>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</si>
  <si>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</si>
  <si>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</si>
  <si>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</si>
  <si>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</si>
  <si>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</si>
  <si>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</si>
  <si>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</si>
  <si>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</si>
  <si>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</si>
  <si>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</si>
  <si>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</si>
  <si>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</si>
  <si>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</si>
  <si>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</si>
  <si>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</si>
  <si>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</si>
  <si>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</si>
  <si>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</si>
  <si>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</si>
  <si>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</si>
  <si>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</si>
  <si>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</si>
  <si>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</si>
  <si>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</si>
  <si>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</si>
  <si>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</si>
  <si>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</si>
  <si>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</si>
  <si>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</si>
  <si>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</si>
  <si>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</si>
  <si>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</si>
  <si>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</si>
  <si>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</si>
  <si>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</si>
  <si>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 xml:space="preserve">Dorothy Stanley </t>
  </si>
  <si>
    <t>George Zimmerman</t>
  </si>
  <si>
    <t>Glenn Parsons /John Messenger</t>
  </si>
  <si>
    <t>Rules and P&amp;P Issues</t>
  </si>
  <si>
    <t>Review AudCom responses</t>
  </si>
  <si>
    <t>Gilb</t>
  </si>
  <si>
    <t>Update - EC Action Item Summary</t>
  </si>
  <si>
    <t>D'Ambrosia</t>
  </si>
  <si>
    <t>Report on Conference tools - Webex - Zoom</t>
  </si>
  <si>
    <t>Attendance</t>
  </si>
  <si>
    <t>DI</t>
  </si>
  <si>
    <t>R0</t>
  </si>
  <si>
    <t>Tuesday 1:00PM-3:00PM ET, 4 February 2020</t>
  </si>
  <si>
    <t xml:space="preserve">Fee Waiver Requests for the next plenary session:
     Past EC Members - Invited by ?
     </t>
  </si>
  <si>
    <t>Goldberg</t>
  </si>
  <si>
    <t xml:space="preserve">Report on Site Visit the week of Dec 9, 2019 to the  Sheraton Centre Montreal, Montreal Canada in preparation of the July 2020 Plenary by Jon Rosdahl, Dawn Slykhouse and Rick Alfvin. </t>
  </si>
  <si>
    <t>Shellhammer</t>
  </si>
  <si>
    <t>Update on new myProject roll-out</t>
  </si>
  <si>
    <t>Update on the IEEE 802 Coexistence Process.- 19-20/0002r1
https://mentor.ieee.org/802.19/dcn/20/19-20-0002-01-0000-jan-2020-wg-opening-report.pptx</t>
  </si>
  <si>
    <t>Reserved for WG Chairs</t>
  </si>
  <si>
    <t>D'Ambrosia\
Marks</t>
  </si>
  <si>
    <t>IEEE 802 40th Anniversary Public Reachout Proposal - update</t>
  </si>
  <si>
    <t>    802.1</t>
  </si>
  <si>
    <t>    802.3</t>
  </si>
  <si>
    <t>    802.11</t>
  </si>
  <si>
    <t>    802.15</t>
  </si>
  <si>
    <t>    802.18</t>
  </si>
  <si>
    <t>    802.19</t>
  </si>
  <si>
    <t>    802.24</t>
  </si>
  <si>
    <t>    Unknown</t>
  </si>
  <si>
    <t>Primary WG</t>
  </si>
  <si>
    <t>as of 01-30-2020</t>
  </si>
  <si>
    <t>Attendee Registrations</t>
  </si>
  <si>
    <t xml:space="preserve">Staff Registrations =  </t>
  </si>
  <si>
    <t>Report: March 2020 Plenary Status
     Tutorial #1: 6:10-7:30pm Ethernet Bandwidth Assessment- D'Ambrosia
 Current Registration (1-30-20) 224 (see report tab)</t>
  </si>
  <si>
    <t>For more information:</t>
  </si>
  <si>
    <t>General information</t>
  </si>
  <si>
    <t>The U.S. Centers for Disease Control and Prevention (CDC) is closely monitoring this situation and is working with the World Health Organization (WHO).</t>
  </si>
  <si>
    <t>While CDC considers this a serious public health concern, and cases have now been confirmed in Thailand, Japan, South Korea, Taiwan, Hong Kong, Macau, France and the United States, based on current information, the immediate health risk outside of China is considered low at this time. </t>
  </si>
  <si>
    <t>Travel guidelines</t>
  </si>
  <si>
    <t>CDC recommends avoiding non-essential travel to Wuhan. Chinese officials have closed transport within and out of Wuhan, including buses, subways, trains and the airport. Remain alert if traveling to other parts of China by practicing the usual precautions such as avoiding contact with sick people or animals, and washing hands regularly.</t>
  </si>
  <si>
    <t>Resources</t>
  </si>
  <si>
    <t>For the latest information, please visit the following websites:</t>
  </si>
  <si>
    <t>U.S. CDC</t>
  </si>
  <si>
    <t>Chinese CDC, including local city CDC</t>
  </si>
  <si>
    <t xml:space="preserve">WHO </t>
  </si>
  <si>
    <t>International SOS</t>
  </si>
  <si>
    <t>We are Monitoring the Situation on the CoronaVirus issue in China:</t>
  </si>
  <si>
    <r>
      <t>Notice of March 2020 802 EC election/affirmation process
Details for the March 2020 IEEE 802 Executive Committee election process is available at</t>
    </r>
    <r>
      <rPr>
        <u/>
        <sz val="12"/>
        <color theme="4" tint="-0.499984740745262"/>
        <rFont val="Segoe UI"/>
        <family val="2"/>
      </rPr>
      <t xml:space="preserve"> https://mentor.ieee.org/802-ec/dcn/20/ec-20-0022-00-00EC-notice-of-march-2020-election-process.pdf.</t>
    </r>
    <r>
      <rPr>
        <sz val="12"/>
        <color theme="4" tint="-0.499984740745262"/>
        <rFont val="Segoe UI"/>
        <family val="2"/>
      </rPr>
      <t xml:space="preserve"> </t>
    </r>
  </si>
  <si>
    <t>Dear Potential 802 EC Members,</t>
  </si>
  <si>
    <t>As announced by the IEEE 802 Chair, Paul Nikolich, at the IEEE 802 Nov 2019 Opening Meeting, the 2020 elections will be held at the IEEE 802 March 2020 Plenary.  (For information about the meeting see http://802world.org/plenary/).</t>
  </si>
  <si>
    <t xml:space="preserve">Per IEEE 802 LMSC P&amp;P, Section 4.1 (see https://ieee.app.box.com/v/PandP-LMSC)  – </t>
  </si>
  <si>
    <t xml:space="preserve">“Any person to be confirmed or elected by the Sponsor shall, prior to confirmation or election by the Sponsor, file with the Recording Secretary a letter of endorsement from their supporting entity.” </t>
  </si>
  <si>
    <r>
      <t>WG Chairs, WG Vice Chairs, Appointed</t>
    </r>
    <r>
      <rPr>
        <sz val="11"/>
        <color theme="1"/>
        <rFont val="Calibri"/>
        <family val="2"/>
        <scheme val="minor"/>
      </rPr>
      <t xml:space="preserve"> </t>
    </r>
    <r>
      <rPr>
        <sz val="10"/>
        <color theme="1"/>
        <rFont val="Arial"/>
        <family val="2"/>
      </rPr>
      <t>Sponsor Officers, and Appointed</t>
    </r>
    <r>
      <rPr>
        <sz val="11"/>
        <color theme="1"/>
        <rFont val="Calibri"/>
        <family val="2"/>
        <scheme val="minor"/>
      </rPr>
      <t xml:space="preserve"> </t>
    </r>
    <r>
      <rPr>
        <sz val="10"/>
        <color theme="1"/>
        <rFont val="Arial"/>
        <family val="2"/>
      </rPr>
      <t>Sponsor</t>
    </r>
    <r>
      <rPr>
        <sz val="11"/>
        <color theme="1"/>
        <rFont val="Calibri"/>
        <family val="2"/>
        <scheme val="minor"/>
      </rPr>
      <t xml:space="preserve"> </t>
    </r>
    <r>
      <rPr>
        <sz val="10"/>
        <color theme="1"/>
        <rFont val="Arial"/>
        <family val="2"/>
      </rPr>
      <t xml:space="preserve">Non-Voting Members are all confirmed by the Sponsor. Any individual who would like to run for one of these positions or anticipates being appointed to one, will be required to submit a letter of endorsement signed by both the Sponsor member  and "an individual who has management responsibility for the Sponsor member"  prior to a confirmation vote.  </t>
    </r>
  </si>
  <si>
    <t xml:space="preserve">In addition, per Section 4.5 of the IEEE 802 Chair’s Guidelines (see https://mentor.ieee.org/802-ec/dcn/17/ec-17-0120-28-0PNP-ieee-802-lmsc-chairs-guidelines.pdf) - </t>
  </si>
  <si>
    <t xml:space="preserve">All members of the sponsor that are confirmed or elected, prior to confirmation or election, shall provide a signed letter that states their affiliation.  This requirement may also be met by having an explicit statement of affiliation in the endorsement letter described in the “Voting membership” subclause of the IEEE LMSC Policies and Procedures.  A statement of affiliation should be in the form of “For the purposes of IEEE 802, &lt;potential Sponsor member's name&gt;'s affiliation is &lt;affiliation&gt;.” </t>
  </si>
  <si>
    <t xml:space="preserve">For information regarding requirements for declaration of affiliation, please see http://www.ieee802.org/Declaration%20of%20Affiliation%20interpretation.pdf.  </t>
  </si>
  <si>
    <t>Acceptable templates for these two documents (in both Word 97/2000/XP and Open Document Format (ODF)) can be found at: http://www.ieee802.org/devdocs.shtml</t>
  </si>
  <si>
    <r>
      <t>As confirmation will take place at the March 2020 closing plenary, I will need the documents prior to the start of the March</t>
    </r>
    <r>
      <rPr>
        <sz val="11"/>
        <color theme="1"/>
        <rFont val="Calibri"/>
        <family val="2"/>
        <scheme val="minor"/>
      </rPr>
      <t xml:space="preserve"> </t>
    </r>
    <r>
      <rPr>
        <sz val="10"/>
        <color theme="1"/>
        <rFont val="Arial"/>
        <family val="2"/>
      </rPr>
      <t>Closing 2020</t>
    </r>
    <r>
      <rPr>
        <sz val="11"/>
        <color theme="1"/>
        <rFont val="Calibri"/>
        <family val="2"/>
        <scheme val="minor"/>
      </rPr>
      <t xml:space="preserve"> </t>
    </r>
    <r>
      <rPr>
        <sz val="10"/>
        <color theme="1"/>
        <rFont val="Arial"/>
        <family val="2"/>
      </rPr>
      <t>Plenary.   </t>
    </r>
  </si>
  <si>
    <t>Thank you!</t>
  </si>
  <si>
    <t>John D’Ambrosia</t>
  </si>
  <si>
    <t>IEEE 802 LMSC Recording Secretary</t>
  </si>
  <si>
    <t xml:space="preserve">From John D'Ambrosia, IEEE 802 LMSC Recording Secretary -- </t>
  </si>
  <si>
    <t>http://grouper.ieee.org/groups/802/secmail/msg24055.html</t>
  </si>
  <si>
    <t>Email Archive:</t>
  </si>
  <si>
    <t>802 EC Committee Endorsement / affiliation letters
Email Archive: http://grouper.ieee.org/groups/802/secmail/msg24055.html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</si>
</sst>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25" x14ac:knownFonts="1">
    <font>
      <sz val="11"/>
      <color theme="1"/>
      <name val="Calibri"/>
      <family val="2"/>
      <scheme val="minor"/>
    </font>
    <font>
      <sz val="10"/>
      <color theme="1"/>
      <name val="Arial"/>
      <family val="2"/>
    </font>
    <font>
      <sz val="11"/>
      <color theme="1"/>
      <name val="Arial"/>
      <family val="2"/>
    </font>
    <font>
      <b/>
      <sz val="12"/>
      <color theme="1"/>
      <name val="Arial"/>
      <family val="2"/>
    </font>
    <font>
      <sz val="11"/>
      <name val="Calibri"/>
      <family val="2"/>
      <scheme val="minor"/>
    </font>
    <font>
      <sz val="11"/>
      <color theme="0" tint="-0.249977111117893"/>
      <name val="Calibri"/>
      <family val="2"/>
      <scheme val="minor"/>
    </font>
    <font>
      <b/>
      <sz val="11"/>
      <color indexed="8"/>
      <name val="Times New Roman"/>
      <family val="1"/>
    </font>
    <font>
      <b/>
      <sz val="11"/>
      <color theme="1"/>
      <name val="Calibri"/>
      <family val="2"/>
      <scheme val="minor"/>
    </font>
    <font>
      <b/>
      <sz val="11"/>
      <name val="Times New Roman"/>
      <family val="1"/>
    </font>
    <font>
      <b/>
      <sz val="11"/>
      <color indexed="8"/>
      <name val="Calibri"/>
      <family val="2"/>
      <scheme val="minor"/>
    </font>
    <font>
      <sz val="11"/>
      <color indexed="8"/>
      <name val="Times New Roman"/>
      <family val="1"/>
    </font>
    <font>
      <sz val="11"/>
      <color indexed="8"/>
      <name val="Courier New"/>
      <family val="3"/>
    </font>
    <font>
      <sz val="11"/>
      <name val="Times New Roman"/>
      <family val="1"/>
    </font>
    <font>
      <b/>
      <i/>
      <sz val="11"/>
      <color indexed="8"/>
      <name val="Times New Roman"/>
      <family val="1"/>
    </font>
    <font>
      <b/>
      <sz val="11"/>
      <color rgb="FF000000"/>
      <name val="Arial"/>
      <family val="2"/>
    </font>
    <font>
      <sz val="11"/>
      <color rgb="FF000000"/>
      <name val="Times New Roman"/>
      <family val="1"/>
    </font>
    <font>
      <sz val="11"/>
      <name val="Arial"/>
      <family val="2"/>
    </font>
    <font>
      <b/>
      <sz val="11"/>
      <color theme="1"/>
      <name val="Times New Roman"/>
      <family val="1"/>
    </font>
    <font>
      <sz val="11"/>
      <color theme="0"/>
      <name val="Times New Roman"/>
      <family val="1"/>
    </font>
    <font>
      <sz val="11"/>
      <color theme="1"/>
      <name val="Tahoma"/>
      <family val="2"/>
    </font>
    <font>
      <u/>
      <sz val="11"/>
      <color theme="10"/>
      <name val="Calibri"/>
      <family val="2"/>
      <scheme val="minor"/>
    </font>
    <font>
      <sz val="12"/>
      <color theme="1"/>
      <name val="Segoe UI"/>
      <family val="2"/>
    </font>
    <font>
      <u/>
      <sz val="12"/>
      <color theme="4" tint="-0.499984740745262"/>
      <name val="Segoe UI"/>
      <family val="2"/>
    </font>
    <font>
      <sz val="12"/>
      <color theme="4" tint="-0.499984740745262"/>
      <name val="Segoe UI"/>
      <family val="2"/>
    </font>
    <font>
      <u/>
      <sz val="11"/>
      <color theme="3"/>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45">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4" fillId="0" borderId="0" xfId="0" applyFont="1"/>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5" fillId="0" borderId="0" xfId="0" applyFont="1"/>
    <xf numFmtId="0" fontId="0" fillId="0" borderId="0" xfId="0" applyBorder="1" applyAlignment="1">
      <alignment horizontal="center"/>
    </xf>
    <xf numFmtId="0" fontId="0" fillId="0" borderId="0" xfId="0" applyFont="1"/>
    <xf numFmtId="0" fontId="1" fillId="0" borderId="1" xfId="0" applyFont="1" applyBorder="1" applyAlignment="1">
      <alignment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164" fontId="6" fillId="0" borderId="1" xfId="0" applyNumberFormat="1" applyFont="1" applyFill="1" applyBorder="1" applyAlignment="1" applyProtection="1">
      <alignment horizontal="center" vertical="top" wrapText="1"/>
    </xf>
    <xf numFmtId="164" fontId="6" fillId="0" borderId="11" xfId="0" applyNumberFormat="1" applyFont="1" applyFill="1" applyBorder="1" applyAlignment="1" applyProtection="1">
      <alignment horizontal="center" vertical="top" wrapText="1"/>
    </xf>
    <xf numFmtId="0" fontId="0" fillId="0" borderId="1" xfId="0" applyFont="1" applyBorder="1" applyAlignment="1">
      <alignment horizontal="center" wrapText="1"/>
    </xf>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64" fontId="6" fillId="0" borderId="10" xfId="0" applyNumberFormat="1" applyFont="1" applyFill="1" applyBorder="1" applyAlignment="1" applyProtection="1">
      <alignment horizontal="left" vertical="top" wrapText="1"/>
    </xf>
    <xf numFmtId="164" fontId="8" fillId="0" borderId="11" xfId="0" applyNumberFormat="1" applyFont="1" applyFill="1" applyBorder="1" applyAlignment="1" applyProtection="1">
      <alignment horizontal="center" vertical="top" wrapText="1"/>
    </xf>
    <xf numFmtId="164" fontId="9" fillId="0" borderId="11" xfId="0" applyNumberFormat="1" applyFont="1" applyFill="1" applyBorder="1" applyAlignment="1" applyProtection="1">
      <alignment horizontal="left" vertical="top" wrapText="1"/>
    </xf>
    <xf numFmtId="1" fontId="10" fillId="0" borderId="11" xfId="0" applyNumberFormat="1" applyFont="1" applyFill="1" applyBorder="1" applyAlignment="1" applyProtection="1">
      <alignment horizontal="center" vertical="top" wrapText="1"/>
    </xf>
    <xf numFmtId="164" fontId="6" fillId="0" borderId="12" xfId="0" applyNumberFormat="1" applyFont="1" applyFill="1" applyBorder="1" applyAlignment="1" applyProtection="1">
      <alignment horizontal="right" vertical="top" wrapText="1"/>
    </xf>
    <xf numFmtId="0" fontId="0" fillId="0" borderId="0" xfId="0" applyFont="1" applyAlignment="1">
      <alignment horizontal="left" vertical="top" wrapText="1" indent="2"/>
    </xf>
    <xf numFmtId="0" fontId="0" fillId="0" borderId="0" xfId="0" applyFont="1" applyAlignment="1">
      <alignment vertical="top" wrapText="1"/>
    </xf>
    <xf numFmtId="164" fontId="6" fillId="0" borderId="2" xfId="0" applyNumberFormat="1" applyFont="1" applyFill="1" applyBorder="1" applyAlignment="1" applyProtection="1">
      <alignment horizontal="right" vertical="center" wrapText="1"/>
    </xf>
    <xf numFmtId="166" fontId="8"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left" vertical="top" wrapText="1"/>
    </xf>
    <xf numFmtId="1" fontId="10" fillId="0" borderId="1" xfId="0" applyNumberFormat="1" applyFont="1" applyFill="1" applyBorder="1" applyAlignment="1" applyProtection="1">
      <alignment horizontal="center" vertical="top" wrapText="1"/>
    </xf>
    <xf numFmtId="164" fontId="6" fillId="0" borderId="1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8" fillId="0" borderId="1" xfId="0" applyNumberFormat="1" applyFont="1" applyFill="1" applyBorder="1" applyAlignment="1" applyProtection="1">
      <alignment horizontal="center" vertical="top" wrapText="1"/>
    </xf>
    <xf numFmtId="49" fontId="6" fillId="0" borderId="2"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vertical="top" wrapText="1"/>
    </xf>
    <xf numFmtId="165" fontId="6" fillId="0" borderId="13" xfId="0" applyNumberFormat="1" applyFont="1" applyFill="1" applyBorder="1" applyAlignment="1" applyProtection="1">
      <alignment horizontal="right" vertical="top" wrapText="1"/>
    </xf>
    <xf numFmtId="164" fontId="6" fillId="2" borderId="2" xfId="0" applyNumberFormat="1" applyFont="1" applyFill="1" applyBorder="1" applyAlignment="1" applyProtection="1">
      <alignment horizontal="left" vertical="top" wrapText="1"/>
    </xf>
    <xf numFmtId="164" fontId="8" fillId="2" borderId="1" xfId="0" applyNumberFormat="1" applyFont="1" applyFill="1" applyBorder="1" applyAlignment="1" applyProtection="1">
      <alignment horizontal="center" vertical="top" wrapText="1"/>
    </xf>
    <xf numFmtId="164" fontId="6" fillId="2" borderId="1" xfId="0" applyNumberFormat="1" applyFont="1" applyFill="1" applyBorder="1" applyAlignment="1" applyProtection="1">
      <alignment vertical="top" wrapText="1"/>
    </xf>
    <xf numFmtId="164" fontId="9" fillId="2" borderId="1" xfId="0" applyNumberFormat="1" applyFont="1" applyFill="1" applyBorder="1" applyAlignment="1" applyProtection="1">
      <alignment horizontal="left" vertical="top" wrapText="1"/>
    </xf>
    <xf numFmtId="1" fontId="11" fillId="2" borderId="1" xfId="0" applyNumberFormat="1" applyFont="1" applyFill="1" applyBorder="1" applyAlignment="1" applyProtection="1">
      <alignment horizontal="center" vertical="top" wrapText="1"/>
    </xf>
    <xf numFmtId="164" fontId="11" fillId="2" borderId="13" xfId="0" applyNumberFormat="1" applyFont="1" applyFill="1" applyBorder="1" applyAlignment="1" applyProtection="1">
      <alignment horizontal="right" vertical="top" wrapText="1"/>
    </xf>
    <xf numFmtId="164" fontId="6" fillId="3" borderId="2" xfId="0" applyNumberFormat="1" applyFont="1" applyFill="1" applyBorder="1" applyAlignment="1" applyProtection="1">
      <alignment vertical="top" wrapText="1"/>
    </xf>
    <xf numFmtId="164" fontId="8" fillId="3" borderId="1" xfId="0" applyNumberFormat="1" applyFont="1" applyFill="1" applyBorder="1" applyAlignment="1" applyProtection="1">
      <alignment horizontal="center" vertical="top" wrapText="1"/>
    </xf>
    <xf numFmtId="164" fontId="6" fillId="3" borderId="1" xfId="0" applyNumberFormat="1" applyFont="1" applyFill="1" applyBorder="1" applyAlignment="1" applyProtection="1">
      <alignment horizontal="left" vertical="top" wrapText="1"/>
    </xf>
    <xf numFmtId="164" fontId="9" fillId="3" borderId="1" xfId="0" applyNumberFormat="1" applyFont="1" applyFill="1" applyBorder="1" applyAlignment="1" applyProtection="1">
      <alignment horizontal="left" vertical="top" wrapText="1"/>
    </xf>
    <xf numFmtId="1" fontId="10" fillId="3" borderId="1" xfId="0" applyNumberFormat="1" applyFont="1" applyFill="1" applyBorder="1" applyAlignment="1" applyProtection="1">
      <alignment horizontal="center" vertical="top" wrapText="1"/>
    </xf>
    <xf numFmtId="165" fontId="6" fillId="3" borderId="13" xfId="0" applyNumberFormat="1" applyFont="1" applyFill="1" applyBorder="1" applyAlignment="1" applyProtection="1">
      <alignment horizontal="right" vertical="top" wrapText="1"/>
    </xf>
    <xf numFmtId="2" fontId="6" fillId="0" borderId="2" xfId="0" applyNumberFormat="1" applyFont="1" applyFill="1" applyBorder="1" applyAlignment="1" applyProtection="1">
      <alignment horizontal="left" vertical="top" wrapText="1"/>
    </xf>
    <xf numFmtId="2" fontId="8" fillId="0" borderId="1" xfId="0" applyNumberFormat="1" applyFont="1" applyFill="1" applyBorder="1" applyAlignment="1" applyProtection="1">
      <alignment horizontal="center" vertical="top" wrapText="1"/>
    </xf>
    <xf numFmtId="2" fontId="6" fillId="0" borderId="1" xfId="0" applyNumberFormat="1" applyFont="1" applyFill="1" applyBorder="1" applyAlignment="1" applyProtection="1">
      <alignment horizontal="left" vertical="top" wrapText="1"/>
    </xf>
    <xf numFmtId="0" fontId="7" fillId="0" borderId="0" xfId="0" applyFont="1" applyAlignment="1">
      <alignment horizontal="left" vertical="top" wrapText="1" indent="2"/>
    </xf>
    <xf numFmtId="0" fontId="7" fillId="0" borderId="0" xfId="0" applyFont="1" applyAlignment="1">
      <alignment vertical="top" wrapText="1"/>
    </xf>
    <xf numFmtId="2" fontId="10" fillId="0" borderId="2" xfId="0" applyNumberFormat="1" applyFont="1" applyFill="1" applyBorder="1" applyAlignment="1" applyProtection="1">
      <alignment horizontal="left" vertical="top" wrapText="1"/>
    </xf>
    <xf numFmtId="2" fontId="12"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left" vertical="top" wrapText="1"/>
    </xf>
    <xf numFmtId="165" fontId="10" fillId="0" borderId="13" xfId="0" applyNumberFormat="1" applyFont="1" applyFill="1" applyBorder="1" applyAlignment="1" applyProtection="1">
      <alignment horizontal="right" vertical="top" wrapText="1"/>
    </xf>
    <xf numFmtId="0" fontId="0" fillId="0" borderId="0" xfId="0" applyFont="1" applyAlignment="1">
      <alignment horizontal="left" vertical="top" wrapText="1" indent="2"/>
    </xf>
    <xf numFmtId="2" fontId="13" fillId="0" borderId="1" xfId="0" applyNumberFormat="1" applyFont="1" applyFill="1" applyBorder="1" applyAlignment="1" applyProtection="1">
      <alignment horizontal="left" vertical="top" wrapText="1"/>
    </xf>
    <xf numFmtId="2" fontId="10" fillId="0" borderId="2" xfId="0" applyNumberFormat="1" applyFont="1" applyFill="1" applyBorder="1" applyAlignment="1" applyProtection="1">
      <alignment horizontal="right" vertical="top" wrapText="1"/>
    </xf>
    <xf numFmtId="2" fontId="10" fillId="0" borderId="1" xfId="0" applyNumberFormat="1" applyFont="1" applyFill="1" applyBorder="1" applyAlignment="1" applyProtection="1">
      <alignment horizontal="left" vertical="center" wrapText="1" indent="2"/>
    </xf>
    <xf numFmtId="1" fontId="10" fillId="4" borderId="1" xfId="0" applyNumberFormat="1" applyFont="1" applyFill="1" applyBorder="1" applyAlignment="1" applyProtection="1">
      <alignment horizontal="center" vertical="top" wrapText="1"/>
    </xf>
    <xf numFmtId="2" fontId="13" fillId="0" borderId="1" xfId="0" applyNumberFormat="1" applyFont="1" applyFill="1" applyBorder="1" applyAlignment="1" applyProtection="1">
      <alignment horizontal="left" vertical="center" wrapText="1"/>
    </xf>
    <xf numFmtId="2" fontId="10" fillId="0" borderId="1" xfId="0" applyNumberFormat="1" applyFont="1" applyFill="1" applyBorder="1" applyAlignment="1" applyProtection="1">
      <alignment horizontal="left" vertical="center" wrapText="1" indent="1"/>
    </xf>
    <xf numFmtId="0" fontId="0" fillId="0" borderId="0" xfId="0" applyFont="1" applyBorder="1" applyAlignment="1">
      <alignment horizontal="left" vertical="top" wrapText="1" indent="2"/>
    </xf>
    <xf numFmtId="0" fontId="0" fillId="0" borderId="0" xfId="0" applyFont="1" applyBorder="1" applyAlignment="1">
      <alignment vertical="top" wrapText="1"/>
    </xf>
    <xf numFmtId="2" fontId="6" fillId="0" borderId="0" xfId="0" applyNumberFormat="1" applyFont="1" applyFill="1" applyBorder="1" applyAlignment="1" applyProtection="1">
      <alignment horizontal="left" vertical="top" wrapText="1"/>
    </xf>
    <xf numFmtId="0" fontId="7" fillId="4" borderId="0" xfId="0" applyFont="1" applyFill="1" applyAlignment="1">
      <alignment vertical="top" wrapText="1"/>
    </xf>
    <xf numFmtId="2" fontId="6" fillId="4" borderId="0" xfId="0" applyNumberFormat="1" applyFont="1" applyFill="1" applyBorder="1" applyAlignment="1" applyProtection="1">
      <alignment horizontal="left" vertical="top" wrapText="1"/>
    </xf>
    <xf numFmtId="2" fontId="12" fillId="4" borderId="1" xfId="0" applyNumberFormat="1" applyFont="1" applyFill="1" applyBorder="1" applyAlignment="1" applyProtection="1">
      <alignment horizontal="center" vertical="top" wrapText="1"/>
    </xf>
    <xf numFmtId="2" fontId="10" fillId="4" borderId="1" xfId="0" applyNumberFormat="1" applyFont="1" applyFill="1" applyBorder="1" applyAlignment="1" applyProtection="1">
      <alignment horizontal="left" vertical="center" wrapText="1" indent="1"/>
    </xf>
    <xf numFmtId="2" fontId="10" fillId="4" borderId="1" xfId="0" applyNumberFormat="1" applyFont="1" applyFill="1" applyBorder="1" applyAlignment="1" applyProtection="1">
      <alignment horizontal="left" vertical="top" wrapText="1"/>
    </xf>
    <xf numFmtId="0" fontId="0" fillId="0" borderId="0" xfId="0" applyFont="1" applyFill="1" applyAlignment="1">
      <alignment vertical="top" wrapText="1"/>
    </xf>
    <xf numFmtId="2" fontId="14" fillId="0" borderId="1" xfId="0" applyNumberFormat="1" applyFont="1" applyFill="1" applyBorder="1" applyAlignment="1" applyProtection="1">
      <alignment horizontal="left" vertical="top" wrapText="1"/>
    </xf>
    <xf numFmtId="0" fontId="0" fillId="0" borderId="1" xfId="0" applyFont="1" applyBorder="1"/>
    <xf numFmtId="0" fontId="0" fillId="0" borderId="1" xfId="0" applyFont="1" applyBorder="1" applyAlignment="1">
      <alignment horizontal="center"/>
    </xf>
    <xf numFmtId="2" fontId="15" fillId="0" borderId="1" xfId="0" applyNumberFormat="1" applyFont="1" applyFill="1" applyBorder="1" applyAlignment="1" applyProtection="1">
      <alignment horizontal="left" vertical="top" wrapText="1" indent="1"/>
    </xf>
    <xf numFmtId="0" fontId="0" fillId="0" borderId="1" xfId="0" applyFont="1" applyBorder="1" applyAlignment="1">
      <alignment wrapText="1"/>
    </xf>
    <xf numFmtId="0" fontId="16" fillId="0" borderId="1" xfId="0" applyFont="1" applyBorder="1" applyAlignment="1">
      <alignment horizontal="left" vertical="center" wrapText="1" readingOrder="1"/>
    </xf>
    <xf numFmtId="0" fontId="17" fillId="4" borderId="1" xfId="0" applyFont="1" applyFill="1" applyBorder="1" applyAlignment="1">
      <alignment horizontal="left" vertical="top" wrapText="1"/>
    </xf>
    <xf numFmtId="0" fontId="0" fillId="4" borderId="0" xfId="0" applyFont="1" applyFill="1" applyAlignment="1">
      <alignment vertical="top" wrapText="1"/>
    </xf>
    <xf numFmtId="2" fontId="18" fillId="2" borderId="3" xfId="0" applyNumberFormat="1" applyFont="1" applyFill="1" applyBorder="1" applyAlignment="1" applyProtection="1">
      <alignment horizontal="left" vertical="top" wrapText="1"/>
    </xf>
    <xf numFmtId="2" fontId="18" fillId="2" borderId="4" xfId="0" applyNumberFormat="1" applyFont="1" applyFill="1" applyBorder="1" applyAlignment="1" applyProtection="1">
      <alignment horizontal="center" vertical="top" wrapText="1"/>
    </xf>
    <xf numFmtId="0" fontId="18" fillId="2" borderId="4" xfId="0" applyFont="1" applyFill="1" applyBorder="1" applyAlignment="1">
      <alignment vertical="top" wrapText="1"/>
    </xf>
    <xf numFmtId="2" fontId="18" fillId="2" borderId="4" xfId="0" applyNumberFormat="1" applyFont="1" applyFill="1" applyBorder="1" applyAlignment="1" applyProtection="1">
      <alignment horizontal="left" vertical="top" wrapText="1"/>
    </xf>
    <xf numFmtId="1" fontId="18" fillId="2" borderId="4" xfId="0" applyNumberFormat="1" applyFont="1" applyFill="1" applyBorder="1" applyAlignment="1" applyProtection="1">
      <alignment horizontal="center" vertical="top" wrapText="1"/>
    </xf>
    <xf numFmtId="165" fontId="18" fillId="2" borderId="14" xfId="0" applyNumberFormat="1" applyFont="1" applyFill="1" applyBorder="1" applyAlignment="1" applyProtection="1">
      <alignment horizontal="right" vertical="top" wrapText="1"/>
    </xf>
    <xf numFmtId="2" fontId="6" fillId="0" borderId="0" xfId="0" applyNumberFormat="1" applyFont="1" applyFill="1" applyBorder="1" applyAlignment="1" applyProtection="1">
      <alignment horizontal="right" vertical="center" wrapText="1"/>
    </xf>
    <xf numFmtId="0" fontId="0" fillId="0" borderId="0" xfId="0" applyFont="1" applyAlignment="1">
      <alignment horizontal="center" vertical="top" wrapText="1"/>
    </xf>
    <xf numFmtId="0" fontId="0" fillId="0" borderId="0" xfId="0" applyFont="1" applyAlignment="1">
      <alignment horizontal="left" vertical="top" wrapText="1"/>
    </xf>
    <xf numFmtId="0" fontId="7" fillId="0" borderId="0" xfId="0" applyFont="1" applyAlignment="1">
      <alignment horizontal="left" vertical="top"/>
    </xf>
    <xf numFmtId="9" fontId="0" fillId="0" borderId="0" xfId="0" applyNumberFormat="1"/>
    <xf numFmtId="0" fontId="7" fillId="0" borderId="0" xfId="0" applyFont="1" applyAlignment="1">
      <alignment horizontal="right"/>
    </xf>
    <xf numFmtId="0" fontId="0" fillId="0" borderId="38" xfId="0" applyBorder="1"/>
    <xf numFmtId="0" fontId="7" fillId="0" borderId="38" xfId="0" applyFont="1" applyBorder="1" applyAlignment="1">
      <alignment horizontal="right"/>
    </xf>
    <xf numFmtId="9" fontId="0" fillId="0" borderId="38" xfId="0" applyNumberFormat="1" applyBorder="1"/>
    <xf numFmtId="0" fontId="7" fillId="0" borderId="39" xfId="0" applyFont="1" applyBorder="1" applyAlignment="1">
      <alignment horizontal="right"/>
    </xf>
    <xf numFmtId="0" fontId="0" fillId="0" borderId="0" xfId="0" applyAlignment="1">
      <alignment horizontal="left"/>
    </xf>
    <xf numFmtId="0" fontId="0" fillId="0" borderId="1" xfId="0" applyFont="1" applyBorder="1" applyAlignment="1">
      <alignment horizontal="center" vertical="center" wrapText="1"/>
    </xf>
    <xf numFmtId="1" fontId="10" fillId="4" borderId="1" xfId="0" applyNumberFormat="1"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0" fontId="0" fillId="0" borderId="0" xfId="0" applyFont="1" applyBorder="1" applyAlignment="1">
      <alignment horizontal="left" vertical="top" wrapText="1" indent="2"/>
    </xf>
    <xf numFmtId="0" fontId="0" fillId="0" borderId="0" xfId="0" applyFont="1" applyAlignment="1">
      <alignment horizontal="left" vertical="top" wrapText="1" indent="2"/>
    </xf>
    <xf numFmtId="0" fontId="0" fillId="0" borderId="0" xfId="0" applyAlignment="1">
      <alignment vertical="center"/>
    </xf>
    <xf numFmtId="0" fontId="19" fillId="0" borderId="0" xfId="0" applyFont="1" applyAlignment="1">
      <alignment vertical="center"/>
    </xf>
    <xf numFmtId="0" fontId="7" fillId="0" borderId="0" xfId="0" applyFont="1" applyAlignment="1">
      <alignment vertical="center"/>
    </xf>
    <xf numFmtId="0" fontId="20" fillId="0" borderId="0" xfId="1" applyAlignment="1">
      <alignment horizontal="left" vertical="center" indent="1"/>
    </xf>
    <xf numFmtId="0" fontId="21" fillId="0" borderId="0" xfId="0" applyFont="1" applyAlignment="1">
      <alignment wrapText="1"/>
    </xf>
    <xf numFmtId="0" fontId="1" fillId="0" borderId="0" xfId="0" applyFont="1"/>
    <xf numFmtId="0" fontId="20" fillId="0" borderId="0" xfId="1"/>
    <xf numFmtId="0" fontId="1" fillId="0" borderId="0" xfId="0" applyFont="1" applyAlignment="1">
      <alignment horizontal="left" vertical="center" indent="5"/>
    </xf>
    <xf numFmtId="0" fontId="24"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17/ec-17-0120-28-0PNP-ieee-802-lmsc-chairs-guidelines.pdf" TargetMode="External"/><Relationship Id="rId2" Type="http://schemas.openxmlformats.org/officeDocument/2006/relationships/hyperlink" Target="https://ieee.app.box.com/v/PandP-LMSC" TargetMode="External"/><Relationship Id="rId1" Type="http://schemas.openxmlformats.org/officeDocument/2006/relationships/hyperlink" Target="http://802world.org/plenary/" TargetMode="External"/><Relationship Id="rId6" Type="http://schemas.openxmlformats.org/officeDocument/2006/relationships/printerSettings" Target="../printerSettings/printerSettings3.bin"/><Relationship Id="rId5" Type="http://schemas.openxmlformats.org/officeDocument/2006/relationships/hyperlink" Target="http://www.ieee802.org/devdocs.shtml" TargetMode="External"/><Relationship Id="rId4" Type="http://schemas.openxmlformats.org/officeDocument/2006/relationships/hyperlink" Target="http://www.ieee802.org/Declaration%20of%20Affiliation%20interpretation.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who.int/emergencies/diseases/novel-coronavirus-2019" TargetMode="External"/><Relationship Id="rId2" Type="http://schemas.openxmlformats.org/officeDocument/2006/relationships/hyperlink" Target="http://www.chinacdc.cn/" TargetMode="External"/><Relationship Id="rId1" Type="http://schemas.openxmlformats.org/officeDocument/2006/relationships/hyperlink" Target="https://www.cdc.gov/coronavirus/2019-ncov/index.html" TargetMode="External"/><Relationship Id="rId5" Type="http://schemas.openxmlformats.org/officeDocument/2006/relationships/printerSettings" Target="../printerSettings/printerSettings4.bin"/><Relationship Id="rId4" Type="http://schemas.openxmlformats.org/officeDocument/2006/relationships/hyperlink" Target="https://www.internationalsos.com/client-magazines/novel-coronavir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zoomScaleNormal="100" zoomScaleSheetLayoutView="110" workbookViewId="0">
      <selection activeCell="D12" sqref="D12"/>
    </sheetView>
  </sheetViews>
  <sheetFormatPr defaultColWidth="8.85546875" defaultRowHeight="15" x14ac:dyDescent="0.25"/>
  <cols>
    <col min="1" max="1" width="7.85546875" style="58" customWidth="1"/>
    <col min="2" max="2" width="7.7109375" style="121" customWidth="1"/>
    <col min="3" max="3" width="67.5703125" style="58" customWidth="1"/>
    <col min="4" max="4" width="13.5703125" style="85" customWidth="1"/>
    <col min="5" max="5" width="5.28515625" style="121" customWidth="1"/>
    <col min="6" max="6" width="10.7109375" style="58" customWidth="1"/>
    <col min="7" max="7" width="9.85546875" style="57" customWidth="1"/>
    <col min="8" max="8" width="13.28515625" style="58" customWidth="1"/>
    <col min="9" max="9" width="15.85546875" style="58" customWidth="1"/>
    <col min="10" max="16384" width="8.85546875" style="58"/>
  </cols>
  <sheetData>
    <row r="1" spans="1:9" ht="28.5" x14ac:dyDescent="0.25">
      <c r="A1" s="52" t="s">
        <v>73</v>
      </c>
      <c r="B1" s="53"/>
      <c r="C1" s="20" t="s">
        <v>49</v>
      </c>
      <c r="D1" s="54"/>
      <c r="E1" s="55"/>
      <c r="F1" s="56"/>
    </row>
    <row r="2" spans="1:9" ht="28.5" x14ac:dyDescent="0.25">
      <c r="A2" s="59" t="s">
        <v>38</v>
      </c>
      <c r="B2" s="60">
        <v>43860</v>
      </c>
      <c r="C2" s="133" t="s">
        <v>74</v>
      </c>
      <c r="D2" s="61"/>
      <c r="E2" s="62"/>
      <c r="F2" s="63"/>
    </row>
    <row r="3" spans="1:9" x14ac:dyDescent="0.25">
      <c r="A3" s="64"/>
      <c r="B3" s="65"/>
      <c r="C3" s="19"/>
      <c r="D3" s="61"/>
      <c r="E3" s="62"/>
      <c r="F3" s="63"/>
    </row>
    <row r="4" spans="1:9" ht="28.5" x14ac:dyDescent="0.25">
      <c r="A4" s="66" t="s">
        <v>2</v>
      </c>
      <c r="B4" s="65" t="s">
        <v>3</v>
      </c>
      <c r="C4" s="67" t="s">
        <v>29</v>
      </c>
      <c r="D4" s="61"/>
      <c r="E4" s="62" t="s">
        <v>3</v>
      </c>
      <c r="F4" s="68" t="s">
        <v>3</v>
      </c>
    </row>
    <row r="5" spans="1:9" x14ac:dyDescent="0.25">
      <c r="A5" s="69"/>
      <c r="B5" s="70"/>
      <c r="C5" s="71" t="s">
        <v>4</v>
      </c>
      <c r="D5" s="72"/>
      <c r="E5" s="73"/>
      <c r="F5" s="74"/>
    </row>
    <row r="6" spans="1:9" x14ac:dyDescent="0.25">
      <c r="A6" s="75"/>
      <c r="B6" s="76"/>
      <c r="C6" s="77" t="s">
        <v>5</v>
      </c>
      <c r="D6" s="78"/>
      <c r="E6" s="79"/>
      <c r="F6" s="80"/>
    </row>
    <row r="7" spans="1:9" s="85" customFormat="1" x14ac:dyDescent="0.25">
      <c r="A7" s="81">
        <f>1</f>
        <v>1</v>
      </c>
      <c r="B7" s="82"/>
      <c r="C7" s="83" t="s">
        <v>6</v>
      </c>
      <c r="D7" s="83" t="s">
        <v>1</v>
      </c>
      <c r="E7" s="62">
        <v>2</v>
      </c>
      <c r="F7" s="68">
        <f>TIME(13,0,0)</f>
        <v>0.54166666666666663</v>
      </c>
      <c r="G7" s="84"/>
    </row>
    <row r="8" spans="1:9" x14ac:dyDescent="0.25">
      <c r="A8" s="92">
        <f t="shared" ref="A8:A12" si="0">A7+0.01</f>
        <v>1.01</v>
      </c>
      <c r="B8" s="87" t="s">
        <v>7</v>
      </c>
      <c r="C8" s="88" t="s">
        <v>35</v>
      </c>
      <c r="D8" s="88" t="s">
        <v>1</v>
      </c>
      <c r="E8" s="62">
        <v>10</v>
      </c>
      <c r="F8" s="89">
        <f t="shared" ref="F8:F32" si="1">F7+TIME(0,E7,0)</f>
        <v>0.54305555555555551</v>
      </c>
      <c r="G8" s="134"/>
      <c r="H8" s="135"/>
      <c r="I8" s="135"/>
    </row>
    <row r="9" spans="1:9" x14ac:dyDescent="0.25">
      <c r="A9" s="92">
        <f t="shared" si="0"/>
        <v>1.02</v>
      </c>
      <c r="B9" s="87" t="s">
        <v>8</v>
      </c>
      <c r="C9" s="88" t="s">
        <v>9</v>
      </c>
      <c r="D9" s="88" t="s">
        <v>1</v>
      </c>
      <c r="E9" s="62">
        <v>5</v>
      </c>
      <c r="F9" s="89">
        <f t="shared" si="1"/>
        <v>0.54999999999999993</v>
      </c>
    </row>
    <row r="10" spans="1:9" ht="45" x14ac:dyDescent="0.25">
      <c r="A10" s="92">
        <f t="shared" si="0"/>
        <v>1.03</v>
      </c>
      <c r="B10" s="87" t="s">
        <v>7</v>
      </c>
      <c r="C10" s="88" t="s">
        <v>75</v>
      </c>
      <c r="D10" s="88" t="s">
        <v>1</v>
      </c>
      <c r="E10" s="62">
        <v>3</v>
      </c>
      <c r="F10" s="89">
        <f t="shared" si="1"/>
        <v>0.55347222222222214</v>
      </c>
    </row>
    <row r="11" spans="1:9" ht="86.25" x14ac:dyDescent="0.3">
      <c r="A11" s="92">
        <f t="shared" si="0"/>
        <v>1.04</v>
      </c>
      <c r="B11" s="87" t="s">
        <v>8</v>
      </c>
      <c r="C11" s="140" t="s">
        <v>110</v>
      </c>
      <c r="D11" s="88" t="s">
        <v>1</v>
      </c>
      <c r="E11" s="62">
        <v>5</v>
      </c>
      <c r="F11" s="89">
        <f t="shared" si="1"/>
        <v>0.55555555555555547</v>
      </c>
      <c r="G11" s="90"/>
    </row>
    <row r="12" spans="1:9" ht="30" x14ac:dyDescent="0.25">
      <c r="A12" s="92">
        <f t="shared" si="0"/>
        <v>1.05</v>
      </c>
      <c r="B12" s="87" t="s">
        <v>8</v>
      </c>
      <c r="C12" s="88" t="s">
        <v>127</v>
      </c>
      <c r="D12" s="88" t="s">
        <v>69</v>
      </c>
      <c r="E12" s="62">
        <v>3</v>
      </c>
      <c r="F12" s="89">
        <f t="shared" si="1"/>
        <v>0.55902777777777768</v>
      </c>
      <c r="G12" s="90"/>
    </row>
    <row r="13" spans="1:9" x14ac:dyDescent="0.25">
      <c r="A13" s="81">
        <f>A7+1</f>
        <v>2</v>
      </c>
      <c r="B13" s="87" t="s">
        <v>7</v>
      </c>
      <c r="C13" s="88" t="s">
        <v>68</v>
      </c>
      <c r="D13" s="88" t="s">
        <v>69</v>
      </c>
      <c r="E13" s="62">
        <v>10</v>
      </c>
      <c r="F13" s="89">
        <f t="shared" si="1"/>
        <v>0.56111111111111101</v>
      </c>
    </row>
    <row r="14" spans="1:9" ht="30" x14ac:dyDescent="0.25">
      <c r="A14" s="81">
        <f>A13+1</f>
        <v>3</v>
      </c>
      <c r="B14" s="87" t="s">
        <v>8</v>
      </c>
      <c r="C14" s="88" t="s">
        <v>70</v>
      </c>
      <c r="D14" s="88" t="s">
        <v>82</v>
      </c>
      <c r="E14" s="62">
        <v>5</v>
      </c>
      <c r="F14" s="89">
        <f t="shared" si="1"/>
        <v>0.56805555555555542</v>
      </c>
    </row>
    <row r="15" spans="1:9" x14ac:dyDescent="0.25">
      <c r="A15" s="81">
        <f t="shared" ref="A15:A16" si="2">A14+1</f>
        <v>4</v>
      </c>
      <c r="B15" s="87" t="s">
        <v>8</v>
      </c>
      <c r="C15" s="88" t="s">
        <v>79</v>
      </c>
      <c r="D15" s="88" t="s">
        <v>76</v>
      </c>
      <c r="E15" s="62">
        <v>5</v>
      </c>
      <c r="F15" s="89">
        <f t="shared" si="1"/>
        <v>0.57152777777777763</v>
      </c>
    </row>
    <row r="16" spans="1:9" x14ac:dyDescent="0.25">
      <c r="A16" s="81">
        <f t="shared" si="2"/>
        <v>5</v>
      </c>
      <c r="B16" s="87" t="s">
        <v>72</v>
      </c>
      <c r="C16" s="88" t="s">
        <v>83</v>
      </c>
      <c r="D16" s="88" t="s">
        <v>69</v>
      </c>
      <c r="E16" s="62">
        <v>10</v>
      </c>
      <c r="F16" s="89">
        <f t="shared" si="1"/>
        <v>0.57499999999999984</v>
      </c>
    </row>
    <row r="17" spans="1:10" s="85" customFormat="1" x14ac:dyDescent="0.25">
      <c r="A17" s="81">
        <f>A16+1</f>
        <v>6</v>
      </c>
      <c r="B17" s="82"/>
      <c r="C17" s="91" t="s">
        <v>53</v>
      </c>
      <c r="D17" s="83"/>
      <c r="E17" s="62"/>
      <c r="F17" s="89">
        <f t="shared" si="1"/>
        <v>0.58194444444444426</v>
      </c>
      <c r="G17" s="84"/>
    </row>
    <row r="18" spans="1:10" ht="60" x14ac:dyDescent="0.25">
      <c r="A18" s="92">
        <f>A17+0.01</f>
        <v>6.01</v>
      </c>
      <c r="B18" s="87" t="s">
        <v>8</v>
      </c>
      <c r="C18" s="93" t="s">
        <v>96</v>
      </c>
      <c r="D18" s="88" t="s">
        <v>0</v>
      </c>
      <c r="E18" s="94">
        <v>8</v>
      </c>
      <c r="F18" s="89">
        <f t="shared" si="1"/>
        <v>0.58194444444444426</v>
      </c>
    </row>
    <row r="19" spans="1:10" x14ac:dyDescent="0.25">
      <c r="A19" s="92">
        <f>A18+0.01</f>
        <v>6.02</v>
      </c>
      <c r="B19" s="87" t="s">
        <v>8</v>
      </c>
      <c r="C19" s="93" t="s">
        <v>61</v>
      </c>
      <c r="D19" s="88" t="s">
        <v>0</v>
      </c>
      <c r="E19" s="94">
        <v>4</v>
      </c>
      <c r="F19" s="89">
        <f>F17+TIME(0,E17,0)</f>
        <v>0.58194444444444426</v>
      </c>
    </row>
    <row r="20" spans="1:10" ht="45" x14ac:dyDescent="0.25">
      <c r="A20" s="92">
        <f>A19+0.01</f>
        <v>6.0299999999999994</v>
      </c>
      <c r="B20" s="87" t="s">
        <v>8</v>
      </c>
      <c r="C20" s="93" t="s">
        <v>77</v>
      </c>
      <c r="D20" s="88" t="s">
        <v>0</v>
      </c>
      <c r="E20" s="94">
        <v>2</v>
      </c>
      <c r="F20" s="89">
        <f>F18+TIME(0,E18,0)</f>
        <v>0.5874999999999998</v>
      </c>
    </row>
    <row r="21" spans="1:10" x14ac:dyDescent="0.25">
      <c r="A21" s="81">
        <f>A17+1</f>
        <v>7</v>
      </c>
      <c r="B21" s="82"/>
      <c r="C21" s="95" t="s">
        <v>37</v>
      </c>
      <c r="D21" s="83"/>
      <c r="E21" s="94">
        <v>15</v>
      </c>
      <c r="F21" s="89">
        <f t="shared" si="1"/>
        <v>0.58888888888888868</v>
      </c>
      <c r="H21" s="123" t="s">
        <v>81</v>
      </c>
    </row>
    <row r="22" spans="1:10" x14ac:dyDescent="0.25">
      <c r="A22" s="92">
        <f t="shared" ref="A22" si="3">A21+0.01</f>
        <v>7.01</v>
      </c>
      <c r="B22" s="87"/>
      <c r="C22" s="96"/>
      <c r="D22" s="88"/>
      <c r="E22" s="62"/>
      <c r="F22" s="89">
        <f t="shared" si="1"/>
        <v>0.59930555555555531</v>
      </c>
      <c r="G22" s="97"/>
      <c r="H22" s="98"/>
      <c r="I22" s="98"/>
      <c r="J22" s="98"/>
    </row>
    <row r="23" spans="1:10" s="100" customFormat="1" x14ac:dyDescent="0.25">
      <c r="A23" s="92">
        <f t="shared" ref="A23:A25" si="4">A22+0.01</f>
        <v>7.02</v>
      </c>
      <c r="B23" s="87"/>
      <c r="C23" s="96"/>
      <c r="D23" s="88"/>
      <c r="E23" s="62"/>
      <c r="F23" s="89">
        <f t="shared" si="1"/>
        <v>0.59930555555555531</v>
      </c>
      <c r="G23" s="99"/>
      <c r="H23" s="99"/>
      <c r="I23" s="99"/>
      <c r="J23" s="99"/>
    </row>
    <row r="24" spans="1:10" s="100" customFormat="1" x14ac:dyDescent="0.25">
      <c r="A24" s="92">
        <f t="shared" si="4"/>
        <v>7.0299999999999994</v>
      </c>
      <c r="B24" s="87"/>
      <c r="C24" s="96"/>
      <c r="D24" s="88"/>
      <c r="E24" s="62"/>
      <c r="F24" s="89">
        <f t="shared" si="1"/>
        <v>0.59930555555555531</v>
      </c>
      <c r="G24" s="101"/>
      <c r="H24" s="101"/>
      <c r="I24" s="101"/>
      <c r="J24" s="101"/>
    </row>
    <row r="25" spans="1:10" s="100" customFormat="1" x14ac:dyDescent="0.25">
      <c r="A25" s="92">
        <f t="shared" si="4"/>
        <v>7.0399999999999991</v>
      </c>
      <c r="B25" s="102"/>
      <c r="C25" s="103"/>
      <c r="D25" s="104"/>
      <c r="E25" s="94"/>
      <c r="F25" s="89">
        <f t="shared" si="1"/>
        <v>0.59930555555555531</v>
      </c>
      <c r="G25" s="101"/>
      <c r="H25" s="101"/>
      <c r="I25" s="101"/>
      <c r="J25" s="101"/>
    </row>
    <row r="26" spans="1:10" s="105" customFormat="1" x14ac:dyDescent="0.25">
      <c r="A26" s="81">
        <f>A21+1</f>
        <v>8</v>
      </c>
      <c r="B26" s="82"/>
      <c r="C26" s="91" t="s">
        <v>50</v>
      </c>
      <c r="D26" s="83"/>
      <c r="E26" s="62">
        <v>15</v>
      </c>
      <c r="F26" s="89">
        <f t="shared" si="1"/>
        <v>0.59930555555555531</v>
      </c>
      <c r="G26" s="99"/>
      <c r="H26" s="123" t="s">
        <v>81</v>
      </c>
      <c r="I26" s="99"/>
      <c r="J26" s="99"/>
    </row>
    <row r="27" spans="1:10" s="85" customFormat="1" x14ac:dyDescent="0.25">
      <c r="A27" s="92">
        <f>A26+0.01</f>
        <v>8.01</v>
      </c>
      <c r="B27" s="87" t="s">
        <v>8</v>
      </c>
      <c r="C27" s="88"/>
      <c r="D27" s="88"/>
      <c r="E27" s="62"/>
      <c r="F27" s="89">
        <f>F25+TIME(0,E25,0)</f>
        <v>0.59930555555555531</v>
      </c>
      <c r="G27" s="99"/>
      <c r="H27" s="99"/>
      <c r="I27" s="99"/>
      <c r="J27" s="99"/>
    </row>
    <row r="28" spans="1:10" s="85" customFormat="1" x14ac:dyDescent="0.25">
      <c r="A28" s="92">
        <f>A27+0.01</f>
        <v>8.02</v>
      </c>
      <c r="B28" s="87" t="s">
        <v>8</v>
      </c>
      <c r="C28" s="88"/>
      <c r="D28" s="88"/>
      <c r="E28" s="62"/>
      <c r="F28" s="89">
        <f>F26+TIME(0,E26,0)</f>
        <v>0.60972222222222194</v>
      </c>
      <c r="G28" s="99"/>
      <c r="H28" s="99"/>
      <c r="I28" s="99"/>
      <c r="J28" s="99"/>
    </row>
    <row r="29" spans="1:10" s="85" customFormat="1" x14ac:dyDescent="0.25">
      <c r="A29" s="81">
        <f>A26+1</f>
        <v>9</v>
      </c>
      <c r="B29" s="87"/>
      <c r="C29" s="106" t="s">
        <v>65</v>
      </c>
      <c r="D29" s="107"/>
      <c r="E29" s="108"/>
      <c r="F29" s="89">
        <f t="shared" si="1"/>
        <v>0.60972222222222194</v>
      </c>
      <c r="G29" s="99"/>
      <c r="H29" s="99"/>
      <c r="I29" s="99"/>
      <c r="J29" s="99"/>
    </row>
    <row r="30" spans="1:10" s="85" customFormat="1" x14ac:dyDescent="0.25">
      <c r="A30" s="92">
        <f>A29+0.01</f>
        <v>9.01</v>
      </c>
      <c r="B30" s="87" t="s">
        <v>8</v>
      </c>
      <c r="C30" s="109" t="s">
        <v>66</v>
      </c>
      <c r="D30" s="110" t="s">
        <v>67</v>
      </c>
      <c r="E30" s="21">
        <v>7</v>
      </c>
      <c r="F30" s="89">
        <f t="shared" si="1"/>
        <v>0.60972222222222194</v>
      </c>
      <c r="G30" s="99"/>
      <c r="H30" s="99"/>
      <c r="I30" s="99"/>
      <c r="J30" s="99"/>
    </row>
    <row r="31" spans="1:10" s="85" customFormat="1" ht="45" x14ac:dyDescent="0.25">
      <c r="A31" s="92">
        <v>9.0399999999999991</v>
      </c>
      <c r="B31" s="87" t="s">
        <v>8</v>
      </c>
      <c r="C31" s="109" t="s">
        <v>80</v>
      </c>
      <c r="D31" s="111" t="s">
        <v>78</v>
      </c>
      <c r="E31" s="131">
        <v>3</v>
      </c>
      <c r="F31" s="89">
        <f t="shared" si="1"/>
        <v>0.61458333333333304</v>
      </c>
      <c r="G31" s="99"/>
      <c r="H31" s="99"/>
      <c r="I31" s="99"/>
      <c r="J31" s="99"/>
    </row>
    <row r="32" spans="1:10" s="113" customFormat="1" ht="30" x14ac:dyDescent="0.25">
      <c r="A32" s="86">
        <f>A29+1</f>
        <v>10</v>
      </c>
      <c r="B32" s="87" t="s">
        <v>8</v>
      </c>
      <c r="C32" s="112" t="s">
        <v>31</v>
      </c>
      <c r="D32" s="88" t="s">
        <v>32</v>
      </c>
      <c r="E32" s="132">
        <v>5</v>
      </c>
      <c r="F32" s="89">
        <f t="shared" si="1"/>
        <v>0.61666666666666636</v>
      </c>
      <c r="I32" s="99"/>
      <c r="J32" s="99"/>
    </row>
    <row r="33" spans="1:8" ht="29.25" thickBot="1" x14ac:dyDescent="0.3">
      <c r="A33" s="114">
        <f>A32+1</f>
        <v>11</v>
      </c>
      <c r="B33" s="115" t="s">
        <v>7</v>
      </c>
      <c r="C33" s="116" t="s">
        <v>36</v>
      </c>
      <c r="D33" s="117" t="s">
        <v>1</v>
      </c>
      <c r="E33" s="118"/>
      <c r="F33" s="119">
        <v>0.625</v>
      </c>
      <c r="G33" s="120">
        <f>MINUTE(F33-F32)-E32</f>
        <v>7</v>
      </c>
      <c r="H33" s="99" t="s">
        <v>48</v>
      </c>
    </row>
    <row r="36" spans="1:8" x14ac:dyDescent="0.25">
      <c r="C36" s="85"/>
    </row>
    <row r="37" spans="1:8" x14ac:dyDescent="0.25">
      <c r="C37" s="122"/>
    </row>
    <row r="38" spans="1:8" x14ac:dyDescent="0.25">
      <c r="C38" s="122"/>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110" zoomScaleNormal="110" workbookViewId="0">
      <selection activeCell="E6" sqref="E6"/>
    </sheetView>
  </sheetViews>
  <sheetFormatPr defaultRowHeight="15" x14ac:dyDescent="0.25"/>
  <cols>
    <col min="2" max="2" width="16.28515625" customWidth="1"/>
    <col min="3" max="3" width="27.5703125" customWidth="1"/>
    <col min="4" max="5" width="11.5703125" customWidth="1"/>
    <col min="6" max="9" width="11.5703125" style="5" customWidth="1"/>
  </cols>
  <sheetData>
    <row r="1" spans="1:9" ht="15.75" thickBot="1" x14ac:dyDescent="0.3">
      <c r="F1" s="13"/>
    </row>
    <row r="2" spans="1:9" ht="45.75" customHeight="1" thickBot="1" x14ac:dyDescent="0.3">
      <c r="B2" s="41" t="s">
        <v>10</v>
      </c>
      <c r="C2" s="42" t="s">
        <v>11</v>
      </c>
      <c r="D2" s="43" t="s">
        <v>12</v>
      </c>
      <c r="E2" s="46" t="s">
        <v>71</v>
      </c>
      <c r="F2" s="22"/>
      <c r="G2" s="24" t="s">
        <v>56</v>
      </c>
      <c r="H2" s="25" t="s">
        <v>54</v>
      </c>
      <c r="I2" s="26" t="s">
        <v>57</v>
      </c>
    </row>
    <row r="3" spans="1:9" x14ac:dyDescent="0.25">
      <c r="A3">
        <v>1</v>
      </c>
      <c r="B3" s="17" t="s">
        <v>13</v>
      </c>
      <c r="C3" s="18" t="s">
        <v>51</v>
      </c>
      <c r="D3" s="47">
        <v>1</v>
      </c>
      <c r="E3" s="49"/>
      <c r="F3" s="23"/>
      <c r="G3" s="27"/>
      <c r="H3" s="9"/>
      <c r="I3" s="28"/>
    </row>
    <row r="4" spans="1:9" x14ac:dyDescent="0.25">
      <c r="A4">
        <v>2</v>
      </c>
      <c r="B4" s="1" t="s">
        <v>14</v>
      </c>
      <c r="C4" s="2" t="s">
        <v>15</v>
      </c>
      <c r="D4" s="38">
        <v>1</v>
      </c>
      <c r="E4" s="50"/>
      <c r="F4" s="23"/>
      <c r="G4" s="27"/>
      <c r="H4" s="9"/>
      <c r="I4" s="28"/>
    </row>
    <row r="5" spans="1:9" x14ac:dyDescent="0.25">
      <c r="A5">
        <v>3</v>
      </c>
      <c r="B5" s="1" t="s">
        <v>14</v>
      </c>
      <c r="C5" s="2" t="s">
        <v>22</v>
      </c>
      <c r="D5" s="38">
        <v>1</v>
      </c>
      <c r="E5" s="50"/>
      <c r="F5" s="23"/>
      <c r="G5" s="29"/>
      <c r="H5" s="10"/>
      <c r="I5" s="30"/>
    </row>
    <row r="6" spans="1:9" x14ac:dyDescent="0.25">
      <c r="A6">
        <v>4</v>
      </c>
      <c r="B6" s="1" t="s">
        <v>16</v>
      </c>
      <c r="C6" s="2" t="s">
        <v>17</v>
      </c>
      <c r="D6" s="38">
        <v>1</v>
      </c>
      <c r="E6" s="50"/>
      <c r="F6" s="23"/>
      <c r="G6" s="29"/>
      <c r="H6" s="10"/>
      <c r="I6" s="30"/>
    </row>
    <row r="7" spans="1:9" x14ac:dyDescent="0.25">
      <c r="A7">
        <v>5</v>
      </c>
      <c r="B7" s="1" t="s">
        <v>18</v>
      </c>
      <c r="C7" s="2" t="s">
        <v>19</v>
      </c>
      <c r="D7" s="38">
        <v>1</v>
      </c>
      <c r="E7" s="50"/>
      <c r="F7" s="23"/>
      <c r="G7" s="29"/>
      <c r="H7" s="10"/>
      <c r="I7" s="30"/>
    </row>
    <row r="8" spans="1:9" x14ac:dyDescent="0.25">
      <c r="A8">
        <v>6</v>
      </c>
      <c r="B8" s="1" t="s">
        <v>30</v>
      </c>
      <c r="C8" s="2" t="s">
        <v>63</v>
      </c>
      <c r="D8" s="38">
        <v>1</v>
      </c>
      <c r="E8" s="50"/>
      <c r="F8" s="23"/>
      <c r="G8" s="29"/>
      <c r="H8" s="10"/>
      <c r="I8" s="30"/>
    </row>
    <row r="9" spans="1:9" x14ac:dyDescent="0.25">
      <c r="A9">
        <v>7</v>
      </c>
      <c r="B9" s="1">
        <v>1</v>
      </c>
      <c r="C9" s="2" t="s">
        <v>64</v>
      </c>
      <c r="D9" s="38">
        <v>1</v>
      </c>
      <c r="E9" s="50"/>
      <c r="F9" s="23"/>
      <c r="G9" s="29"/>
      <c r="H9" s="10"/>
      <c r="I9" s="30"/>
    </row>
    <row r="10" spans="1:9" x14ac:dyDescent="0.25">
      <c r="A10">
        <v>8</v>
      </c>
      <c r="B10" s="1">
        <v>3</v>
      </c>
      <c r="C10" s="2" t="s">
        <v>21</v>
      </c>
      <c r="D10" s="38">
        <v>1</v>
      </c>
      <c r="E10" s="50"/>
      <c r="F10" s="23"/>
      <c r="G10" s="29"/>
      <c r="H10" s="10"/>
      <c r="I10" s="30"/>
    </row>
    <row r="11" spans="1:9" x14ac:dyDescent="0.25">
      <c r="A11">
        <v>9</v>
      </c>
      <c r="B11" s="1">
        <v>11</v>
      </c>
      <c r="C11" s="15" t="s">
        <v>62</v>
      </c>
      <c r="D11" s="38">
        <v>1</v>
      </c>
      <c r="E11" s="50"/>
      <c r="F11" s="23"/>
      <c r="G11" s="29"/>
      <c r="H11" s="10"/>
      <c r="I11" s="30"/>
    </row>
    <row r="12" spans="1:9" x14ac:dyDescent="0.25">
      <c r="A12">
        <v>10</v>
      </c>
      <c r="B12" s="1">
        <v>15</v>
      </c>
      <c r="C12" s="2" t="s">
        <v>34</v>
      </c>
      <c r="D12" s="38">
        <v>1</v>
      </c>
      <c r="E12" s="50"/>
      <c r="F12" s="23"/>
      <c r="G12" s="29"/>
      <c r="H12" s="10"/>
      <c r="I12" s="30"/>
    </row>
    <row r="13" spans="1:9" ht="15" customHeight="1" x14ac:dyDescent="0.25">
      <c r="A13">
        <v>11</v>
      </c>
      <c r="B13" s="1">
        <v>18</v>
      </c>
      <c r="C13" s="2" t="s">
        <v>60</v>
      </c>
      <c r="D13" s="38">
        <v>1</v>
      </c>
      <c r="E13" s="50"/>
      <c r="F13" s="23"/>
      <c r="G13" s="29"/>
      <c r="H13" s="10"/>
      <c r="I13" s="30"/>
    </row>
    <row r="14" spans="1:9" x14ac:dyDescent="0.25">
      <c r="A14">
        <v>12</v>
      </c>
      <c r="B14" s="1">
        <v>19</v>
      </c>
      <c r="C14" s="2" t="s">
        <v>24</v>
      </c>
      <c r="D14" s="38">
        <v>1</v>
      </c>
      <c r="E14" s="50"/>
      <c r="F14" s="23"/>
      <c r="G14" s="29"/>
      <c r="H14" s="10"/>
      <c r="I14" s="30"/>
    </row>
    <row r="15" spans="1:9" x14ac:dyDescent="0.25">
      <c r="A15">
        <v>15</v>
      </c>
      <c r="B15" s="1">
        <v>24</v>
      </c>
      <c r="C15" s="2" t="s">
        <v>55</v>
      </c>
      <c r="D15" s="38">
        <v>1</v>
      </c>
      <c r="E15" s="50"/>
      <c r="F15" s="23"/>
      <c r="G15" s="29"/>
      <c r="H15" s="10"/>
      <c r="I15" s="30"/>
    </row>
    <row r="16" spans="1:9" ht="18" customHeight="1" x14ac:dyDescent="0.25">
      <c r="A16">
        <v>16</v>
      </c>
      <c r="B16" s="1" t="s">
        <v>25</v>
      </c>
      <c r="C16" s="2" t="s">
        <v>26</v>
      </c>
      <c r="D16" s="38" t="s">
        <v>23</v>
      </c>
      <c r="E16" s="50"/>
      <c r="F16" s="40"/>
      <c r="G16" s="31" t="s">
        <v>47</v>
      </c>
      <c r="H16" s="11" t="s">
        <v>47</v>
      </c>
      <c r="I16" s="32" t="s">
        <v>47</v>
      </c>
    </row>
    <row r="17" spans="1:9" ht="18" customHeight="1" x14ac:dyDescent="0.25">
      <c r="A17">
        <v>17</v>
      </c>
      <c r="B17" s="1" t="s">
        <v>25</v>
      </c>
      <c r="C17" s="2" t="s">
        <v>20</v>
      </c>
      <c r="D17" s="38" t="s">
        <v>23</v>
      </c>
      <c r="E17" s="50"/>
      <c r="F17" s="40"/>
      <c r="G17" s="31"/>
      <c r="H17" s="11"/>
      <c r="I17" s="32"/>
    </row>
    <row r="18" spans="1:9" ht="18" customHeight="1" thickBot="1" x14ac:dyDescent="0.3">
      <c r="A18">
        <v>18</v>
      </c>
      <c r="B18" s="3" t="s">
        <v>59</v>
      </c>
      <c r="C18" s="4" t="s">
        <v>58</v>
      </c>
      <c r="D18" s="39" t="s">
        <v>23</v>
      </c>
      <c r="E18" s="51"/>
      <c r="F18" s="40"/>
      <c r="G18" s="31" t="s">
        <v>47</v>
      </c>
      <c r="H18" s="11" t="s">
        <v>47</v>
      </c>
      <c r="I18" s="32" t="s">
        <v>47</v>
      </c>
    </row>
    <row r="19" spans="1:9" ht="38.25" customHeight="1" thickTop="1" thickBot="1" x14ac:dyDescent="0.3">
      <c r="B19" s="44"/>
      <c r="C19" s="16" t="s">
        <v>27</v>
      </c>
      <c r="D19" s="48">
        <f>SUM(D3:D18)</f>
        <v>13</v>
      </c>
      <c r="E19" s="45">
        <f>SUM(E3:E18)</f>
        <v>0</v>
      </c>
      <c r="F19" s="8" t="s">
        <v>44</v>
      </c>
      <c r="G19" s="33">
        <f>COUNTIF(G3:G15,"y")</f>
        <v>0</v>
      </c>
      <c r="H19" s="7">
        <f>COUNTIF(H3:H15,"y")</f>
        <v>0</v>
      </c>
      <c r="I19" s="34">
        <f>COUNTIF(I3:I15,"y")</f>
        <v>0</v>
      </c>
    </row>
    <row r="20" spans="1:9" ht="17.25" thickTop="1" thickBot="1" x14ac:dyDescent="0.3">
      <c r="F20" s="8" t="s">
        <v>45</v>
      </c>
      <c r="G20" s="33">
        <f>COUNTIF(G3:G15,"n")</f>
        <v>0</v>
      </c>
      <c r="H20" s="7">
        <f>COUNTIF(H3:H15,"n")</f>
        <v>0</v>
      </c>
      <c r="I20" s="34">
        <f>COUNTIF(I3:I15,"n")</f>
        <v>0</v>
      </c>
    </row>
    <row r="21" spans="1:9" ht="17.25" thickTop="1" thickBot="1" x14ac:dyDescent="0.3">
      <c r="F21" s="8" t="s">
        <v>46</v>
      </c>
      <c r="G21" s="35">
        <f>COUNTIF(G3:G15,"a")</f>
        <v>0</v>
      </c>
      <c r="H21" s="36">
        <f>COUNTIF(H3:H15,"a")</f>
        <v>0</v>
      </c>
      <c r="I21" s="37">
        <f>COUNTIF(I3:I15,"a")</f>
        <v>0</v>
      </c>
    </row>
    <row r="22" spans="1:9" x14ac:dyDescent="0.25">
      <c r="B22" t="s">
        <v>28</v>
      </c>
    </row>
    <row r="23" spans="1:9" x14ac:dyDescent="0.25">
      <c r="B23" s="12" t="s">
        <v>41</v>
      </c>
    </row>
    <row r="24" spans="1:9" x14ac:dyDescent="0.25">
      <c r="B24" s="12" t="s">
        <v>42</v>
      </c>
    </row>
    <row r="25" spans="1:9" x14ac:dyDescent="0.25">
      <c r="A25" s="6"/>
      <c r="B25" s="12" t="s">
        <v>39</v>
      </c>
    </row>
    <row r="26" spans="1:9" x14ac:dyDescent="0.25">
      <c r="B26" s="12" t="s">
        <v>33</v>
      </c>
    </row>
    <row r="27" spans="1:9" x14ac:dyDescent="0.25">
      <c r="B27" s="12" t="s">
        <v>40</v>
      </c>
    </row>
    <row r="28" spans="1:9" x14ac:dyDescent="0.25">
      <c r="B28" s="12" t="s">
        <v>43</v>
      </c>
    </row>
    <row r="30" spans="1:9" x14ac:dyDescent="0.25">
      <c r="B30" s="14" t="s">
        <v>52</v>
      </c>
    </row>
    <row r="31" spans="1:9" x14ac:dyDescent="0.25">
      <c r="B31" s="12"/>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444B-5D55-4CEB-8F5A-AA36F9E2D650}">
  <dimension ref="B1:H25"/>
  <sheetViews>
    <sheetView workbookViewId="0">
      <selection activeCell="G23" sqref="G23"/>
    </sheetView>
  </sheetViews>
  <sheetFormatPr defaultRowHeight="15" x14ac:dyDescent="0.25"/>
  <sheetData>
    <row r="1" spans="2:8" x14ac:dyDescent="0.25">
      <c r="B1" t="s">
        <v>124</v>
      </c>
      <c r="H1" t="s">
        <v>126</v>
      </c>
    </row>
    <row r="2" spans="2:8" x14ac:dyDescent="0.25">
      <c r="C2" s="144" t="s">
        <v>125</v>
      </c>
    </row>
    <row r="3" spans="2:8" x14ac:dyDescent="0.25">
      <c r="C3" s="144"/>
    </row>
    <row r="4" spans="2:8" x14ac:dyDescent="0.25">
      <c r="B4" s="141" t="s">
        <v>111</v>
      </c>
    </row>
    <row r="5" spans="2:8" x14ac:dyDescent="0.25">
      <c r="B5" s="142" t="s">
        <v>112</v>
      </c>
    </row>
    <row r="6" spans="2:8" x14ac:dyDescent="0.25">
      <c r="B6" s="142" t="s">
        <v>113</v>
      </c>
    </row>
    <row r="8" spans="2:8" x14ac:dyDescent="0.25">
      <c r="B8" s="143" t="s">
        <v>114</v>
      </c>
    </row>
    <row r="9" spans="2:8" x14ac:dyDescent="0.25">
      <c r="B9" s="141"/>
    </row>
    <row r="10" spans="2:8" x14ac:dyDescent="0.25">
      <c r="B10" s="141" t="s">
        <v>115</v>
      </c>
    </row>
    <row r="11" spans="2:8" x14ac:dyDescent="0.25">
      <c r="B11" s="141"/>
    </row>
    <row r="12" spans="2:8" x14ac:dyDescent="0.25">
      <c r="B12" s="142" t="s">
        <v>116</v>
      </c>
    </row>
    <row r="14" spans="2:8" x14ac:dyDescent="0.25">
      <c r="B14" s="143" t="s">
        <v>117</v>
      </c>
    </row>
    <row r="15" spans="2:8" x14ac:dyDescent="0.25">
      <c r="B15" s="141"/>
    </row>
    <row r="16" spans="2:8" x14ac:dyDescent="0.25">
      <c r="B16" s="142" t="s">
        <v>118</v>
      </c>
    </row>
    <row r="17" spans="2:2" x14ac:dyDescent="0.25">
      <c r="B17" s="141"/>
    </row>
    <row r="18" spans="2:2" x14ac:dyDescent="0.25">
      <c r="B18" s="142" t="s">
        <v>119</v>
      </c>
    </row>
    <row r="19" spans="2:2" x14ac:dyDescent="0.25">
      <c r="B19" s="141"/>
    </row>
    <row r="20" spans="2:2" x14ac:dyDescent="0.25">
      <c r="B20" s="141" t="s">
        <v>120</v>
      </c>
    </row>
    <row r="21" spans="2:2" x14ac:dyDescent="0.25">
      <c r="B21" s="141"/>
    </row>
    <row r="22" spans="2:2" x14ac:dyDescent="0.25">
      <c r="B22" s="141" t="s">
        <v>121</v>
      </c>
    </row>
    <row r="23" spans="2:2" x14ac:dyDescent="0.25">
      <c r="B23" s="141"/>
    </row>
    <row r="24" spans="2:2" x14ac:dyDescent="0.25">
      <c r="B24" s="141" t="s">
        <v>122</v>
      </c>
    </row>
    <row r="25" spans="2:2" x14ac:dyDescent="0.25">
      <c r="B25" s="141" t="s">
        <v>123</v>
      </c>
    </row>
  </sheetData>
  <hyperlinks>
    <hyperlink ref="B5" r:id="rId1" display="http://802world.org/plenary/" xr:uid="{8A6804AF-73A9-44C5-984D-2094FD39EB87}"/>
    <hyperlink ref="B6" r:id="rId2" display="https://ieee.app.box.com/v/PandP-LMSC" xr:uid="{556B0E96-ABA2-48E1-98BC-7C36C310335D}"/>
    <hyperlink ref="B12" r:id="rId3" display="https://mentor.ieee.org/802-ec/dcn/17/ec-17-0120-28-0PNP-ieee-802-lmsc-chairs-guidelines.pdf" xr:uid="{0CD326C3-6D22-47F9-A0F7-E6E3C44CF0AC}"/>
    <hyperlink ref="B16" r:id="rId4" display="http://www.ieee802.org/Declaration of Affiliation interpretation.pdf" xr:uid="{00E4D953-7148-44C7-9A0C-0FEB4D2035AA}"/>
    <hyperlink ref="B18" r:id="rId5" display="http://www.ieee802.org/devdocs.shtml" xr:uid="{A28D2B6C-BB2C-4767-A574-8F3C0807A7B8}"/>
  </hyperlinks>
  <pageMargins left="0.7" right="0.7" top="0.75" bottom="0.75" header="0.3" footer="0.3"/>
  <pageSetup orientation="portrait" horizontalDpi="300"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51908-6D57-4FC3-AE7B-4B5C1A0E00AF}">
  <dimension ref="B5:C18"/>
  <sheetViews>
    <sheetView workbookViewId="0">
      <selection activeCell="C6" sqref="C6"/>
    </sheetView>
  </sheetViews>
  <sheetFormatPr defaultRowHeight="15" x14ac:dyDescent="0.25"/>
  <sheetData>
    <row r="5" spans="2:3" x14ac:dyDescent="0.25">
      <c r="B5" s="137"/>
      <c r="C5" s="137"/>
    </row>
    <row r="6" spans="2:3" x14ac:dyDescent="0.25">
      <c r="C6" s="137" t="s">
        <v>109</v>
      </c>
    </row>
    <row r="7" spans="2:3" x14ac:dyDescent="0.25">
      <c r="C7" s="137" t="s">
        <v>97</v>
      </c>
    </row>
    <row r="8" spans="2:3" x14ac:dyDescent="0.25">
      <c r="C8" s="138" t="s">
        <v>98</v>
      </c>
    </row>
    <row r="9" spans="2:3" x14ac:dyDescent="0.25">
      <c r="C9" s="136" t="s">
        <v>99</v>
      </c>
    </row>
    <row r="10" spans="2:3" x14ac:dyDescent="0.25">
      <c r="C10" s="136" t="s">
        <v>100</v>
      </c>
    </row>
    <row r="11" spans="2:3" x14ac:dyDescent="0.25">
      <c r="C11" s="138" t="s">
        <v>101</v>
      </c>
    </row>
    <row r="12" spans="2:3" x14ac:dyDescent="0.25">
      <c r="C12" s="136" t="s">
        <v>102</v>
      </c>
    </row>
    <row r="13" spans="2:3" x14ac:dyDescent="0.25">
      <c r="C13" s="138" t="s">
        <v>103</v>
      </c>
    </row>
    <row r="14" spans="2:3" x14ac:dyDescent="0.25">
      <c r="C14" s="136" t="s">
        <v>104</v>
      </c>
    </row>
    <row r="15" spans="2:3" x14ac:dyDescent="0.25">
      <c r="C15" s="139" t="s">
        <v>105</v>
      </c>
    </row>
    <row r="16" spans="2:3" x14ac:dyDescent="0.25">
      <c r="C16" s="139" t="s">
        <v>106</v>
      </c>
    </row>
    <row r="17" spans="3:3" x14ac:dyDescent="0.25">
      <c r="C17" s="139" t="s">
        <v>107</v>
      </c>
    </row>
    <row r="18" spans="3:3" x14ac:dyDescent="0.25">
      <c r="C18" s="139" t="s">
        <v>108</v>
      </c>
    </row>
  </sheetData>
  <hyperlinks>
    <hyperlink ref="C15" r:id="rId1" display="https://www.cdc.gov/coronavirus/2019-ncov/index.html" xr:uid="{A3A2F3AD-D21E-41D9-8C7D-5279250F8E66}"/>
    <hyperlink ref="C16" r:id="rId2" display="http://www.chinacdc.cn/" xr:uid="{84AAA083-1B06-4B55-A056-D0BA09CD970E}"/>
    <hyperlink ref="C17" r:id="rId3" display="https://www.who.int/emergencies/diseases/novel-coronavirus-2019" xr:uid="{A7D7F0E9-1572-475A-8B90-28E034128AAF}"/>
    <hyperlink ref="C18" r:id="rId4" display="https://www.internationalsos.com/client-magazines/novel-coronavirus" xr:uid="{D56C7F3F-D781-4D84-9A06-CC307D713E08}"/>
  </hyperlinks>
  <pageMargins left="0.7" right="0.7" top="0.75" bottom="0.75" header="0.3" footer="0.3"/>
  <pageSetup orientation="portrait" horizontalDpi="300" verticalDpi="30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B49E-5750-45F8-82E1-F646A2AE76F9}">
  <dimension ref="A2:D15"/>
  <sheetViews>
    <sheetView workbookViewId="0">
      <selection activeCell="C13" sqref="C13"/>
    </sheetView>
  </sheetViews>
  <sheetFormatPr defaultRowHeight="15" x14ac:dyDescent="0.25"/>
  <cols>
    <col min="1" max="1" width="12.5703125" customWidth="1"/>
  </cols>
  <sheetData>
    <row r="2" spans="1:4" x14ac:dyDescent="0.25">
      <c r="B2" s="125" t="s">
        <v>93</v>
      </c>
    </row>
    <row r="3" spans="1:4" x14ac:dyDescent="0.25">
      <c r="A3" s="126"/>
      <c r="B3" s="127" t="s">
        <v>94</v>
      </c>
      <c r="C3" s="126">
        <v>224</v>
      </c>
      <c r="D3" s="128">
        <v>0.99</v>
      </c>
    </row>
    <row r="4" spans="1:4" x14ac:dyDescent="0.25">
      <c r="B4" s="129" t="s">
        <v>92</v>
      </c>
    </row>
    <row r="5" spans="1:4" x14ac:dyDescent="0.25">
      <c r="B5" t="s">
        <v>84</v>
      </c>
      <c r="C5">
        <v>30</v>
      </c>
      <c r="D5" s="124">
        <v>0.13</v>
      </c>
    </row>
    <row r="6" spans="1:4" x14ac:dyDescent="0.25">
      <c r="B6" t="s">
        <v>85</v>
      </c>
      <c r="C6">
        <v>49</v>
      </c>
      <c r="D6" s="124">
        <v>0.22</v>
      </c>
    </row>
    <row r="7" spans="1:4" x14ac:dyDescent="0.25">
      <c r="B7" t="s">
        <v>86</v>
      </c>
      <c r="C7">
        <v>122</v>
      </c>
      <c r="D7" s="124">
        <v>0.54</v>
      </c>
    </row>
    <row r="8" spans="1:4" x14ac:dyDescent="0.25">
      <c r="B8" t="s">
        <v>87</v>
      </c>
      <c r="C8">
        <v>15</v>
      </c>
      <c r="D8" s="124">
        <v>7.0000000000000007E-2</v>
      </c>
    </row>
    <row r="9" spans="1:4" x14ac:dyDescent="0.25">
      <c r="B9" t="s">
        <v>88</v>
      </c>
      <c r="C9">
        <v>1</v>
      </c>
      <c r="D9" s="124">
        <v>0</v>
      </c>
    </row>
    <row r="10" spans="1:4" x14ac:dyDescent="0.25">
      <c r="B10" t="s">
        <v>89</v>
      </c>
      <c r="C10">
        <v>4</v>
      </c>
      <c r="D10" s="124">
        <v>0.02</v>
      </c>
    </row>
    <row r="11" spans="1:4" x14ac:dyDescent="0.25">
      <c r="B11" t="s">
        <v>90</v>
      </c>
      <c r="C11">
        <v>1</v>
      </c>
      <c r="D11" s="124">
        <v>0</v>
      </c>
    </row>
    <row r="12" spans="1:4" x14ac:dyDescent="0.25">
      <c r="B12" t="s">
        <v>91</v>
      </c>
      <c r="C12">
        <v>2</v>
      </c>
      <c r="D12" s="124">
        <v>0.01</v>
      </c>
    </row>
    <row r="15" spans="1:4" x14ac:dyDescent="0.25">
      <c r="B15" s="8" t="s">
        <v>95</v>
      </c>
      <c r="C15" s="130">
        <v>2</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6C5A-65CD-45E4-BD29-9C2B404F0E5B}">
  <ds:schemaRefs>
    <ds:schemaRef ds:uri="http://purl.org/dc/terms/"/>
    <ds:schemaRef ds:uri="http://schemas.microsoft.com/office/2006/metadata/properties"/>
    <ds:schemaRef ds:uri="http://schemas.microsoft.com/office/2006/documentManagement/types"/>
    <ds:schemaRef ds:uri="cc9c437c-ae0c-4066-8d90-a0f7de786127"/>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0D932B-FFA8-4B28-9711-93EDA325E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EC Telecon Tues 1 Oct Agenda</vt:lpstr>
      <vt:lpstr>EC Roster - Vote Calculator</vt:lpstr>
      <vt:lpstr>Affiliation Letter Requirements</vt:lpstr>
      <vt:lpstr>CoronaVirus</vt:lpstr>
      <vt:lpstr>2020 March Registration Report</vt:lpstr>
      <vt:lpstr>'EC Telecon Tues 1 Oct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2020-01-30T23:32:21Z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