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jrosdahl\OneDrive - Qualcomm\Documents\IEEE files and notes\2019 Meeting Folders\2019 October EC Telecon\"/>
    </mc:Choice>
  </mc:AlternateContent>
  <xr:revisionPtr revIDLastSave="59" documentId="8_{97D19820-EFA2-42D4-AB6A-2B6FBF2E0198}" xr6:coauthVersionLast="41" xr6:coauthVersionMax="41" xr10:uidLastSave="{1E8A3186-E614-48B9-B4A2-554A0E4B67E6}"/>
  <bookViews>
    <workbookView xWindow="300" yWindow="795" windowWidth="17055" windowHeight="13410" xr2:uid="{00000000-000D-0000-FFFF-FFFF00000000}"/>
  </bookViews>
  <sheets>
    <sheet name="EC Telecon Tues 1 Oct Agenda" sheetId="1" r:id="rId1"/>
    <sheet name="EC Roster - Vote Calculator" sheetId="2" r:id="rId2"/>
  </sheets>
  <definedNames>
    <definedName name="_xlnm.Print_Area" localSheetId="0">'EC Telecon Tues 1 Oct Agenda'!$A$1:$G$29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1" l="1"/>
  <c r="A28" i="1"/>
  <c r="G22" i="2" l="1"/>
  <c r="G21" i="2"/>
  <c r="G20" i="2"/>
  <c r="H22" i="2" l="1"/>
  <c r="H21" i="2"/>
  <c r="H20" i="2"/>
  <c r="F22" i="2"/>
  <c r="F21" i="2"/>
  <c r="F20" i="2"/>
  <c r="F7" i="1" l="1"/>
  <c r="D20" i="2" l="1"/>
  <c r="F8" i="1"/>
  <c r="F9" i="1" s="1"/>
  <c r="F10" i="1" s="1"/>
  <c r="F11" i="1" s="1"/>
  <c r="F12" i="1" s="1"/>
  <c r="F13" i="1" s="1"/>
  <c r="A7" i="1"/>
  <c r="A11" i="1" s="1"/>
  <c r="F14" i="1" l="1"/>
  <c r="F16" i="1" s="1"/>
  <c r="F17" i="1" s="1"/>
  <c r="F18" i="1" s="1"/>
  <c r="F19" i="1" s="1"/>
  <c r="F20" i="1" s="1"/>
  <c r="F21" i="1" s="1"/>
  <c r="F22" i="1" s="1"/>
  <c r="F23" i="1" s="1"/>
  <c r="F24" i="1" s="1"/>
  <c r="F25" i="1" s="1"/>
  <c r="F26" i="1" s="1"/>
  <c r="F27" i="1" s="1"/>
  <c r="F15" i="1"/>
  <c r="A12" i="1"/>
  <c r="A13" i="1" s="1"/>
  <c r="A17" i="1" s="1"/>
  <c r="G29" i="1" l="1"/>
  <c r="A14" i="1"/>
  <c r="A15" i="1" s="1"/>
  <c r="A16" i="1" s="1"/>
  <c r="A18" i="1"/>
  <c r="A19" i="1" s="1"/>
  <c r="A20" i="1" s="1"/>
  <c r="A21" i="1" s="1"/>
  <c r="A22" i="1"/>
  <c r="A24" i="1" l="1"/>
  <c r="A23" i="1"/>
  <c r="A25" i="1" l="1"/>
  <c r="A26" i="1" s="1"/>
  <c r="A27" i="1" s="1"/>
  <c r="A29" i="1" l="1"/>
</calcChain>
</file>

<file path=xl/sharedStrings.xml><?xml version="1.0" encoding="utf-8"?>
<sst xmlns="http://schemas.openxmlformats.org/spreadsheetml/2006/main" count="117" uniqueCount="84">
  <si>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</si>
  <si>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</si>
  <si>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</si>
  <si>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</si>
  <si>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</si>
  <si>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</si>
  <si>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</si>
  <si>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</si>
  <si>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</si>
  <si>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</si>
  <si>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</si>
  <si>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</si>
  <si>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</si>
  <si>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</si>
  <si>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</si>
  <si>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</si>
  <si>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</si>
  <si>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</si>
  <si>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</si>
  <si>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</si>
  <si>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</si>
  <si>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</si>
  <si>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</si>
  <si>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</si>
  <si>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</si>
  <si>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</si>
  <si>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</si>
  <si>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</si>
  <si>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</si>
  <si>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</si>
  <si>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</si>
  <si>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</si>
  <si>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</si>
  <si>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</si>
  <si>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</si>
  <si>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</si>
  <si>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</si>
  <si>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</si>
  <si>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</si>
  <si>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</si>
  <si>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</si>
  <si>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</si>
  <si>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</si>
  <si>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</si>
  <si>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</si>
  <si>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</si>
  <si>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</si>
  <si>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</si>
  <si>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</si>
  <si>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</si>
  <si>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</si>
  <si>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</si>
  <si>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</si>
  <si>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</si>
  <si>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</si>
  <si>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</si>
  <si>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</si>
  <si>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</si>
  <si>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</si>
  <si>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</si>
  <si>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</si>
  <si>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</si>
  <si>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 xml:space="preserve">Dorothy Stanley </t>
  </si>
  <si>
    <t>George Zimmerman</t>
  </si>
  <si>
    <t>Glenn Parsons /John Messenger</t>
  </si>
  <si>
    <t>Rules and P&amp;P Issues</t>
  </si>
  <si>
    <t>Review AudCom responses</t>
  </si>
  <si>
    <t xml:space="preserve">Updates to the Chair’s Guidelines                                            </t>
  </si>
  <si>
    <t>Law/Gilb/D’Ambrosia</t>
  </si>
  <si>
    <t>Gilb</t>
  </si>
  <si>
    <t>ME</t>
  </si>
  <si>
    <t>Tuesday 1:00PM-3:00PM ET, 1 October 2019</t>
  </si>
  <si>
    <t xml:space="preserve">Fee Waiver Requests for the next plenary session:
     </t>
  </si>
  <si>
    <t>Update - EC Action Item Summary</t>
  </si>
  <si>
    <t>D'Ambrosia</t>
  </si>
  <si>
    <t>Report: Nov 2019 Plenary Status</t>
  </si>
  <si>
    <t xml:space="preserve">Report on Ombudsman text updates                                     </t>
  </si>
  <si>
    <t xml:space="preserve">Motion to approve a Site Visit the week of Dec 9, 2019 to the  Sheraton Centre Montreal, Montreal Canada in preparation of the July 2020 Plenary by Jon Rosdahl.  His expenses not to exceed $2000.  (Dawn and Rick will also go on the site visit within their contracted amounts.)
Moved: Jon Rosdahl
2nd: 
</t>
  </si>
  <si>
    <t>D'Ambrosia\Marks</t>
  </si>
  <si>
    <t>Report on Conference tools - Webex - Zoom</t>
  </si>
  <si>
    <t xml:space="preserve"> IEEE P802.3cn to RevCom
Motion: Approve sending IEEE P802.3cn draft D3.1 to RevCom. Approve CSD documentation in &lt;https://mentor.ieee.org/802-ec/dcn/18/ec-18-0248-00-ACSD-p802-3cn.pdf&gt;.
Moved: Law, 2nd: D'Ambrosia
Working Group vote:  Y: 47, N: 3, A: 16</t>
  </si>
  <si>
    <t>IEEE P802.3cg to RevCom
Motion: Approve sending IEEE P802.3cg draft D3.4 to RevCom. Approve CSD documentation in &lt;https://mentor.ieee.org/802-ec/dcn/18/ec-18-0079-00-ACSD-802-3cg.pdf&gt;.
Moved: Law,   2nd: D'Ambrosia
Working Group vote: Y: 52, N: 4, A: 2</t>
  </si>
  <si>
    <t xml:space="preserve"> IEEE 802.3 Multi Gigabit Automotive Optical PHY Study Group charter change
Approve the modification of the IEEE 802.3 Multi Gigabit Automotive Optical PHY Study Group charter from 'a Study Group to develop the Project Authorization Request (PAR) and Criteria for Standards Development (CSD) responses for Multi Gigabit Automotive Optical PHY' to 'a Study Group to develop the Project Authorization Request (PAR) and Criteria for Standards Development (CSD) responses for Multi Gigabit Automotive Optical PHYs'.
M: Law, S: D'Ambrosia
Working Group vote:  Y: 62, N: 0, A: 1</t>
  </si>
  <si>
    <t>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</si>
</sst>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27"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z val="10"/>
      <name val="Arial"/>
      <family val="2"/>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18">
    <xf numFmtId="0" fontId="0" fillId="0" borderId="0" xfId="0"/>
    <xf numFmtId="0" fontId="1" fillId="0" borderId="4" xfId="0" applyFont="1" applyBorder="1" applyAlignment="1">
      <alignment horizontal="center" vertical="center"/>
    </xf>
    <xf numFmtId="0" fontId="1" fillId="0" borderId="1" xfId="0" applyFont="1" applyBorder="1"/>
    <xf numFmtId="0" fontId="1" fillId="0" borderId="5" xfId="0" applyFont="1" applyBorder="1" applyAlignment="1">
      <alignment horizontal="center" vertical="center"/>
    </xf>
    <xf numFmtId="0" fontId="1" fillId="0" borderId="6"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11" xfId="0" applyFont="1" applyBorder="1" applyAlignment="1">
      <alignment horizontal="center" vertical="center"/>
    </xf>
    <xf numFmtId="0" fontId="0" fillId="0" borderId="0" xfId="0" applyAlignment="1">
      <alignment horizontal="right"/>
    </xf>
    <xf numFmtId="0" fontId="1" fillId="0" borderId="10" xfId="0" applyFont="1" applyBorder="1" applyAlignment="1">
      <alignment horizontal="center"/>
    </xf>
    <xf numFmtId="0" fontId="1" fillId="0" borderId="13" xfId="0" applyFont="1" applyBorder="1" applyAlignment="1">
      <alignment horizontal="center"/>
    </xf>
    <xf numFmtId="0" fontId="2" fillId="0" borderId="9" xfId="0" applyFont="1" applyBorder="1" applyAlignment="1">
      <alignment horizontal="center"/>
    </xf>
    <xf numFmtId="0" fontId="0" fillId="0" borderId="14" xfId="0" applyBorder="1" applyAlignment="1">
      <alignment horizontal="center" vertical="center"/>
    </xf>
    <xf numFmtId="0" fontId="7" fillId="0" borderId="0" xfId="0" applyFont="1"/>
    <xf numFmtId="0" fontId="1" fillId="0" borderId="14" xfId="0" applyFont="1" applyBorder="1" applyAlignment="1">
      <alignment horizontal="center" vertical="center" wrapText="1"/>
    </xf>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2" fillId="0" borderId="16" xfId="0" applyFont="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1" fillId="0" borderId="9" xfId="0" applyFont="1" applyBorder="1" applyAlignment="1">
      <alignment horizontal="center"/>
    </xf>
    <xf numFmtId="0" fontId="1" fillId="0" borderId="19" xfId="0" applyFont="1" applyBorder="1" applyAlignment="1">
      <alignment horizontal="center"/>
    </xf>
    <xf numFmtId="0" fontId="2" fillId="0" borderId="10" xfId="0" applyFont="1" applyBorder="1" applyAlignment="1">
      <alignment horizontal="center"/>
    </xf>
    <xf numFmtId="0" fontId="1" fillId="0" borderId="20" xfId="0" applyFont="1" applyBorder="1" applyAlignment="1">
      <alignment horizontal="center" vertical="center"/>
    </xf>
    <xf numFmtId="0" fontId="1" fillId="0" borderId="21" xfId="0"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164" fontId="4" fillId="0" borderId="20" xfId="0" applyNumberFormat="1" applyFont="1" applyFill="1" applyBorder="1" applyAlignment="1" applyProtection="1">
      <alignment horizontal="left" vertical="top" wrapText="1"/>
    </xf>
    <xf numFmtId="164" fontId="10" fillId="0" borderId="21" xfId="0" applyNumberFormat="1" applyFont="1" applyFill="1" applyBorder="1" applyAlignment="1" applyProtection="1">
      <alignment horizontal="center" vertical="top" wrapText="1"/>
    </xf>
    <xf numFmtId="164" fontId="8" fillId="0" borderId="21" xfId="0" applyNumberFormat="1" applyFont="1" applyFill="1" applyBorder="1" applyAlignment="1" applyProtection="1">
      <alignment horizontal="center" vertical="top" wrapText="1"/>
    </xf>
    <xf numFmtId="164" fontId="11" fillId="0" borderId="21" xfId="0" applyNumberFormat="1" applyFont="1" applyFill="1" applyBorder="1" applyAlignment="1" applyProtection="1">
      <alignment horizontal="left" vertical="top" wrapText="1"/>
    </xf>
    <xf numFmtId="1" fontId="13" fillId="0" borderId="21" xfId="0" applyNumberFormat="1" applyFont="1" applyFill="1" applyBorder="1" applyAlignment="1" applyProtection="1">
      <alignment horizontal="center" vertical="top" wrapText="1"/>
    </xf>
    <xf numFmtId="164" fontId="17" fillId="0" borderId="22" xfId="0" applyNumberFormat="1" applyFont="1" applyFill="1" applyBorder="1" applyAlignment="1" applyProtection="1">
      <alignment horizontal="right" vertical="top" wrapText="1"/>
    </xf>
    <xf numFmtId="164" fontId="4" fillId="0" borderId="4" xfId="0" applyNumberFormat="1" applyFont="1" applyFill="1" applyBorder="1" applyAlignment="1" applyProtection="1">
      <alignment horizontal="right" vertical="center" wrapText="1"/>
    </xf>
    <xf numFmtId="164" fontId="17" fillId="0" borderId="23" xfId="0" applyNumberFormat="1" applyFont="1" applyFill="1" applyBorder="1" applyAlignment="1" applyProtection="1">
      <alignment horizontal="right" vertical="top" wrapText="1"/>
    </xf>
    <xf numFmtId="164" fontId="9" fillId="0" borderId="4" xfId="0" applyNumberFormat="1" applyFont="1" applyFill="1" applyBorder="1" applyAlignment="1" applyProtection="1">
      <alignment vertical="top" wrapText="1"/>
    </xf>
    <xf numFmtId="49" fontId="17" fillId="0" borderId="4" xfId="0" applyNumberFormat="1" applyFont="1" applyFill="1" applyBorder="1" applyAlignment="1" applyProtection="1">
      <alignment horizontal="left" vertical="top" wrapText="1"/>
    </xf>
    <xf numFmtId="165" fontId="17" fillId="0" borderId="23" xfId="0" applyNumberFormat="1" applyFont="1" applyFill="1" applyBorder="1" applyAlignment="1" applyProtection="1">
      <alignment horizontal="right" vertical="top" wrapText="1"/>
    </xf>
    <xf numFmtId="164" fontId="9" fillId="2" borderId="4" xfId="0" applyNumberFormat="1" applyFont="1" applyFill="1" applyBorder="1" applyAlignment="1" applyProtection="1">
      <alignment horizontal="left" vertical="top" wrapText="1"/>
    </xf>
    <xf numFmtId="164" fontId="18" fillId="2" borderId="23" xfId="0" applyNumberFormat="1" applyFont="1" applyFill="1" applyBorder="1" applyAlignment="1" applyProtection="1">
      <alignment horizontal="right" vertical="top" wrapText="1"/>
    </xf>
    <xf numFmtId="164" fontId="9" fillId="3" borderId="4" xfId="0" applyNumberFormat="1" applyFont="1" applyFill="1" applyBorder="1" applyAlignment="1" applyProtection="1">
      <alignment vertical="top" wrapText="1"/>
    </xf>
    <xf numFmtId="165" fontId="17" fillId="3" borderId="23" xfId="0" applyNumberFormat="1" applyFont="1" applyFill="1" applyBorder="1" applyAlignment="1" applyProtection="1">
      <alignment horizontal="right" vertical="top" wrapText="1"/>
    </xf>
    <xf numFmtId="2" fontId="9" fillId="0" borderId="4" xfId="0" applyNumberFormat="1" applyFont="1" applyFill="1" applyBorder="1" applyAlignment="1" applyProtection="1">
      <alignment horizontal="left" vertical="top" wrapText="1"/>
    </xf>
    <xf numFmtId="2" fontId="13" fillId="0" borderId="4" xfId="0" applyNumberFormat="1" applyFont="1" applyFill="1" applyBorder="1" applyAlignment="1" applyProtection="1">
      <alignment horizontal="left" vertical="top" wrapText="1"/>
    </xf>
    <xf numFmtId="165" fontId="19" fillId="0" borderId="23" xfId="0" applyNumberFormat="1" applyFont="1" applyFill="1" applyBorder="1" applyAlignment="1" applyProtection="1">
      <alignment horizontal="right" vertical="top" wrapText="1"/>
    </xf>
    <xf numFmtId="2" fontId="15" fillId="2" borderId="5" xfId="0" applyNumberFormat="1" applyFont="1" applyFill="1" applyBorder="1" applyAlignment="1" applyProtection="1">
      <alignment horizontal="left" vertical="top" wrapText="1"/>
    </xf>
    <xf numFmtId="2" fontId="15" fillId="2" borderId="6" xfId="0" applyNumberFormat="1" applyFont="1" applyFill="1" applyBorder="1" applyAlignment="1" applyProtection="1">
      <alignment horizontal="center" vertical="top" wrapText="1"/>
    </xf>
    <xf numFmtId="0" fontId="15" fillId="2" borderId="6" xfId="0" applyFont="1" applyFill="1" applyBorder="1" applyAlignment="1">
      <alignment vertical="top" wrapText="1"/>
    </xf>
    <xf numFmtId="2" fontId="15" fillId="2" borderId="6" xfId="0" applyNumberFormat="1" applyFont="1" applyFill="1" applyBorder="1" applyAlignment="1" applyProtection="1">
      <alignment horizontal="left" vertical="top" wrapText="1"/>
    </xf>
    <xf numFmtId="1" fontId="15" fillId="2" borderId="6" xfId="0" applyNumberFormat="1" applyFont="1" applyFill="1" applyBorder="1" applyAlignment="1" applyProtection="1">
      <alignment horizontal="center" vertical="top" wrapText="1"/>
    </xf>
    <xf numFmtId="165" fontId="20" fillId="2" borderId="2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center" wrapText="1" indent="2"/>
    </xf>
    <xf numFmtId="2" fontId="25" fillId="0" borderId="1" xfId="0" applyNumberFormat="1" applyFont="1" applyFill="1" applyBorder="1" applyAlignment="1" applyProtection="1">
      <alignment horizontal="left" vertical="top" wrapText="1" indent="1"/>
    </xf>
    <xf numFmtId="2" fontId="14" fillId="4" borderId="1" xfId="0" applyNumberFormat="1" applyFont="1" applyFill="1" applyBorder="1" applyAlignment="1" applyProtection="1">
      <alignment horizontal="center" vertical="top" wrapText="1"/>
    </xf>
    <xf numFmtId="2" fontId="13" fillId="4" borderId="1" xfId="0" applyNumberFormat="1" applyFont="1" applyFill="1" applyBorder="1" applyAlignment="1" applyProtection="1">
      <alignment horizontal="left" vertical="center" wrapText="1" indent="1"/>
    </xf>
    <xf numFmtId="2" fontId="13" fillId="4" borderId="1" xfId="0" applyNumberFormat="1" applyFont="1" applyFill="1" applyBorder="1" applyAlignment="1" applyProtection="1">
      <alignment horizontal="left" vertical="top" wrapText="1"/>
    </xf>
    <xf numFmtId="2" fontId="9" fillId="4" borderId="0"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6" fillId="0" borderId="0" xfId="0" applyFont="1" applyBorder="1" applyAlignment="1">
      <alignment horizontal="left" vertical="top" wrapText="1" indent="2"/>
    </xf>
    <xf numFmtId="0" fontId="6" fillId="0" borderId="0" xfId="0" applyFont="1" applyAlignment="1">
      <alignment horizontal="left" vertical="top" wrapText="1" indent="2"/>
    </xf>
    <xf numFmtId="16" fontId="1" fillId="0" borderId="7" xfId="0" applyNumberFormat="1" applyFont="1" applyBorder="1" applyAlignment="1">
      <alignment horizontal="center" vertical="center" wrapText="1"/>
    </xf>
    <xf numFmtId="0" fontId="0" fillId="0" borderId="8" xfId="0" applyBorder="1" applyAlignment="1">
      <alignment horizontal="center" vertical="center"/>
    </xf>
    <xf numFmtId="0" fontId="1" fillId="0" borderId="2" xfId="0" applyFont="1" applyBorder="1" applyAlignment="1">
      <alignment horizontal="center" vertical="center"/>
    </xf>
    <xf numFmtId="0" fontId="0" fillId="0" borderId="15" xfId="0" applyBorder="1" applyAlignment="1">
      <alignment horizontal="center" vertical="center"/>
    </xf>
    <xf numFmtId="0" fontId="1" fillId="0" borderId="3" xfId="0" applyFont="1" applyBorder="1" applyAlignment="1">
      <alignment horizontal="center" vertical="center"/>
    </xf>
    <xf numFmtId="0" fontId="0" fillId="0" borderId="12" xfId="0" applyBorder="1" applyAlignment="1">
      <alignment horizontal="center" vertical="center"/>
    </xf>
    <xf numFmtId="0" fontId="1" fillId="0" borderId="7" xfId="0" applyFont="1" applyBorder="1" applyAlignment="1">
      <alignment horizontal="center" vertical="center" wrapText="1"/>
    </xf>
    <xf numFmtId="0" fontId="0" fillId="0" borderId="14" xfId="0" applyBorder="1" applyAlignment="1">
      <alignment horizontal="center" vertical="center"/>
    </xf>
    <xf numFmtId="0" fontId="26" fillId="0" borderId="1" xfId="0" applyFont="1" applyBorder="1" applyAlignment="1">
      <alignment horizontal="left" vertical="center" wrapText="1" readingOrder="1"/>
    </xf>
    <xf numFmtId="0" fontId="0" fillId="0" borderId="1" xfId="0" applyFont="1" applyBorder="1" applyAlignment="1">
      <alignment horizontal="center" wrapText="1"/>
    </xf>
    <xf numFmtId="2" fontId="9" fillId="0" borderId="0" xfId="0" applyNumberFormat="1" applyFont="1" applyFill="1" applyBorder="1" applyAlignment="1" applyProtection="1">
      <alignment horizontal="right" vertical="center" wrapText="1"/>
    </xf>
    <xf numFmtId="2" fontId="13" fillId="0" borderId="1" xfId="0" applyNumberFormat="1" applyFont="1" applyFill="1" applyBorder="1" applyAlignment="1" applyProtection="1">
      <alignment horizontal="left" vertical="center" wrapText="1"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zoomScaleNormal="100" zoomScaleSheetLayoutView="110" workbookViewId="0">
      <selection activeCell="B1" sqref="B1"/>
    </sheetView>
  </sheetViews>
  <sheetFormatPr defaultColWidth="8.85546875" defaultRowHeight="12.75" x14ac:dyDescent="0.25"/>
  <cols>
    <col min="1" max="1" width="6.140625" style="18" customWidth="1"/>
    <col min="2" max="2" width="7.7109375" style="39" customWidth="1"/>
    <col min="3" max="3" width="67.5703125" style="18" customWidth="1"/>
    <col min="4" max="4" width="10.5703125" style="24" customWidth="1"/>
    <col min="5" max="5" width="5.28515625" style="39" customWidth="1"/>
    <col min="6" max="6" width="9" style="26" customWidth="1"/>
    <col min="7" max="7" width="9.85546875" style="17" customWidth="1"/>
    <col min="8" max="8" width="13.28515625" style="18" customWidth="1"/>
    <col min="9" max="9" width="15.85546875" style="18" customWidth="1"/>
    <col min="10" max="16384" width="8.85546875" style="18"/>
  </cols>
  <sheetData>
    <row r="1" spans="1:9" ht="28.5" x14ac:dyDescent="0.25">
      <c r="A1" s="71" t="s">
        <v>83</v>
      </c>
      <c r="B1" s="72"/>
      <c r="C1" s="73" t="s">
        <v>49</v>
      </c>
      <c r="D1" s="74"/>
      <c r="E1" s="75"/>
      <c r="F1" s="76"/>
    </row>
    <row r="2" spans="1:9" ht="21" x14ac:dyDescent="0.25">
      <c r="A2" s="77" t="s">
        <v>38</v>
      </c>
      <c r="B2" s="58">
        <v>43732</v>
      </c>
      <c r="C2" s="57" t="s">
        <v>71</v>
      </c>
      <c r="D2" s="19"/>
      <c r="E2" s="21"/>
      <c r="F2" s="78"/>
    </row>
    <row r="3" spans="1:9" x14ac:dyDescent="0.25">
      <c r="A3" s="79"/>
      <c r="B3" s="36"/>
      <c r="C3" s="59"/>
      <c r="D3" s="19"/>
      <c r="E3" s="21"/>
      <c r="F3" s="78"/>
    </row>
    <row r="4" spans="1:9" ht="24" x14ac:dyDescent="0.25">
      <c r="A4" s="80" t="s">
        <v>2</v>
      </c>
      <c r="B4" s="36" t="s">
        <v>3</v>
      </c>
      <c r="C4" s="60" t="s">
        <v>29</v>
      </c>
      <c r="D4" s="19"/>
      <c r="E4" s="21" t="s">
        <v>3</v>
      </c>
      <c r="F4" s="81" t="s">
        <v>3</v>
      </c>
    </row>
    <row r="5" spans="1:9" ht="13.5" x14ac:dyDescent="0.25">
      <c r="A5" s="82"/>
      <c r="B5" s="61"/>
      <c r="C5" s="62" t="s">
        <v>4</v>
      </c>
      <c r="D5" s="63"/>
      <c r="E5" s="64"/>
      <c r="F5" s="83"/>
    </row>
    <row r="6" spans="1:9" x14ac:dyDescent="0.25">
      <c r="A6" s="84"/>
      <c r="B6" s="65"/>
      <c r="C6" s="66" t="s">
        <v>5</v>
      </c>
      <c r="D6" s="67"/>
      <c r="E6" s="40"/>
      <c r="F6" s="85"/>
    </row>
    <row r="7" spans="1:9" s="24" customFormat="1" x14ac:dyDescent="0.25">
      <c r="A7" s="86">
        <f>1</f>
        <v>1</v>
      </c>
      <c r="B7" s="37"/>
      <c r="C7" s="28" t="s">
        <v>6</v>
      </c>
      <c r="D7" s="28" t="s">
        <v>1</v>
      </c>
      <c r="E7" s="21">
        <v>2</v>
      </c>
      <c r="F7" s="81">
        <f>TIME(13,0,0)</f>
        <v>0.54166666666666663</v>
      </c>
      <c r="G7" s="30"/>
    </row>
    <row r="8" spans="1:9" x14ac:dyDescent="0.25">
      <c r="A8" s="87">
        <v>1.01</v>
      </c>
      <c r="B8" s="38" t="s">
        <v>7</v>
      </c>
      <c r="C8" s="20" t="s">
        <v>35</v>
      </c>
      <c r="D8" s="20" t="s">
        <v>1</v>
      </c>
      <c r="E8" s="21">
        <v>10</v>
      </c>
      <c r="F8" s="88">
        <f t="shared" ref="F8:F28" si="0">F7+TIME(0,E7,0)</f>
        <v>0.54305555555555551</v>
      </c>
      <c r="G8" s="104"/>
      <c r="H8" s="105"/>
      <c r="I8" s="105"/>
    </row>
    <row r="9" spans="1:9" x14ac:dyDescent="0.25">
      <c r="A9" s="87">
        <v>1.02</v>
      </c>
      <c r="B9" s="38" t="s">
        <v>8</v>
      </c>
      <c r="C9" s="20" t="s">
        <v>9</v>
      </c>
      <c r="D9" s="20" t="s">
        <v>1</v>
      </c>
      <c r="E9" s="21">
        <v>5</v>
      </c>
      <c r="F9" s="88">
        <f t="shared" si="0"/>
        <v>0.54999999999999993</v>
      </c>
    </row>
    <row r="10" spans="1:9" ht="25.5" x14ac:dyDescent="0.25">
      <c r="A10" s="87">
        <v>1.03</v>
      </c>
      <c r="B10" s="38" t="s">
        <v>7</v>
      </c>
      <c r="C10" s="20" t="s">
        <v>72</v>
      </c>
      <c r="D10" s="20" t="s">
        <v>1</v>
      </c>
      <c r="E10" s="21">
        <v>3</v>
      </c>
      <c r="F10" s="88">
        <f t="shared" si="0"/>
        <v>0.55347222222222214</v>
      </c>
    </row>
    <row r="11" spans="1:9" x14ac:dyDescent="0.25">
      <c r="A11" s="87">
        <f>A7+1</f>
        <v>2</v>
      </c>
      <c r="B11" s="38" t="s">
        <v>7</v>
      </c>
      <c r="C11" s="20" t="s">
        <v>73</v>
      </c>
      <c r="D11" s="20" t="s">
        <v>74</v>
      </c>
      <c r="E11" s="21">
        <v>10</v>
      </c>
      <c r="F11" s="88">
        <f t="shared" si="0"/>
        <v>0.55555555555555547</v>
      </c>
    </row>
    <row r="12" spans="1:9" ht="25.5" x14ac:dyDescent="0.25">
      <c r="A12" s="87">
        <f>A11+1</f>
        <v>3</v>
      </c>
      <c r="B12" s="38" t="s">
        <v>8</v>
      </c>
      <c r="C12" s="20" t="s">
        <v>79</v>
      </c>
      <c r="D12" s="20" t="s">
        <v>78</v>
      </c>
      <c r="E12" s="21">
        <v>5</v>
      </c>
      <c r="F12" s="88">
        <f t="shared" si="0"/>
        <v>0.56249999999999989</v>
      </c>
      <c r="G12" s="34"/>
    </row>
    <row r="13" spans="1:9" s="24" customFormat="1" ht="13.5" x14ac:dyDescent="0.25">
      <c r="A13" s="87">
        <f>A12+1</f>
        <v>4</v>
      </c>
      <c r="B13" s="37"/>
      <c r="C13" s="31" t="s">
        <v>53</v>
      </c>
      <c r="D13" s="28"/>
      <c r="E13" s="21"/>
      <c r="F13" s="88">
        <f t="shared" si="0"/>
        <v>0.5659722222222221</v>
      </c>
      <c r="G13" s="30"/>
    </row>
    <row r="14" spans="1:9" x14ac:dyDescent="0.25">
      <c r="A14" s="87">
        <f>A13+0.01</f>
        <v>4.01</v>
      </c>
      <c r="B14" s="38" t="s">
        <v>8</v>
      </c>
      <c r="C14" s="97" t="s">
        <v>75</v>
      </c>
      <c r="D14" s="20" t="s">
        <v>0</v>
      </c>
      <c r="E14" s="22">
        <v>8</v>
      </c>
      <c r="F14" s="88">
        <f t="shared" si="0"/>
        <v>0.5659722222222221</v>
      </c>
    </row>
    <row r="15" spans="1:9" x14ac:dyDescent="0.25">
      <c r="A15" s="87">
        <f>A14+0.01</f>
        <v>4.0199999999999996</v>
      </c>
      <c r="B15" s="38" t="s">
        <v>8</v>
      </c>
      <c r="C15" s="97" t="s">
        <v>61</v>
      </c>
      <c r="D15" s="20" t="s">
        <v>0</v>
      </c>
      <c r="E15" s="22">
        <v>3</v>
      </c>
      <c r="F15" s="88">
        <f>F13+TIME(0,E13,0)</f>
        <v>0.5659722222222221</v>
      </c>
      <c r="G15" s="103"/>
    </row>
    <row r="16" spans="1:9" ht="89.25" x14ac:dyDescent="0.25">
      <c r="A16" s="87">
        <f>A15+0.01</f>
        <v>4.0299999999999994</v>
      </c>
      <c r="B16" s="38" t="s">
        <v>8</v>
      </c>
      <c r="C16" s="97" t="s">
        <v>77</v>
      </c>
      <c r="D16" s="20" t="s">
        <v>0</v>
      </c>
      <c r="E16" s="22">
        <v>3</v>
      </c>
      <c r="F16" s="88">
        <f>F14+TIME(0,E14,0)</f>
        <v>0.57152777777777763</v>
      </c>
    </row>
    <row r="17" spans="1:10" ht="13.5" x14ac:dyDescent="0.25">
      <c r="A17" s="86">
        <f>A13+1</f>
        <v>5</v>
      </c>
      <c r="B17" s="37"/>
      <c r="C17" s="32" t="s">
        <v>37</v>
      </c>
      <c r="D17" s="28"/>
      <c r="E17" s="22"/>
      <c r="F17" s="88">
        <f t="shared" si="0"/>
        <v>0.57361111111111096</v>
      </c>
      <c r="G17" s="52"/>
    </row>
    <row r="18" spans="1:10" ht="114.75" x14ac:dyDescent="0.25">
      <c r="A18" s="86">
        <f t="shared" ref="A18" si="1">A17+0.01</f>
        <v>5.01</v>
      </c>
      <c r="B18" s="38" t="s">
        <v>70</v>
      </c>
      <c r="C18" s="117" t="s">
        <v>81</v>
      </c>
      <c r="D18" s="20"/>
      <c r="E18" s="21">
        <v>5</v>
      </c>
      <c r="F18" s="88">
        <f t="shared" si="0"/>
        <v>0.57361111111111096</v>
      </c>
      <c r="G18" s="54"/>
      <c r="H18" s="55"/>
      <c r="I18" s="55"/>
      <c r="J18" s="55"/>
    </row>
    <row r="19" spans="1:10" s="29" customFormat="1" ht="114.75" x14ac:dyDescent="0.25">
      <c r="A19" s="86">
        <f t="shared" ref="A19:A21" si="2">A18+0.01</f>
        <v>5.0199999999999996</v>
      </c>
      <c r="B19" s="38" t="s">
        <v>70</v>
      </c>
      <c r="C19" s="117" t="s">
        <v>80</v>
      </c>
      <c r="D19" s="20"/>
      <c r="E19" s="21">
        <v>5</v>
      </c>
      <c r="F19" s="88">
        <f t="shared" si="0"/>
        <v>0.57708333333333317</v>
      </c>
      <c r="G19" s="56"/>
      <c r="H19" s="56"/>
      <c r="I19" s="56"/>
      <c r="J19" s="56"/>
    </row>
    <row r="20" spans="1:10" s="29" customFormat="1" ht="153" x14ac:dyDescent="0.25">
      <c r="A20" s="87">
        <f t="shared" si="2"/>
        <v>5.0299999999999994</v>
      </c>
      <c r="B20" s="38" t="s">
        <v>70</v>
      </c>
      <c r="C20" s="117" t="s">
        <v>82</v>
      </c>
      <c r="D20" s="20"/>
      <c r="E20" s="21">
        <v>3</v>
      </c>
      <c r="F20" s="88">
        <f t="shared" si="0"/>
        <v>0.58055555555555538</v>
      </c>
      <c r="G20" s="102"/>
      <c r="H20" s="102"/>
      <c r="I20" s="102"/>
      <c r="J20" s="102"/>
    </row>
    <row r="21" spans="1:10" s="29" customFormat="1" x14ac:dyDescent="0.25">
      <c r="A21" s="87">
        <f t="shared" si="2"/>
        <v>5.0399999999999991</v>
      </c>
      <c r="B21" s="99" t="s">
        <v>70</v>
      </c>
      <c r="C21" s="100"/>
      <c r="D21" s="101"/>
      <c r="E21" s="22">
        <v>3</v>
      </c>
      <c r="F21" s="88">
        <f t="shared" si="0"/>
        <v>0.58263888888888871</v>
      </c>
      <c r="G21" s="102"/>
      <c r="H21" s="102"/>
      <c r="I21" s="102"/>
      <c r="J21" s="102"/>
    </row>
    <row r="22" spans="1:10" s="7" customFormat="1" x14ac:dyDescent="0.25">
      <c r="A22" s="86">
        <f>A17+1</f>
        <v>6</v>
      </c>
      <c r="B22" s="37"/>
      <c r="C22" s="28" t="s">
        <v>50</v>
      </c>
      <c r="D22" s="28"/>
      <c r="E22" s="21"/>
      <c r="F22" s="88">
        <f t="shared" si="0"/>
        <v>0.58472222222222203</v>
      </c>
      <c r="G22" s="56"/>
      <c r="H22" s="56"/>
      <c r="I22" s="56"/>
      <c r="J22" s="56"/>
    </row>
    <row r="23" spans="1:10" s="24" customFormat="1" x14ac:dyDescent="0.25">
      <c r="A23" s="87">
        <f>A22+0.01</f>
        <v>6.01</v>
      </c>
      <c r="B23" s="38" t="s">
        <v>8</v>
      </c>
      <c r="C23" s="20"/>
      <c r="D23" s="20"/>
      <c r="E23" s="21">
        <v>5</v>
      </c>
      <c r="F23" s="88">
        <f t="shared" si="0"/>
        <v>0.58472222222222203</v>
      </c>
      <c r="G23" s="56"/>
      <c r="H23" s="56"/>
      <c r="I23" s="56"/>
      <c r="J23" s="56"/>
    </row>
    <row r="24" spans="1:10" s="24" customFormat="1" ht="15" x14ac:dyDescent="0.25">
      <c r="A24" s="86">
        <f>A22+1</f>
        <v>7</v>
      </c>
      <c r="B24" s="38"/>
      <c r="C24" s="53" t="s">
        <v>65</v>
      </c>
      <c r="D24" s="68"/>
      <c r="E24" s="95"/>
      <c r="F24" s="88">
        <f t="shared" si="0"/>
        <v>0.58819444444444424</v>
      </c>
      <c r="G24" s="56"/>
      <c r="H24" s="56"/>
      <c r="I24" s="56"/>
      <c r="J24" s="56"/>
    </row>
    <row r="25" spans="1:10" s="24" customFormat="1" ht="15" x14ac:dyDescent="0.25">
      <c r="A25" s="87">
        <f>A24+0.01</f>
        <v>7.01</v>
      </c>
      <c r="B25" s="38" t="s">
        <v>8</v>
      </c>
      <c r="C25" s="98" t="s">
        <v>66</v>
      </c>
      <c r="D25" s="69" t="s">
        <v>69</v>
      </c>
      <c r="E25" s="96">
        <v>13</v>
      </c>
      <c r="F25" s="88">
        <f t="shared" si="0"/>
        <v>0.58819444444444424</v>
      </c>
      <c r="G25" s="56"/>
      <c r="H25" s="56"/>
      <c r="I25" s="56"/>
      <c r="J25" s="56"/>
    </row>
    <row r="26" spans="1:10" s="24" customFormat="1" ht="26.25" x14ac:dyDescent="0.25">
      <c r="A26" s="87">
        <f>A25+0.01</f>
        <v>7.02</v>
      </c>
      <c r="B26" s="38" t="s">
        <v>7</v>
      </c>
      <c r="C26" s="98" t="s">
        <v>67</v>
      </c>
      <c r="D26" s="70" t="s">
        <v>68</v>
      </c>
      <c r="E26" s="96">
        <v>13</v>
      </c>
      <c r="F26" s="88">
        <f t="shared" si="0"/>
        <v>0.59722222222222199</v>
      </c>
      <c r="G26" s="56"/>
      <c r="H26" s="56"/>
      <c r="I26" s="56"/>
      <c r="J26" s="56"/>
    </row>
    <row r="27" spans="1:10" s="24" customFormat="1" ht="15" x14ac:dyDescent="0.25">
      <c r="A27" s="87">
        <f>A26+0.01</f>
        <v>7.0299999999999994</v>
      </c>
      <c r="B27" s="38" t="s">
        <v>7</v>
      </c>
      <c r="C27" s="98" t="s">
        <v>76</v>
      </c>
      <c r="D27" s="114" t="s">
        <v>69</v>
      </c>
      <c r="E27" s="115">
        <v>0</v>
      </c>
      <c r="F27" s="88">
        <f t="shared" si="0"/>
        <v>0.60624999999999973</v>
      </c>
      <c r="G27" s="56"/>
      <c r="H27" s="56"/>
      <c r="I27" s="56"/>
      <c r="J27" s="56"/>
    </row>
    <row r="28" spans="1:10" s="23" customFormat="1" ht="25.5" x14ac:dyDescent="0.25">
      <c r="A28" s="87">
        <f>A24+1</f>
        <v>8</v>
      </c>
      <c r="B28" s="38" t="s">
        <v>8</v>
      </c>
      <c r="C28" s="33" t="s">
        <v>31</v>
      </c>
      <c r="D28" s="20" t="s">
        <v>32</v>
      </c>
      <c r="E28" s="22">
        <v>5</v>
      </c>
      <c r="F28" s="88">
        <f t="shared" si="0"/>
        <v>0.60624999999999973</v>
      </c>
      <c r="I28" s="56"/>
      <c r="J28" s="56"/>
    </row>
    <row r="29" spans="1:10" ht="26.25" thickBot="1" x14ac:dyDescent="0.3">
      <c r="A29" s="89">
        <f>A28+1</f>
        <v>9</v>
      </c>
      <c r="B29" s="90" t="s">
        <v>7</v>
      </c>
      <c r="C29" s="91" t="s">
        <v>36</v>
      </c>
      <c r="D29" s="92" t="s">
        <v>1</v>
      </c>
      <c r="E29" s="93"/>
      <c r="F29" s="94">
        <v>0.625</v>
      </c>
      <c r="G29" s="116">
        <f>MINUTE(F29-F28)-E28</f>
        <v>22</v>
      </c>
      <c r="H29" s="56" t="s">
        <v>48</v>
      </c>
    </row>
    <row r="32" spans="1:10" x14ac:dyDescent="0.25">
      <c r="C32" s="24"/>
    </row>
    <row r="33" spans="3:3" x14ac:dyDescent="0.25">
      <c r="C33" s="25"/>
    </row>
    <row r="34" spans="3:3" x14ac:dyDescent="0.25">
      <c r="C34" s="25"/>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4" zoomScale="110" zoomScaleNormal="110" workbookViewId="0">
      <selection activeCell="A14" sqref="A14:XFD14"/>
    </sheetView>
  </sheetViews>
  <sheetFormatPr defaultRowHeight="15" x14ac:dyDescent="0.25"/>
  <cols>
    <col min="2" max="2" width="16.28515625" customWidth="1"/>
    <col min="3" max="3" width="27.5703125" customWidth="1"/>
    <col min="4" max="4" width="11.5703125" customWidth="1"/>
    <col min="5" max="8" width="11.5703125" style="5" customWidth="1"/>
  </cols>
  <sheetData>
    <row r="1" spans="1:8" ht="15.75" thickBot="1" x14ac:dyDescent="0.3">
      <c r="E1" s="16"/>
    </row>
    <row r="2" spans="1:8" ht="15.75" customHeight="1" thickTop="1" x14ac:dyDescent="0.25">
      <c r="B2" s="108" t="s">
        <v>10</v>
      </c>
      <c r="C2" s="110" t="s">
        <v>11</v>
      </c>
      <c r="D2" s="112" t="s">
        <v>12</v>
      </c>
      <c r="E2" s="15"/>
      <c r="F2" s="106" t="s">
        <v>56</v>
      </c>
      <c r="G2" s="106" t="s">
        <v>54</v>
      </c>
      <c r="H2" s="106" t="s">
        <v>57</v>
      </c>
    </row>
    <row r="3" spans="1:8" ht="41.25" customHeight="1" thickBot="1" x14ac:dyDescent="0.3">
      <c r="B3" s="109"/>
      <c r="C3" s="111"/>
      <c r="D3" s="113"/>
      <c r="E3" s="13"/>
      <c r="F3" s="107"/>
      <c r="G3" s="107"/>
      <c r="H3" s="107"/>
    </row>
    <row r="4" spans="1:8" ht="15.75" thickTop="1" x14ac:dyDescent="0.25">
      <c r="A4">
        <v>1</v>
      </c>
      <c r="B4" s="47" t="s">
        <v>13</v>
      </c>
      <c r="C4" s="48" t="s">
        <v>51</v>
      </c>
      <c r="D4" s="49">
        <v>1</v>
      </c>
      <c r="E4" s="44"/>
      <c r="F4" s="10"/>
      <c r="G4" s="10"/>
      <c r="H4" s="10"/>
    </row>
    <row r="5" spans="1:8" x14ac:dyDescent="0.25">
      <c r="A5">
        <v>2</v>
      </c>
      <c r="B5" s="1" t="s">
        <v>14</v>
      </c>
      <c r="C5" s="2" t="s">
        <v>15</v>
      </c>
      <c r="D5" s="50">
        <v>1</v>
      </c>
      <c r="E5" s="45"/>
      <c r="F5" s="10"/>
      <c r="G5" s="10"/>
      <c r="H5" s="10"/>
    </row>
    <row r="6" spans="1:8" x14ac:dyDescent="0.25">
      <c r="A6">
        <v>3</v>
      </c>
      <c r="B6" s="1" t="s">
        <v>14</v>
      </c>
      <c r="C6" s="2" t="s">
        <v>22</v>
      </c>
      <c r="D6" s="50">
        <v>1</v>
      </c>
      <c r="E6" s="45"/>
      <c r="F6" s="11"/>
      <c r="G6" s="11"/>
      <c r="H6" s="11"/>
    </row>
    <row r="7" spans="1:8" x14ac:dyDescent="0.25">
      <c r="A7">
        <v>4</v>
      </c>
      <c r="B7" s="1" t="s">
        <v>16</v>
      </c>
      <c r="C7" s="2" t="s">
        <v>17</v>
      </c>
      <c r="D7" s="50">
        <v>1</v>
      </c>
      <c r="E7" s="45"/>
      <c r="F7" s="11"/>
      <c r="G7" s="11"/>
      <c r="H7" s="11"/>
    </row>
    <row r="8" spans="1:8" x14ac:dyDescent="0.25">
      <c r="A8">
        <v>5</v>
      </c>
      <c r="B8" s="1" t="s">
        <v>18</v>
      </c>
      <c r="C8" s="2" t="s">
        <v>19</v>
      </c>
      <c r="D8" s="50">
        <v>1</v>
      </c>
      <c r="E8" s="45"/>
      <c r="F8" s="11"/>
      <c r="G8" s="11"/>
      <c r="H8" s="11"/>
    </row>
    <row r="9" spans="1:8" x14ac:dyDescent="0.25">
      <c r="A9">
        <v>6</v>
      </c>
      <c r="B9" s="1" t="s">
        <v>30</v>
      </c>
      <c r="C9" s="2" t="s">
        <v>63</v>
      </c>
      <c r="D9" s="50">
        <v>1</v>
      </c>
      <c r="E9" s="45"/>
      <c r="F9" s="11"/>
      <c r="G9" s="11"/>
      <c r="H9" s="11"/>
    </row>
    <row r="10" spans="1:8" x14ac:dyDescent="0.25">
      <c r="A10">
        <v>7</v>
      </c>
      <c r="B10" s="1">
        <v>1</v>
      </c>
      <c r="C10" s="2" t="s">
        <v>64</v>
      </c>
      <c r="D10" s="50">
        <v>1</v>
      </c>
      <c r="E10" s="45"/>
      <c r="F10" s="11"/>
      <c r="G10" s="11"/>
      <c r="H10" s="11"/>
    </row>
    <row r="11" spans="1:8" x14ac:dyDescent="0.25">
      <c r="A11">
        <v>8</v>
      </c>
      <c r="B11" s="1">
        <v>3</v>
      </c>
      <c r="C11" s="2" t="s">
        <v>21</v>
      </c>
      <c r="D11" s="50">
        <v>1</v>
      </c>
      <c r="E11" s="45"/>
      <c r="F11" s="11"/>
      <c r="G11" s="11"/>
      <c r="H11" s="11"/>
    </row>
    <row r="12" spans="1:8" x14ac:dyDescent="0.25">
      <c r="A12">
        <v>9</v>
      </c>
      <c r="B12" s="1">
        <v>11</v>
      </c>
      <c r="C12" s="35" t="s">
        <v>62</v>
      </c>
      <c r="D12" s="50">
        <v>1</v>
      </c>
      <c r="E12" s="45"/>
      <c r="F12" s="11"/>
      <c r="G12" s="11"/>
      <c r="H12" s="11"/>
    </row>
    <row r="13" spans="1:8" x14ac:dyDescent="0.25">
      <c r="A13">
        <v>10</v>
      </c>
      <c r="B13" s="1">
        <v>15</v>
      </c>
      <c r="C13" s="2" t="s">
        <v>34</v>
      </c>
      <c r="D13" s="50">
        <v>1</v>
      </c>
      <c r="E13" s="45"/>
      <c r="F13" s="11"/>
      <c r="G13" s="11"/>
      <c r="H13" s="11"/>
    </row>
    <row r="14" spans="1:8" ht="15" customHeight="1" x14ac:dyDescent="0.25">
      <c r="A14">
        <v>11</v>
      </c>
      <c r="B14" s="1">
        <v>18</v>
      </c>
      <c r="C14" s="2" t="s">
        <v>60</v>
      </c>
      <c r="D14" s="50">
        <v>1</v>
      </c>
      <c r="E14" s="45"/>
      <c r="F14" s="11"/>
      <c r="G14" s="11"/>
      <c r="H14" s="11"/>
    </row>
    <row r="15" spans="1:8" x14ac:dyDescent="0.25">
      <c r="A15">
        <v>12</v>
      </c>
      <c r="B15" s="1">
        <v>19</v>
      </c>
      <c r="C15" s="2" t="s">
        <v>24</v>
      </c>
      <c r="D15" s="50">
        <v>1</v>
      </c>
      <c r="E15" s="45"/>
      <c r="F15" s="11"/>
      <c r="G15" s="11"/>
      <c r="H15" s="11"/>
    </row>
    <row r="16" spans="1:8" x14ac:dyDescent="0.25">
      <c r="A16">
        <v>15</v>
      </c>
      <c r="B16" s="1">
        <v>24</v>
      </c>
      <c r="C16" s="2" t="s">
        <v>55</v>
      </c>
      <c r="D16" s="50">
        <v>1</v>
      </c>
      <c r="E16" s="45"/>
      <c r="F16" s="11"/>
      <c r="G16" s="11"/>
      <c r="H16" s="11"/>
    </row>
    <row r="17" spans="1:8" ht="18" customHeight="1" x14ac:dyDescent="0.25">
      <c r="A17">
        <v>16</v>
      </c>
      <c r="B17" s="1" t="s">
        <v>25</v>
      </c>
      <c r="C17" s="2" t="s">
        <v>26</v>
      </c>
      <c r="D17" s="50" t="s">
        <v>23</v>
      </c>
      <c r="E17" s="46"/>
      <c r="F17" s="12" t="s">
        <v>47</v>
      </c>
      <c r="G17" s="12" t="s">
        <v>47</v>
      </c>
      <c r="H17" s="12" t="s">
        <v>47</v>
      </c>
    </row>
    <row r="18" spans="1:8" ht="18" customHeight="1" x14ac:dyDescent="0.25">
      <c r="A18">
        <v>17</v>
      </c>
      <c r="B18" s="1" t="s">
        <v>25</v>
      </c>
      <c r="C18" s="2" t="s">
        <v>20</v>
      </c>
      <c r="D18" s="50" t="s">
        <v>23</v>
      </c>
      <c r="E18" s="46"/>
      <c r="F18" s="12"/>
      <c r="G18" s="12"/>
      <c r="H18" s="12"/>
    </row>
    <row r="19" spans="1:8" ht="18" customHeight="1" thickBot="1" x14ac:dyDescent="0.3">
      <c r="A19">
        <v>18</v>
      </c>
      <c r="B19" s="3" t="s">
        <v>59</v>
      </c>
      <c r="C19" s="4" t="s">
        <v>58</v>
      </c>
      <c r="D19" s="51" t="s">
        <v>23</v>
      </c>
      <c r="E19" s="46"/>
      <c r="F19" s="12" t="s">
        <v>47</v>
      </c>
      <c r="G19" s="12" t="s">
        <v>47</v>
      </c>
      <c r="H19" s="12" t="s">
        <v>47</v>
      </c>
    </row>
    <row r="20" spans="1:8" ht="38.25" customHeight="1" thickTop="1" thickBot="1" x14ac:dyDescent="0.3">
      <c r="B20" s="41"/>
      <c r="C20" s="42" t="s">
        <v>27</v>
      </c>
      <c r="D20" s="43">
        <f>SUM(D4:D19)</f>
        <v>13</v>
      </c>
      <c r="E20" s="9" t="s">
        <v>44</v>
      </c>
      <c r="F20" s="8">
        <f>COUNTIF(F4:F16,"y")</f>
        <v>0</v>
      </c>
      <c r="G20" s="8">
        <f>COUNTIF(G4:G16,"y")</f>
        <v>0</v>
      </c>
      <c r="H20" s="8">
        <f>COUNTIF(H4:H16,"y")</f>
        <v>0</v>
      </c>
    </row>
    <row r="21" spans="1:8" ht="17.25" thickTop="1" thickBot="1" x14ac:dyDescent="0.3">
      <c r="E21" s="9" t="s">
        <v>45</v>
      </c>
      <c r="F21" s="8">
        <f>COUNTIF(F4:F16,"n")</f>
        <v>0</v>
      </c>
      <c r="G21" s="8">
        <f>COUNTIF(G4:G16,"n")</f>
        <v>0</v>
      </c>
      <c r="H21" s="8">
        <f>COUNTIF(H4:H16,"n")</f>
        <v>0</v>
      </c>
    </row>
    <row r="22" spans="1:8" ht="17.25" thickTop="1" thickBot="1" x14ac:dyDescent="0.3">
      <c r="E22" s="9" t="s">
        <v>46</v>
      </c>
      <c r="F22" s="8">
        <f>COUNTIF(F4:F16,"a")</f>
        <v>0</v>
      </c>
      <c r="G22" s="8">
        <f>COUNTIF(G4:G16,"a")</f>
        <v>0</v>
      </c>
      <c r="H22" s="8">
        <f>COUNTIF(H4:H16,"a")</f>
        <v>0</v>
      </c>
    </row>
    <row r="23" spans="1:8" ht="15.75" thickTop="1" x14ac:dyDescent="0.25">
      <c r="B23" t="s">
        <v>28</v>
      </c>
    </row>
    <row r="24" spans="1:8" x14ac:dyDescent="0.25">
      <c r="B24" s="14" t="s">
        <v>41</v>
      </c>
    </row>
    <row r="25" spans="1:8" x14ac:dyDescent="0.25">
      <c r="B25" s="14" t="s">
        <v>42</v>
      </c>
    </row>
    <row r="26" spans="1:8" x14ac:dyDescent="0.25">
      <c r="A26" s="6"/>
      <c r="B26" s="14" t="s">
        <v>39</v>
      </c>
    </row>
    <row r="27" spans="1:8" x14ac:dyDescent="0.25">
      <c r="B27" s="14" t="s">
        <v>33</v>
      </c>
    </row>
    <row r="28" spans="1:8" x14ac:dyDescent="0.25">
      <c r="B28" s="14" t="s">
        <v>40</v>
      </c>
    </row>
    <row r="29" spans="1:8" x14ac:dyDescent="0.25">
      <c r="B29" s="14" t="s">
        <v>43</v>
      </c>
    </row>
    <row r="31" spans="1:8" x14ac:dyDescent="0.25">
      <c r="B31" s="27" t="s">
        <v>52</v>
      </c>
    </row>
    <row r="32" spans="1:8" x14ac:dyDescent="0.25">
      <c r="B32" s="14"/>
    </row>
  </sheetData>
  <mergeCells count="6">
    <mergeCell ref="H2:H3"/>
    <mergeCell ref="B2:B3"/>
    <mergeCell ref="C2:C3"/>
    <mergeCell ref="D2:D3"/>
    <mergeCell ref="F2:F3"/>
    <mergeCell ref="G2:G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6C5A-65CD-45E4-BD29-9C2B404F0E5B}">
  <ds:schemaRefs>
    <ds:schemaRef ds:uri="http://purl.org/dc/elements/1.1/"/>
    <ds:schemaRef ds:uri="http://schemas.microsoft.com/office/2006/metadata/properties"/>
    <ds:schemaRef ds:uri="cc9c437c-ae0c-4066-8d90-a0f7de78612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3.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1 Oct Agenda</vt:lpstr>
      <vt:lpstr>EC Roster - Vote Calculator</vt:lpstr>
      <vt:lpstr>'EC Telecon Tues 1 Oct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2019-09-24T22:12:24Z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