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jr05\Documents\IEEE files and notes\2019 Meeting Folders\2019 February EC Telecon\"/>
    </mc:Choice>
  </mc:AlternateContent>
  <xr:revisionPtr revIDLastSave="0" documentId="13_ncr:1_{DF8CB868-FE9D-4107-940F-502479E7CCBA}" xr6:coauthVersionLast="36" xr6:coauthVersionMax="36" xr10:uidLastSave="{00000000-0000-0000-0000-000000000000}"/>
  <bookViews>
    <workbookView xWindow="0" yWindow="0" windowWidth="18000" windowHeight="7275" xr2:uid="{00000000-000D-0000-FFFF-FFFF00000000}"/>
  </bookViews>
  <sheets>
    <sheet name="EC Telecon Tues 5 Feb Agenda" sheetId="1" r:id="rId1"/>
    <sheet name="EC Roster - Vote Calculator" sheetId="2" r:id="rId2"/>
  </sheets>
  <definedNames>
    <definedName name="_xlnm.Print_Area" localSheetId="0">'EC Telecon Tues 5 Feb Agenda'!$A$1:$G$35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30" i="1" l="1"/>
  <c r="F31" i="1" s="1"/>
  <c r="H25" i="2" l="1"/>
  <c r="H24" i="2"/>
  <c r="H23" i="2"/>
  <c r="I25" i="2" l="1"/>
  <c r="I24" i="2"/>
  <c r="I23" i="2"/>
  <c r="G25" i="2"/>
  <c r="G24" i="2"/>
  <c r="G23" i="2"/>
  <c r="F8" i="1" l="1"/>
  <c r="D23" i="2" l="1"/>
  <c r="F9" i="1"/>
  <c r="F10" i="1" s="1"/>
  <c r="F11" i="1" s="1"/>
  <c r="F12" i="1" s="1"/>
  <c r="F13" i="1" s="1"/>
  <c r="F14" i="1" s="1"/>
  <c r="A8" i="1"/>
  <c r="A12" i="1" s="1"/>
  <c r="A13" i="1" s="1"/>
  <c r="A14" i="1" s="1"/>
  <c r="A15" i="1" s="1"/>
  <c r="F15" i="1" l="1"/>
  <c r="A18" i="1"/>
  <c r="A19" i="1" s="1"/>
  <c r="A20" i="1"/>
  <c r="A21" i="1" l="1"/>
  <c r="A22" i="1" s="1"/>
  <c r="F16" i="1"/>
  <c r="F17" i="1" s="1"/>
  <c r="F18" i="1" s="1"/>
  <c r="F19" i="1" s="1"/>
  <c r="F20" i="1" s="1"/>
  <c r="A23" i="1" l="1"/>
  <c r="A24" i="1" s="1"/>
  <c r="A25" i="1" s="1"/>
  <c r="A26" i="1" s="1"/>
  <c r="A27" i="1"/>
  <c r="A28" i="1"/>
  <c r="A29" i="1" s="1"/>
  <c r="F21" i="1"/>
  <c r="F22" i="1" s="1"/>
  <c r="A31" i="1" l="1"/>
  <c r="A32" i="1" s="1"/>
  <c r="A33" i="1" s="1"/>
  <c r="A34" i="1" s="1"/>
  <c r="F23" i="1"/>
  <c r="F24" i="1" s="1"/>
  <c r="F25" i="1" s="1"/>
  <c r="F26" i="1" s="1"/>
  <c r="F27" i="1" s="1"/>
  <c r="F28" i="1" l="1"/>
  <c r="F29" i="1" s="1"/>
  <c r="F32" i="1" l="1"/>
  <c r="F33" i="1" s="1"/>
  <c r="G34" i="1" s="1"/>
</calcChain>
</file>

<file path=xl/sharedStrings.xml><?xml version="1.0" encoding="utf-8"?>
<sst xmlns="http://schemas.openxmlformats.org/spreadsheetml/2006/main" count="171" uniqueCount="114">
  <si>
    <t>Rosdahl</t>
  </si>
  <si>
    <t>Nikolich</t>
  </si>
  <si>
    <t>Key:</t>
  </si>
  <si>
    <t xml:space="preserve"> </t>
  </si>
  <si>
    <t>Special Orders</t>
  </si>
  <si>
    <t>Category  (* = consent agenda)</t>
  </si>
  <si>
    <t>MEETING CALLED TO ORDER</t>
  </si>
  <si>
    <t>MI</t>
  </si>
  <si>
    <t>II</t>
  </si>
  <si>
    <t>Announcements from the Chair</t>
  </si>
  <si>
    <t>EC Position</t>
  </si>
  <si>
    <t>Name</t>
  </si>
  <si>
    <t>Voting 
Status</t>
  </si>
  <si>
    <t>Chair</t>
  </si>
  <si>
    <t>Vice Chair</t>
  </si>
  <si>
    <t>James Gilb</t>
  </si>
  <si>
    <t>Exec Sec</t>
  </si>
  <si>
    <t>Jon Rosdahl</t>
  </si>
  <si>
    <t>Record Sec</t>
  </si>
  <si>
    <t>John D'Ambrosia</t>
  </si>
  <si>
    <t>Clint Chaplin</t>
  </si>
  <si>
    <t>David Law</t>
  </si>
  <si>
    <t>Roger Marks</t>
  </si>
  <si>
    <t>non-voting</t>
  </si>
  <si>
    <t xml:space="preserve">Steve Shellhammer </t>
  </si>
  <si>
    <t>Subir Das</t>
  </si>
  <si>
    <t>Apurva Mody</t>
  </si>
  <si>
    <t>Memb Emer</t>
  </si>
  <si>
    <t>Geoff Thompson</t>
  </si>
  <si>
    <t> Total Eligible 
EC Voters</t>
  </si>
  <si>
    <t>Other attendeess :</t>
  </si>
  <si>
    <t>ME - Motion, External, MI - Motion, Internal, 
DT- Discussion Topic, II - Information Item</t>
  </si>
  <si>
    <t>Treasurer</t>
  </si>
  <si>
    <t>EC Action Item Status review</t>
  </si>
  <si>
    <t>Nikolich / D'Ambrosia</t>
  </si>
  <si>
    <t>Dawn Slykhouse (Face-to-Face)</t>
  </si>
  <si>
    <t>D'Ambrosia</t>
  </si>
  <si>
    <t>DT</t>
  </si>
  <si>
    <t>Update - EC Action Item Summary</t>
  </si>
  <si>
    <t>Bob Heile</t>
  </si>
  <si>
    <t xml:space="preserve">APPROVE OR MODIFY AGENDA - </t>
  </si>
  <si>
    <t xml:space="preserve"> Adjourn</t>
  </si>
  <si>
    <t>Motions from WG Chairs</t>
  </si>
  <si>
    <t>update:</t>
  </si>
  <si>
    <t>ME</t>
  </si>
  <si>
    <t>Jonathan Goldberg - IEEE-SA</t>
  </si>
  <si>
    <t>Jodi Haasz - IEEE-SA</t>
  </si>
  <si>
    <t>Marks</t>
  </si>
  <si>
    <t>yes</t>
  </si>
  <si>
    <t xml:space="preserve">No </t>
  </si>
  <si>
    <t>abstain</t>
  </si>
  <si>
    <t>nv</t>
  </si>
  <si>
    <t>minutes not allocated.</t>
  </si>
  <si>
    <t>Reports from WG and SC Chairs</t>
  </si>
  <si>
    <t>Paul Nikolich</t>
  </si>
  <si>
    <t>Regrets:</t>
  </si>
  <si>
    <t>Venue Related Topics</t>
  </si>
  <si>
    <t xml:space="preserve">
Motion #2</t>
  </si>
  <si>
    <t>Tim Godfrey</t>
  </si>
  <si>
    <t xml:space="preserve">
Motion #1</t>
  </si>
  <si>
    <t xml:space="preserve">
Motion #3</t>
  </si>
  <si>
    <t>Andrew Myles</t>
  </si>
  <si>
    <t>JTC1 - SC Chair</t>
  </si>
  <si>
    <t>Jay Holcomb</t>
  </si>
  <si>
    <t>Report on 2021/2022 Future Venue Contract status</t>
  </si>
  <si>
    <t>4.01.1</t>
  </si>
  <si>
    <t>Leadership Conference - 14 July 2018 -- LEADERSHIP-CON 2018 Action item review</t>
  </si>
  <si>
    <t>Law</t>
  </si>
  <si>
    <t>Tuesday 1:00PM-3:00PM ET, 5 February 2019</t>
  </si>
  <si>
    <t>Stanley</t>
  </si>
  <si>
    <t>*ME</t>
  </si>
  <si>
    <t xml:space="preserve">Submission of IEEE Std 802.3-2018 and IEEE Std 802.3cb-2018 to ISO/IEC JTC1/SC6
Motion:
Approve submission of IEEE Std 802.3-2018 IEEE Standard for Ethernet and IEEE Std 802.3cb-2018 IEEE Standard for Ethernet - Amendment 1: Physical Layer Specifications and Management Parameters for 2.5 Gb/s and 5 Gb/s Operation over Backplane to ISO/IEC JTC1/SC6 for adoption under the PSDO agreement.
     M: Law, S: D'Ambrosia
    Working Group vote:  Y: 64, N 0, A: 0
</t>
  </si>
  <si>
    <t>Report: March 2019 Plenary Status</t>
  </si>
  <si>
    <t>D'Ambrosia/Parson/Gilb</t>
  </si>
  <si>
    <t>Shellhammer</t>
  </si>
  <si>
    <t>Liaison of IEEE P802.3.2 draft D3.2 to ISO/IEC JTC1/SC6
Motion:
Approve liaison of IEEE P802.3.2 Standard for Ethernet YANG Data Model Definitions draft D3.2 to ISO/IEC JTC1/SC6 for information under the PSDO agreement.
     M: Law, S: D'Ambrosia
     Working Group vote: Y: 60, N 0, A: 0</t>
  </si>
  <si>
    <t>Forward comments on FDIS Ballot on 802.11ai to ISO/IEC JTC1 SC6
Approve forwarding the comment responses in https://mentor.ieee.org/802.11/dcn/19/11-19-0062-01-0jtc-resolution-of-comments-received-from-china-nb-during-fdis-ballot-on-ieee-802-11ai.docx to ISO/IEC JTC1 SC6
     In the SC(Y,N,A): result: 5/0/2
     In the WG(Y,N,A): 57, 0, 1
     Moved: Dorothy Stanley  Seconded: Jon Rosdahl</t>
  </si>
  <si>
    <t xml:space="preserve">Dorothy Stanley </t>
  </si>
  <si>
    <t>Glenn Parsons</t>
  </si>
  <si>
    <t>George Zimmerman</t>
  </si>
  <si>
    <t>Parsons</t>
  </si>
  <si>
    <t>Tutorial #2 - None</t>
  </si>
  <si>
    <t>Scope and CSD re-approval of the P802.3cg project -- a heads up</t>
  </si>
  <si>
    <t>Thompson</t>
  </si>
  <si>
    <t>The EC AdHoc: "myProject Redesign Report":</t>
  </si>
  <si>
    <t>IEEE 802 Coexistence Process Discussion
 https://mentor.ieee.org/802.19/dcn/19/19-19-0010-00-0000-coexistence-process-discussion.pptx</t>
  </si>
  <si>
    <t>p</t>
  </si>
  <si>
    <t>Radhakrishna Canchi (Kyocera) ?</t>
  </si>
  <si>
    <t>Lisa Ronmark (Face-To-Face)</t>
  </si>
  <si>
    <t>Present</t>
  </si>
  <si>
    <t>Ben Rolf (BlindCreek)</t>
  </si>
  <si>
    <t>John Messenger (?)</t>
  </si>
  <si>
    <t>Jennifer Santulli (IEEE)</t>
  </si>
  <si>
    <t xml:space="preserve">Tom Thompson (IEEE) </t>
  </si>
  <si>
    <t>Discussion on status of Netsuite</t>
  </si>
  <si>
    <t>Chaplin</t>
  </si>
  <si>
    <t xml:space="preserve">Potential Fee Waiver Requests for the next plenary session
 - 802.11 chair request - Sumit Roy, Integrated Systems Professor, Electrical Engineering, U. Washington, Seattle
                                       - re: 11ax and ns-3 and Tutorial "Spectrum - Use it or Share it."
Move to approve Sumit Roy's Fee Waiver request for March 2019 802 Plenary:
Moved: STANLEY  2nd: GILB
Results: Unanimous
</t>
  </si>
  <si>
    <t>Anotated AGENDA  -  IEEE 802 LMSC EXECUTIVE COMMITTEE INTERIM TELECON</t>
  </si>
  <si>
    <t>R5</t>
  </si>
  <si>
    <t>1:12pm</t>
  </si>
  <si>
    <r>
      <t xml:space="preserve">Tutorial #1 </t>
    </r>
    <r>
      <rPr>
        <strike/>
        <sz val="10"/>
        <color rgb="FF000000"/>
        <rFont val="Times New Roman"/>
        <family val="1"/>
      </rPr>
      <t>Spectrum - Use it or Share it.</t>
    </r>
    <r>
      <rPr>
        <sz val="10"/>
        <color indexed="8"/>
        <rFont val="Times New Roman"/>
        <family val="1"/>
      </rPr>
      <t xml:space="preserve"> "Spectrum: be prepared for Sharing"</t>
    </r>
  </si>
  <si>
    <t>1:32pm</t>
  </si>
  <si>
    <t>Motion:
Approve site visit the week of April 7th to (Malia Hotel and Convention Center) Vienna, Austria and (Marriot) Madrid Spain by Jon Rosdahl, Dawn Slykhouse, and Rick Alvin for the purpose of solidifying the plans for the July 2019 Plenary and evaluation of the Madrid Spain property for possible site for July 2021 Plenary.   Jon and Dawn will stop in (Estrel) Berlin, Germany  on the return to check the updated space for possible return to the Estrel in 2023.  The Travel expenses are not to exceed $10,000.
Moved: Jon Rosdahl
2nd: Steve Shellhammer
Results: Approved - Unanimous</t>
  </si>
  <si>
    <t>1:52pm</t>
  </si>
  <si>
    <t>January 2019 IEEE 802.3 Beyond Standards Blog
Motion:
Support the January 2019 IEEE 802.3 Beyond Standards Blog in &lt;https://mentor.ieee.org/802-ec/dcn/19/ec-19-0015-02-00EC-jan-2019-ieee-802-3-beyond-standards-blog.pdf&gt; to be published with editorial changes as deemed necessary.
M: Law, S: D'Ambrosia
Results: Approved: Unanimous</t>
  </si>
  <si>
    <t>2:00pm</t>
  </si>
  <si>
    <t>2:28pm</t>
  </si>
  <si>
    <t>2:31pm</t>
  </si>
  <si>
    <t>2:36pm</t>
  </si>
  <si>
    <t>2:43pm</t>
  </si>
  <si>
    <t>2:52pm</t>
  </si>
  <si>
    <t>IEEE-SA March Fellowship Program - Vancouver
https://mentor.ieee.org/802-ec/dcn/19/ec-19-0021-00-INTL-fellowship-update-for-march-2019.pptx</t>
  </si>
  <si>
    <t>2:55pm adjourned</t>
  </si>
  <si>
    <t>802.1 Mentor update
https://mentor.ieee.org/omniran/bp/StartPage
https://mentor.ieee.org/privecsg/subgroups
https://mentor.ieee.org/802.1/bp/StartPage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</si>
</sst>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quot;General"/>
    <numFmt numFmtId="165" formatCode="hh&quot;:&quot;mm&quot; &quot;AM/PM&quot; &quot;"/>
    <numFmt numFmtId="166" formatCode="[$-409]d\-mmm;@"/>
    <numFmt numFmtId="167" formatCode="0.000"/>
  </numFmts>
  <fonts count="15" x14ac:knownFonts="1">
    <font>
      <sz val="11"/>
      <color theme="1"/>
      <name val="Calibri"/>
      <family val="2"/>
      <scheme val="minor"/>
    </font>
    <font>
      <sz val="10"/>
      <color theme="1"/>
      <name val="Arial"/>
      <family val="2"/>
    </font>
    <font>
      <sz val="11"/>
      <color theme="1"/>
      <name val="Arial"/>
      <family val="2"/>
    </font>
    <font>
      <b/>
      <sz val="12"/>
      <color theme="1"/>
      <name val="Arial"/>
      <family val="2"/>
    </font>
    <font>
      <sz val="11"/>
      <name val="Calibri"/>
      <family val="2"/>
      <scheme val="minor"/>
    </font>
    <font>
      <b/>
      <sz val="10"/>
      <color indexed="8"/>
      <name val="Times New Roman"/>
      <family val="1"/>
    </font>
    <font>
      <b/>
      <sz val="10"/>
      <name val="Times New Roman"/>
      <family val="1"/>
    </font>
    <font>
      <sz val="10"/>
      <color indexed="8"/>
      <name val="Times New Roman"/>
      <family val="1"/>
    </font>
    <font>
      <sz val="10"/>
      <name val="Times New Roman"/>
      <family val="1"/>
    </font>
    <font>
      <sz val="10"/>
      <color theme="0"/>
      <name val="Times New Roman"/>
      <family val="1"/>
    </font>
    <font>
      <b/>
      <sz val="10"/>
      <color theme="1"/>
      <name val="Times New Roman"/>
      <family val="1"/>
    </font>
    <font>
      <b/>
      <i/>
      <sz val="10"/>
      <color indexed="8"/>
      <name val="Times New Roman"/>
      <family val="1"/>
    </font>
    <font>
      <sz val="10"/>
      <color theme="1"/>
      <name val="Times New Roman"/>
      <family val="1"/>
    </font>
    <font>
      <sz val="10"/>
      <color theme="0" tint="-0.14999847407452621"/>
      <name val="Arial"/>
      <family val="2"/>
    </font>
    <font>
      <strike/>
      <sz val="10"/>
      <color rgb="FF000000"/>
      <name val="Times New Roman"/>
      <family val="1"/>
    </font>
  </fonts>
  <fills count="8">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
      <patternFill patternType="solid">
        <fgColor theme="1" tint="0.249977111117893"/>
        <bgColor indexed="64"/>
      </patternFill>
    </fill>
    <fill>
      <patternFill patternType="solid">
        <fgColor rgb="FF92D050"/>
        <bgColor indexed="64"/>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ck">
        <color indexed="64"/>
      </left>
      <right style="thin">
        <color indexed="64"/>
      </right>
      <top style="thin">
        <color indexed="64"/>
      </top>
      <bottom/>
      <diagonal/>
    </border>
    <border>
      <left style="thick">
        <color indexed="64"/>
      </left>
      <right/>
      <top/>
      <bottom style="thick">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top/>
      <bottom style="thin">
        <color auto="1"/>
      </bottom>
      <diagonal/>
    </border>
  </borders>
  <cellStyleXfs count="1">
    <xf numFmtId="0" fontId="0" fillId="0" borderId="0"/>
  </cellStyleXfs>
  <cellXfs count="108">
    <xf numFmtId="0" fontId="0" fillId="0" borderId="0" xfId="0"/>
    <xf numFmtId="0" fontId="1" fillId="0" borderId="6" xfId="0" applyFont="1" applyBorder="1" applyAlignment="1">
      <alignment horizontal="center" vertical="center"/>
    </xf>
    <xf numFmtId="0" fontId="1" fillId="0" borderId="2" xfId="0" applyFont="1" applyBorder="1"/>
    <xf numFmtId="0" fontId="1" fillId="0" borderId="7" xfId="0" applyFont="1" applyBorder="1" applyAlignment="1">
      <alignment horizontal="center" vertical="center"/>
    </xf>
    <xf numFmtId="0" fontId="0" fillId="0" borderId="0" xfId="0" applyAlignment="1">
      <alignment horizontal="center"/>
    </xf>
    <xf numFmtId="0" fontId="4" fillId="0" borderId="0" xfId="0" applyFont="1"/>
    <xf numFmtId="0" fontId="3" fillId="0" borderId="14" xfId="0" applyFont="1" applyBorder="1" applyAlignment="1">
      <alignment horizontal="center" vertical="center"/>
    </xf>
    <xf numFmtId="0" fontId="0" fillId="0" borderId="0" xfId="0" applyAlignment="1">
      <alignment horizontal="right"/>
    </xf>
    <xf numFmtId="0" fontId="1" fillId="0" borderId="12" xfId="0" applyFont="1" applyBorder="1" applyAlignment="1">
      <alignment horizontal="center"/>
    </xf>
    <xf numFmtId="0" fontId="1" fillId="0" borderId="17" xfId="0" applyFont="1" applyBorder="1" applyAlignment="1">
      <alignment horizontal="center"/>
    </xf>
    <xf numFmtId="0" fontId="2" fillId="0" borderId="11" xfId="0" applyFont="1" applyBorder="1" applyAlignment="1">
      <alignment horizontal="center"/>
    </xf>
    <xf numFmtId="0" fontId="0" fillId="0" borderId="18" xfId="0" applyBorder="1" applyAlignment="1">
      <alignment horizontal="center" vertical="center"/>
    </xf>
    <xf numFmtId="0" fontId="1" fillId="0" borderId="18" xfId="0" applyFont="1" applyBorder="1" applyAlignment="1">
      <alignment horizontal="center" vertical="center" wrapText="1"/>
    </xf>
    <xf numFmtId="0" fontId="0" fillId="0" borderId="0" xfId="0" applyBorder="1" applyAlignment="1">
      <alignment horizontal="center"/>
    </xf>
    <xf numFmtId="164" fontId="5" fillId="0" borderId="1" xfId="0" applyNumberFormat="1" applyFont="1" applyFill="1" applyBorder="1" applyAlignment="1" applyProtection="1">
      <alignment horizontal="center" vertical="top" wrapText="1"/>
    </xf>
    <xf numFmtId="164" fontId="5" fillId="0" borderId="1" xfId="0" applyNumberFormat="1" applyFont="1" applyFill="1" applyBorder="1" applyAlignment="1" applyProtection="1">
      <alignment vertical="top" wrapText="1"/>
    </xf>
    <xf numFmtId="164" fontId="5" fillId="2" borderId="1" xfId="0" applyNumberFormat="1" applyFont="1" applyFill="1" applyBorder="1" applyAlignment="1" applyProtection="1">
      <alignment horizontal="left" vertical="top" wrapText="1"/>
    </xf>
    <xf numFmtId="164" fontId="5" fillId="3" borderId="3" xfId="0" applyNumberFormat="1" applyFont="1" applyFill="1" applyBorder="1" applyAlignment="1" applyProtection="1">
      <alignment vertical="top" wrapText="1"/>
    </xf>
    <xf numFmtId="164" fontId="5" fillId="0" borderId="2" xfId="0" applyNumberFormat="1" applyFont="1" applyFill="1" applyBorder="1" applyAlignment="1" applyProtection="1">
      <alignment vertical="top" wrapText="1"/>
    </xf>
    <xf numFmtId="2" fontId="7" fillId="0" borderId="2" xfId="0" applyNumberFormat="1" applyFont="1" applyFill="1" applyBorder="1" applyAlignment="1" applyProtection="1">
      <alignment horizontal="left" vertical="top" wrapText="1"/>
    </xf>
    <xf numFmtId="1" fontId="7" fillId="0" borderId="2" xfId="0" applyNumberFormat="1" applyFont="1" applyFill="1" applyBorder="1" applyAlignment="1" applyProtection="1">
      <alignment horizontal="center" vertical="top" wrapText="1"/>
    </xf>
    <xf numFmtId="2" fontId="7" fillId="0" borderId="2" xfId="0" applyNumberFormat="1" applyFont="1" applyFill="1" applyBorder="1" applyAlignment="1" applyProtection="1">
      <alignment horizontal="left" vertical="center" wrapText="1" indent="1"/>
    </xf>
    <xf numFmtId="1" fontId="7" fillId="4" borderId="2" xfId="0" applyNumberFormat="1" applyFont="1" applyFill="1" applyBorder="1" applyAlignment="1" applyProtection="1">
      <alignment horizontal="center" vertical="top" wrapText="1"/>
    </xf>
    <xf numFmtId="2" fontId="7" fillId="0" borderId="0" xfId="0" applyNumberFormat="1" applyFont="1" applyFill="1" applyBorder="1" applyAlignment="1" applyProtection="1">
      <alignment horizontal="left" vertical="center" wrapText="1"/>
    </xf>
    <xf numFmtId="2" fontId="9" fillId="2" borderId="2" xfId="0" applyNumberFormat="1" applyFont="1" applyFill="1" applyBorder="1" applyAlignment="1" applyProtection="1">
      <alignment horizontal="left" vertical="top" wrapText="1"/>
    </xf>
    <xf numFmtId="0" fontId="9" fillId="2" borderId="2" xfId="0" applyFont="1" applyFill="1" applyBorder="1" applyAlignment="1">
      <alignment vertical="top" wrapText="1"/>
    </xf>
    <xf numFmtId="1" fontId="9" fillId="2" borderId="2" xfId="0" applyNumberFormat="1" applyFont="1" applyFill="1" applyBorder="1" applyAlignment="1" applyProtection="1">
      <alignment horizontal="center" vertical="top" wrapText="1"/>
    </xf>
    <xf numFmtId="0" fontId="0" fillId="0" borderId="0" xfId="0" applyFont="1"/>
    <xf numFmtId="2" fontId="5" fillId="0" borderId="2" xfId="0" applyNumberFormat="1" applyFont="1" applyFill="1" applyBorder="1" applyAlignment="1" applyProtection="1">
      <alignment horizontal="left" vertical="top" wrapText="1"/>
    </xf>
    <xf numFmtId="1" fontId="7" fillId="0" borderId="1" xfId="0" applyNumberFormat="1" applyFont="1" applyFill="1" applyBorder="1" applyAlignment="1" applyProtection="1">
      <alignment horizontal="center" vertical="top" wrapText="1"/>
    </xf>
    <xf numFmtId="1" fontId="7" fillId="3" borderId="3" xfId="0" applyNumberFormat="1" applyFont="1" applyFill="1" applyBorder="1" applyAlignment="1" applyProtection="1">
      <alignment horizontal="center" vertical="top" wrapText="1"/>
    </xf>
    <xf numFmtId="2" fontId="11" fillId="0" borderId="2" xfId="0" applyNumberFormat="1" applyFont="1" applyFill="1" applyBorder="1" applyAlignment="1" applyProtection="1">
      <alignment horizontal="left" vertical="top" wrapText="1"/>
    </xf>
    <xf numFmtId="2" fontId="11" fillId="0" borderId="2" xfId="0" applyNumberFormat="1" applyFont="1" applyFill="1" applyBorder="1" applyAlignment="1" applyProtection="1">
      <alignment horizontal="left" vertical="center" wrapText="1"/>
    </xf>
    <xf numFmtId="0" fontId="10" fillId="4" borderId="2" xfId="0" applyFont="1" applyFill="1" applyBorder="1" applyAlignment="1">
      <alignment horizontal="left" vertical="top" wrapText="1"/>
    </xf>
    <xf numFmtId="2" fontId="7" fillId="0" borderId="2" xfId="0" applyNumberFormat="1" applyFont="1" applyFill="1" applyBorder="1" applyAlignment="1" applyProtection="1">
      <alignment horizontal="left" vertical="center" wrapText="1" indent="2"/>
    </xf>
    <xf numFmtId="0" fontId="1" fillId="0" borderId="2" xfId="0" applyFont="1" applyBorder="1" applyAlignment="1">
      <alignment wrapText="1"/>
    </xf>
    <xf numFmtId="167" fontId="7" fillId="0" borderId="2" xfId="0" applyNumberFormat="1" applyFont="1" applyFill="1" applyBorder="1" applyAlignment="1" applyProtection="1">
      <alignment horizontal="left" vertical="top" wrapText="1"/>
    </xf>
    <xf numFmtId="164" fontId="6" fillId="0" borderId="1" xfId="0" applyNumberFormat="1" applyFont="1" applyFill="1" applyBorder="1" applyAlignment="1" applyProtection="1">
      <alignment horizontal="center" vertical="top" wrapText="1"/>
    </xf>
    <xf numFmtId="166" fontId="6" fillId="5" borderId="1" xfId="0" applyNumberFormat="1" applyFont="1" applyFill="1" applyBorder="1" applyAlignment="1" applyProtection="1">
      <alignment horizontal="center" vertical="center" wrapText="1"/>
    </xf>
    <xf numFmtId="164" fontId="6" fillId="2" borderId="1" xfId="0" applyNumberFormat="1" applyFont="1" applyFill="1" applyBorder="1" applyAlignment="1" applyProtection="1">
      <alignment horizontal="center" vertical="top" wrapText="1"/>
    </xf>
    <xf numFmtId="164" fontId="6" fillId="3" borderId="3" xfId="0" applyNumberFormat="1" applyFont="1" applyFill="1" applyBorder="1" applyAlignment="1" applyProtection="1">
      <alignment horizontal="center" vertical="top" wrapText="1"/>
    </xf>
    <xf numFmtId="164" fontId="6" fillId="0" borderId="2" xfId="0" applyNumberFormat="1" applyFont="1" applyFill="1" applyBorder="1" applyAlignment="1" applyProtection="1">
      <alignment horizontal="center" vertical="top" wrapText="1"/>
    </xf>
    <xf numFmtId="2" fontId="6" fillId="0" borderId="2" xfId="0" applyNumberFormat="1" applyFont="1" applyFill="1" applyBorder="1" applyAlignment="1" applyProtection="1">
      <alignment horizontal="center" vertical="top" wrapText="1"/>
    </xf>
    <xf numFmtId="2" fontId="8" fillId="0" borderId="2" xfId="0" applyNumberFormat="1" applyFont="1" applyFill="1" applyBorder="1" applyAlignment="1" applyProtection="1">
      <alignment horizontal="center" vertical="top" wrapText="1"/>
    </xf>
    <xf numFmtId="2" fontId="9" fillId="2" borderId="2" xfId="0" applyNumberFormat="1" applyFont="1" applyFill="1" applyBorder="1" applyAlignment="1" applyProtection="1">
      <alignment horizontal="center" vertical="top" wrapText="1"/>
    </xf>
    <xf numFmtId="2" fontId="7" fillId="3" borderId="2" xfId="0" applyNumberFormat="1" applyFont="1" applyFill="1" applyBorder="1" applyAlignment="1" applyProtection="1">
      <alignment horizontal="left" vertical="top" wrapText="1"/>
    </xf>
    <xf numFmtId="2" fontId="8" fillId="3" borderId="2" xfId="0" applyNumberFormat="1" applyFont="1" applyFill="1" applyBorder="1" applyAlignment="1" applyProtection="1">
      <alignment horizontal="center" vertical="top" wrapText="1"/>
    </xf>
    <xf numFmtId="1" fontId="7" fillId="3" borderId="2" xfId="0" applyNumberFormat="1" applyFont="1" applyFill="1" applyBorder="1" applyAlignment="1" applyProtection="1">
      <alignment horizontal="center" vertical="top" wrapText="1"/>
    </xf>
    <xf numFmtId="0" fontId="2" fillId="0" borderId="20" xfId="0" applyFont="1" applyBorder="1"/>
    <xf numFmtId="0" fontId="3" fillId="0" borderId="21" xfId="0" applyFont="1" applyBorder="1" applyAlignment="1">
      <alignment horizontal="center" vertical="center" wrapText="1"/>
    </xf>
    <xf numFmtId="0" fontId="3" fillId="0" borderId="22" xfId="0" applyFont="1" applyBorder="1" applyAlignment="1">
      <alignment horizontal="center" vertical="center"/>
    </xf>
    <xf numFmtId="0" fontId="1" fillId="0" borderId="11" xfId="0" applyFont="1" applyBorder="1" applyAlignment="1">
      <alignment horizontal="center"/>
    </xf>
    <xf numFmtId="0" fontId="1" fillId="0" borderId="23" xfId="0" applyFont="1" applyBorder="1" applyAlignment="1">
      <alignment horizontal="center"/>
    </xf>
    <xf numFmtId="0" fontId="2" fillId="0" borderId="12" xfId="0" applyFont="1" applyBorder="1" applyAlignment="1">
      <alignment horizontal="center"/>
    </xf>
    <xf numFmtId="0" fontId="1" fillId="0" borderId="24" xfId="0" applyFont="1" applyBorder="1" applyAlignment="1">
      <alignment horizontal="center" vertical="center"/>
    </xf>
    <xf numFmtId="0" fontId="1" fillId="0" borderId="25" xfId="0" applyFont="1" applyBorder="1"/>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164" fontId="5" fillId="0" borderId="1" xfId="0" applyNumberFormat="1" applyFont="1" applyFill="1" applyBorder="1" applyAlignment="1" applyProtection="1">
      <alignment horizontal="left" vertical="top" wrapText="1"/>
    </xf>
    <xf numFmtId="0" fontId="12" fillId="0" borderId="0" xfId="0" applyFont="1" applyAlignment="1">
      <alignment horizontal="left" vertical="top" wrapText="1" indent="2"/>
    </xf>
    <xf numFmtId="0" fontId="12" fillId="0" borderId="0" xfId="0" applyFont="1" applyAlignment="1">
      <alignment vertical="top" wrapText="1"/>
    </xf>
    <xf numFmtId="1" fontId="7" fillId="2" borderId="1" xfId="0" applyNumberFormat="1" applyFont="1" applyFill="1" applyBorder="1" applyAlignment="1" applyProtection="1">
      <alignment horizontal="center" vertical="top" wrapText="1"/>
    </xf>
    <xf numFmtId="164" fontId="5" fillId="3" borderId="3" xfId="0" applyNumberFormat="1" applyFont="1" applyFill="1" applyBorder="1" applyAlignment="1" applyProtection="1">
      <alignment horizontal="left" vertical="top" wrapText="1"/>
    </xf>
    <xf numFmtId="164" fontId="5" fillId="0" borderId="2" xfId="0" applyNumberFormat="1" applyFont="1" applyFill="1" applyBorder="1" applyAlignment="1" applyProtection="1">
      <alignment horizontal="left" vertical="top" wrapText="1"/>
    </xf>
    <xf numFmtId="0" fontId="10" fillId="0" borderId="0" xfId="0" applyFont="1" applyAlignment="1">
      <alignment horizontal="left" vertical="top" wrapText="1" indent="2"/>
    </xf>
    <xf numFmtId="0" fontId="10" fillId="0" borderId="0" xfId="0" applyFont="1" applyAlignment="1">
      <alignment vertical="top" wrapText="1"/>
    </xf>
    <xf numFmtId="0" fontId="10" fillId="4" borderId="0" xfId="0" applyFont="1" applyFill="1" applyAlignment="1">
      <alignment horizontal="left" vertical="top" wrapText="1" indent="2"/>
    </xf>
    <xf numFmtId="0" fontId="10" fillId="4" borderId="0" xfId="0" applyFont="1" applyFill="1" applyAlignment="1">
      <alignment vertical="top" wrapText="1"/>
    </xf>
    <xf numFmtId="0" fontId="12" fillId="0" borderId="0" xfId="0" applyFont="1" applyFill="1" applyAlignment="1">
      <alignment horizontal="left" vertical="top" wrapText="1" indent="2"/>
    </xf>
    <xf numFmtId="0" fontId="12" fillId="0" borderId="0" xfId="0" applyFont="1" applyFill="1" applyAlignment="1">
      <alignment vertical="top" wrapText="1"/>
    </xf>
    <xf numFmtId="0" fontId="12" fillId="0" borderId="0" xfId="0" applyFont="1" applyFill="1" applyBorder="1" applyAlignment="1">
      <alignment horizontal="left" vertical="center" wrapText="1"/>
    </xf>
    <xf numFmtId="0" fontId="10" fillId="0" borderId="0" xfId="0" applyFont="1" applyFill="1" applyAlignment="1">
      <alignment horizontal="left" vertical="top" wrapText="1" indent="2"/>
    </xf>
    <xf numFmtId="0" fontId="10" fillId="0" borderId="0" xfId="0" applyFont="1" applyFill="1" applyAlignment="1">
      <alignment vertical="top" wrapText="1"/>
    </xf>
    <xf numFmtId="1" fontId="12" fillId="0" borderId="16" xfId="0" applyNumberFormat="1" applyFont="1" applyFill="1" applyBorder="1" applyAlignment="1">
      <alignment vertical="top" wrapText="1"/>
    </xf>
    <xf numFmtId="0" fontId="12" fillId="0" borderId="17" xfId="0" applyFont="1" applyFill="1" applyBorder="1" applyAlignment="1">
      <alignment vertical="top" wrapText="1"/>
    </xf>
    <xf numFmtId="0" fontId="12" fillId="4" borderId="0" xfId="0" applyFont="1" applyFill="1" applyAlignment="1">
      <alignment vertical="top" wrapText="1"/>
    </xf>
    <xf numFmtId="0" fontId="12" fillId="0" borderId="0" xfId="0" applyFont="1" applyAlignment="1">
      <alignment horizontal="center" vertical="top" wrapText="1"/>
    </xf>
    <xf numFmtId="0" fontId="12" fillId="0" borderId="0" xfId="0" applyFont="1" applyAlignment="1">
      <alignment horizontal="left" vertical="top" wrapText="1"/>
    </xf>
    <xf numFmtId="164" fontId="5" fillId="0" borderId="1" xfId="0" applyNumberFormat="1" applyFont="1" applyFill="1" applyBorder="1" applyAlignment="1" applyProtection="1">
      <alignment horizontal="right" vertical="top" wrapText="1"/>
    </xf>
    <xf numFmtId="164" fontId="5" fillId="0" borderId="1" xfId="0" applyNumberFormat="1" applyFont="1" applyFill="1" applyBorder="1" applyAlignment="1" applyProtection="1">
      <alignment horizontal="right" vertical="center" wrapText="1"/>
    </xf>
    <xf numFmtId="49" fontId="5" fillId="0" borderId="1" xfId="0" applyNumberFormat="1" applyFont="1" applyFill="1" applyBorder="1" applyAlignment="1" applyProtection="1">
      <alignment horizontal="left" vertical="top" wrapText="1"/>
    </xf>
    <xf numFmtId="165" fontId="5" fillId="0" borderId="1" xfId="0" applyNumberFormat="1" applyFont="1" applyFill="1" applyBorder="1" applyAlignment="1" applyProtection="1">
      <alignment horizontal="right" vertical="top" wrapText="1"/>
    </xf>
    <xf numFmtId="164" fontId="5" fillId="2" borderId="1" xfId="0" applyNumberFormat="1" applyFont="1" applyFill="1" applyBorder="1" applyAlignment="1" applyProtection="1">
      <alignment vertical="top" wrapText="1"/>
    </xf>
    <xf numFmtId="164" fontId="7" fillId="2" borderId="1" xfId="0" applyNumberFormat="1" applyFont="1" applyFill="1" applyBorder="1" applyAlignment="1" applyProtection="1">
      <alignment horizontal="right" vertical="top" wrapText="1"/>
    </xf>
    <xf numFmtId="165" fontId="5" fillId="3" borderId="3" xfId="0" applyNumberFormat="1" applyFont="1" applyFill="1" applyBorder="1" applyAlignment="1" applyProtection="1">
      <alignment horizontal="right" vertical="top" wrapText="1"/>
    </xf>
    <xf numFmtId="165" fontId="5" fillId="0" borderId="2" xfId="0" applyNumberFormat="1" applyFont="1" applyFill="1" applyBorder="1" applyAlignment="1" applyProtection="1">
      <alignment horizontal="right" vertical="top" wrapText="1"/>
    </xf>
    <xf numFmtId="165" fontId="7" fillId="0" borderId="2" xfId="0" applyNumberFormat="1" applyFont="1" applyFill="1" applyBorder="1" applyAlignment="1" applyProtection="1">
      <alignment horizontal="right" vertical="top" wrapText="1"/>
    </xf>
    <xf numFmtId="165" fontId="7" fillId="3" borderId="2" xfId="0" applyNumberFormat="1" applyFont="1" applyFill="1" applyBorder="1" applyAlignment="1" applyProtection="1">
      <alignment horizontal="right" vertical="top" wrapText="1"/>
    </xf>
    <xf numFmtId="0" fontId="12" fillId="0" borderId="0" xfId="0" applyFont="1" applyAlignment="1">
      <alignment horizontal="left"/>
    </xf>
    <xf numFmtId="165" fontId="9" fillId="2" borderId="2" xfId="0" applyNumberFormat="1" applyFont="1" applyFill="1" applyBorder="1" applyAlignment="1" applyProtection="1">
      <alignment horizontal="right" vertical="top" wrapText="1"/>
    </xf>
    <xf numFmtId="0" fontId="12" fillId="0" borderId="13" xfId="0" applyFont="1" applyBorder="1" applyAlignment="1">
      <alignment horizontal="left" vertical="top" wrapText="1" indent="2"/>
    </xf>
    <xf numFmtId="0" fontId="12" fillId="0" borderId="0" xfId="0" applyFont="1" applyAlignment="1">
      <alignment horizontal="left" vertical="top" wrapText="1" indent="2"/>
    </xf>
    <xf numFmtId="16" fontId="1" fillId="0" borderId="9" xfId="0" applyNumberFormat="1" applyFont="1" applyBorder="1" applyAlignment="1">
      <alignment horizontal="center" vertical="center" wrapText="1"/>
    </xf>
    <xf numFmtId="0" fontId="0" fillId="0" borderId="10" xfId="0" applyBorder="1" applyAlignment="1">
      <alignment horizontal="center" vertical="center"/>
    </xf>
    <xf numFmtId="0" fontId="1" fillId="0" borderId="4" xfId="0" applyFont="1" applyBorder="1" applyAlignment="1">
      <alignment horizontal="center" vertical="center"/>
    </xf>
    <xf numFmtId="0" fontId="0" fillId="0" borderId="19" xfId="0" applyBorder="1" applyAlignment="1">
      <alignment horizontal="center" vertical="center"/>
    </xf>
    <xf numFmtId="0" fontId="1" fillId="0" borderId="5" xfId="0" applyFont="1" applyBorder="1" applyAlignment="1">
      <alignment horizontal="center" vertical="center"/>
    </xf>
    <xf numFmtId="0" fontId="0" fillId="0" borderId="15" xfId="0" applyBorder="1" applyAlignment="1">
      <alignment horizontal="center" vertical="center"/>
    </xf>
    <xf numFmtId="0" fontId="1" fillId="0" borderId="9" xfId="0" applyFont="1" applyBorder="1" applyAlignment="1">
      <alignment horizontal="center" vertical="center" wrapText="1"/>
    </xf>
    <xf numFmtId="0" fontId="0" fillId="0" borderId="18" xfId="0" applyBorder="1" applyAlignment="1">
      <alignment horizontal="center" vertical="center"/>
    </xf>
    <xf numFmtId="0" fontId="1" fillId="0" borderId="0" xfId="0" applyFont="1" applyBorder="1" applyAlignment="1">
      <alignment horizontal="center" vertical="center"/>
    </xf>
    <xf numFmtId="0" fontId="1" fillId="0" borderId="29" xfId="0" applyFont="1" applyBorder="1" applyAlignment="1">
      <alignment horizontal="center" vertical="center"/>
    </xf>
    <xf numFmtId="0" fontId="3" fillId="0" borderId="0" xfId="0" applyFont="1" applyBorder="1" applyAlignment="1">
      <alignment horizontal="center" vertical="center"/>
    </xf>
    <xf numFmtId="0" fontId="1" fillId="6" borderId="23" xfId="0" applyFont="1" applyFill="1" applyBorder="1" applyAlignment="1">
      <alignment horizontal="center"/>
    </xf>
    <xf numFmtId="0" fontId="13" fillId="0" borderId="8" xfId="0" applyFont="1" applyBorder="1"/>
    <xf numFmtId="2" fontId="7" fillId="0" borderId="0" xfId="0" applyNumberFormat="1" applyFont="1" applyFill="1" applyBorder="1" applyAlignment="1" applyProtection="1">
      <alignment horizontal="left" vertical="top" wrapText="1"/>
    </xf>
    <xf numFmtId="2" fontId="7" fillId="7" borderId="2" xfId="0" applyNumberFormat="1" applyFont="1" applyFill="1" applyBorder="1" applyAlignment="1" applyProtection="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9"/>
  <sheetViews>
    <sheetView tabSelected="1" zoomScale="130" zoomScaleNormal="130" zoomScaleSheetLayoutView="110" workbookViewId="0">
      <selection activeCell="C30" sqref="C30"/>
    </sheetView>
  </sheetViews>
  <sheetFormatPr defaultColWidth="8.85546875" defaultRowHeight="12.75" x14ac:dyDescent="0.25"/>
  <cols>
    <col min="1" max="1" width="7.140625" style="61" customWidth="1"/>
    <col min="2" max="2" width="6.5703125" style="77" bestFit="1" customWidth="1"/>
    <col min="3" max="3" width="90.28515625" style="61" customWidth="1"/>
    <col min="4" max="4" width="11" style="66" customWidth="1"/>
    <col min="5" max="5" width="2.85546875" style="61" bestFit="1" customWidth="1"/>
    <col min="6" max="6" width="10.28515625" style="61" customWidth="1"/>
    <col min="7" max="7" width="3.140625" style="60" bestFit="1" customWidth="1"/>
    <col min="8" max="8" width="11.7109375" style="61" bestFit="1" customWidth="1"/>
    <col min="9" max="9" width="15.85546875" style="61" customWidth="1"/>
    <col min="10" max="16384" width="8.85546875" style="61"/>
  </cols>
  <sheetData>
    <row r="1" spans="1:9" x14ac:dyDescent="0.25">
      <c r="A1" s="59" t="s">
        <v>98</v>
      </c>
      <c r="B1" s="37"/>
      <c r="C1" s="14" t="s">
        <v>97</v>
      </c>
      <c r="D1" s="59"/>
      <c r="E1" s="29"/>
      <c r="F1" s="79"/>
    </row>
    <row r="2" spans="1:9" ht="25.5" x14ac:dyDescent="0.25">
      <c r="A2" s="80" t="s">
        <v>43</v>
      </c>
      <c r="B2" s="38">
        <v>43501</v>
      </c>
      <c r="C2" s="14" t="s">
        <v>68</v>
      </c>
      <c r="D2" s="59"/>
      <c r="E2" s="29"/>
      <c r="F2" s="79"/>
    </row>
    <row r="3" spans="1:9" x14ac:dyDescent="0.25">
      <c r="A3" s="15"/>
      <c r="B3" s="37"/>
      <c r="C3" s="14"/>
      <c r="D3" s="59"/>
      <c r="E3" s="29"/>
      <c r="F3" s="79"/>
    </row>
    <row r="4" spans="1:9" ht="25.5" x14ac:dyDescent="0.25">
      <c r="A4" s="81" t="s">
        <v>2</v>
      </c>
      <c r="B4" s="37" t="s">
        <v>3</v>
      </c>
      <c r="C4" s="15" t="s">
        <v>31</v>
      </c>
      <c r="D4" s="59"/>
      <c r="E4" s="29" t="s">
        <v>3</v>
      </c>
      <c r="F4" s="82" t="s">
        <v>3</v>
      </c>
    </row>
    <row r="5" spans="1:9" x14ac:dyDescent="0.25">
      <c r="A5" s="16"/>
      <c r="B5" s="39"/>
      <c r="C5" s="83" t="s">
        <v>4</v>
      </c>
      <c r="D5" s="16"/>
      <c r="E5" s="62"/>
      <c r="F5" s="84"/>
    </row>
    <row r="6" spans="1:9" x14ac:dyDescent="0.25">
      <c r="A6" s="17"/>
      <c r="B6" s="40"/>
      <c r="C6" s="63" t="s">
        <v>5</v>
      </c>
      <c r="D6" s="63"/>
      <c r="E6" s="30"/>
      <c r="F6" s="85"/>
    </row>
    <row r="7" spans="1:9" x14ac:dyDescent="0.25">
      <c r="A7" s="18"/>
      <c r="B7" s="41"/>
      <c r="C7" s="18"/>
      <c r="D7" s="64"/>
      <c r="E7" s="20"/>
      <c r="F7" s="86"/>
    </row>
    <row r="8" spans="1:9" s="66" customFormat="1" x14ac:dyDescent="0.25">
      <c r="A8" s="28">
        <f>1</f>
        <v>1</v>
      </c>
      <c r="B8" s="42"/>
      <c r="C8" s="28" t="s">
        <v>6</v>
      </c>
      <c r="D8" s="28" t="s">
        <v>1</v>
      </c>
      <c r="E8" s="20">
        <v>2</v>
      </c>
      <c r="F8" s="86">
        <f>TIME(13,0,0)</f>
        <v>0.54166666666666663</v>
      </c>
      <c r="G8" s="65"/>
    </row>
    <row r="9" spans="1:9" x14ac:dyDescent="0.25">
      <c r="A9" s="19">
        <v>1.01</v>
      </c>
      <c r="B9" s="43" t="s">
        <v>7</v>
      </c>
      <c r="C9" s="19" t="s">
        <v>40</v>
      </c>
      <c r="D9" s="19" t="s">
        <v>1</v>
      </c>
      <c r="E9" s="20">
        <v>10</v>
      </c>
      <c r="F9" s="87">
        <f t="shared" ref="F9:F33" si="0">F8+TIME(0,E8,0)</f>
        <v>0.54305555555555551</v>
      </c>
      <c r="G9" s="91"/>
      <c r="H9" s="92"/>
      <c r="I9" s="92"/>
    </row>
    <row r="10" spans="1:9" x14ac:dyDescent="0.25">
      <c r="A10" s="19">
        <v>1.02</v>
      </c>
      <c r="B10" s="43" t="s">
        <v>8</v>
      </c>
      <c r="C10" s="19" t="s">
        <v>9</v>
      </c>
      <c r="D10" s="19" t="s">
        <v>1</v>
      </c>
      <c r="E10" s="20">
        <v>5</v>
      </c>
      <c r="F10" s="87">
        <f t="shared" si="0"/>
        <v>0.54999999999999993</v>
      </c>
    </row>
    <row r="11" spans="1:9" ht="89.25" x14ac:dyDescent="0.25">
      <c r="A11" s="19">
        <v>1.03</v>
      </c>
      <c r="B11" s="43" t="s">
        <v>37</v>
      </c>
      <c r="C11" s="19" t="s">
        <v>96</v>
      </c>
      <c r="D11" s="19" t="s">
        <v>1</v>
      </c>
      <c r="E11" s="20">
        <v>3</v>
      </c>
      <c r="F11" s="87">
        <f t="shared" si="0"/>
        <v>0.55347222222222214</v>
      </c>
    </row>
    <row r="12" spans="1:9" x14ac:dyDescent="0.25">
      <c r="A12" s="19">
        <f>A8+1</f>
        <v>2</v>
      </c>
      <c r="B12" s="43" t="s">
        <v>8</v>
      </c>
      <c r="C12" s="19" t="s">
        <v>38</v>
      </c>
      <c r="D12" s="19" t="s">
        <v>36</v>
      </c>
      <c r="E12" s="20">
        <v>15</v>
      </c>
      <c r="F12" s="87">
        <f t="shared" si="0"/>
        <v>0.55555555555555547</v>
      </c>
      <c r="H12" s="61" t="s">
        <v>99</v>
      </c>
    </row>
    <row r="13" spans="1:9" x14ac:dyDescent="0.25">
      <c r="A13" s="19">
        <f>A12+1</f>
        <v>3</v>
      </c>
      <c r="B13" s="43"/>
      <c r="C13" s="19" t="s">
        <v>84</v>
      </c>
      <c r="D13" s="19" t="s">
        <v>47</v>
      </c>
      <c r="E13" s="20">
        <v>10</v>
      </c>
      <c r="F13" s="87">
        <f t="shared" si="0"/>
        <v>0.5659722222222221</v>
      </c>
      <c r="H13" s="61" t="s">
        <v>101</v>
      </c>
    </row>
    <row r="14" spans="1:9" s="66" customFormat="1" ht="13.5" x14ac:dyDescent="0.25">
      <c r="A14" s="19">
        <f>A13+1</f>
        <v>4</v>
      </c>
      <c r="B14" s="42"/>
      <c r="C14" s="31" t="s">
        <v>56</v>
      </c>
      <c r="D14" s="28"/>
      <c r="E14" s="20"/>
      <c r="F14" s="87">
        <f t="shared" si="0"/>
        <v>0.57291666666666652</v>
      </c>
      <c r="G14" s="65"/>
    </row>
    <row r="15" spans="1:9" x14ac:dyDescent="0.25">
      <c r="A15" s="19">
        <f>A14+0.01</f>
        <v>4.01</v>
      </c>
      <c r="B15" s="43" t="s">
        <v>8</v>
      </c>
      <c r="C15" s="21" t="s">
        <v>72</v>
      </c>
      <c r="D15" s="19" t="s">
        <v>0</v>
      </c>
      <c r="E15" s="22">
        <v>3</v>
      </c>
      <c r="F15" s="87">
        <f t="shared" si="0"/>
        <v>0.57291666666666652</v>
      </c>
    </row>
    <row r="16" spans="1:9" x14ac:dyDescent="0.25">
      <c r="A16" s="36" t="s">
        <v>65</v>
      </c>
      <c r="B16" s="43" t="s">
        <v>8</v>
      </c>
      <c r="C16" s="34" t="s">
        <v>100</v>
      </c>
      <c r="D16" s="19" t="s">
        <v>0</v>
      </c>
      <c r="E16" s="22">
        <v>1</v>
      </c>
      <c r="F16" s="87">
        <f t="shared" si="0"/>
        <v>0.57499999999999984</v>
      </c>
    </row>
    <row r="17" spans="1:9" x14ac:dyDescent="0.25">
      <c r="A17" s="19" t="s">
        <v>65</v>
      </c>
      <c r="B17" s="43" t="s">
        <v>8</v>
      </c>
      <c r="C17" s="34" t="s">
        <v>81</v>
      </c>
      <c r="D17" s="19" t="s">
        <v>0</v>
      </c>
      <c r="E17" s="22">
        <v>0</v>
      </c>
      <c r="F17" s="87">
        <f t="shared" si="0"/>
        <v>0.57569444444444429</v>
      </c>
    </row>
    <row r="18" spans="1:9" x14ac:dyDescent="0.25">
      <c r="A18" s="19">
        <f>A15+0.01</f>
        <v>4.0199999999999996</v>
      </c>
      <c r="B18" s="43" t="s">
        <v>8</v>
      </c>
      <c r="C18" s="21" t="s">
        <v>64</v>
      </c>
      <c r="D18" s="19" t="s">
        <v>0</v>
      </c>
      <c r="E18" s="22">
        <v>3</v>
      </c>
      <c r="F18" s="87">
        <f t="shared" si="0"/>
        <v>0.57569444444444429</v>
      </c>
    </row>
    <row r="19" spans="1:9" ht="114.75" x14ac:dyDescent="0.25">
      <c r="A19" s="19">
        <f>A18+0.01</f>
        <v>4.0299999999999994</v>
      </c>
      <c r="B19" s="43" t="s">
        <v>7</v>
      </c>
      <c r="C19" s="21" t="s">
        <v>102</v>
      </c>
      <c r="D19" s="19" t="s">
        <v>0</v>
      </c>
      <c r="E19" s="22">
        <v>3</v>
      </c>
      <c r="F19" s="87">
        <f t="shared" si="0"/>
        <v>0.57777777777777761</v>
      </c>
    </row>
    <row r="20" spans="1:9" ht="28.5" customHeight="1" x14ac:dyDescent="0.25">
      <c r="A20" s="28">
        <f>A14+1</f>
        <v>5</v>
      </c>
      <c r="B20" s="43" t="s">
        <v>37</v>
      </c>
      <c r="C20" s="21" t="s">
        <v>66</v>
      </c>
      <c r="D20" s="19" t="s">
        <v>73</v>
      </c>
      <c r="E20" s="22">
        <v>15</v>
      </c>
      <c r="F20" s="87">
        <f t="shared" si="0"/>
        <v>0.57986111111111094</v>
      </c>
    </row>
    <row r="21" spans="1:9" s="68" customFormat="1" ht="13.5" x14ac:dyDescent="0.25">
      <c r="A21" s="28">
        <f>A20+1</f>
        <v>6</v>
      </c>
      <c r="B21" s="42"/>
      <c r="C21" s="32" t="s">
        <v>42</v>
      </c>
      <c r="D21" s="28"/>
      <c r="E21" s="22"/>
      <c r="F21" s="87">
        <f t="shared" si="0"/>
        <v>0.59027777777777757</v>
      </c>
      <c r="G21" s="67"/>
    </row>
    <row r="22" spans="1:9" s="70" customFormat="1" ht="114.75" x14ac:dyDescent="0.25">
      <c r="A22" s="45">
        <f t="shared" ref="A22:A26" si="1">A21+0.01</f>
        <v>6.01</v>
      </c>
      <c r="B22" s="46" t="s">
        <v>70</v>
      </c>
      <c r="C22" s="45" t="s">
        <v>71</v>
      </c>
      <c r="D22" s="45" t="s">
        <v>67</v>
      </c>
      <c r="E22" s="47">
        <v>0</v>
      </c>
      <c r="F22" s="88">
        <f t="shared" si="0"/>
        <v>0.59027777777777757</v>
      </c>
      <c r="G22" s="69"/>
    </row>
    <row r="23" spans="1:9" s="70" customFormat="1" ht="89.25" x14ac:dyDescent="0.25">
      <c r="A23" s="45">
        <f t="shared" si="1"/>
        <v>6.02</v>
      </c>
      <c r="B23" s="46" t="s">
        <v>70</v>
      </c>
      <c r="C23" s="45" t="s">
        <v>75</v>
      </c>
      <c r="D23" s="45" t="s">
        <v>67</v>
      </c>
      <c r="E23" s="47">
        <v>0</v>
      </c>
      <c r="F23" s="88">
        <f t="shared" si="0"/>
        <v>0.59027777777777757</v>
      </c>
      <c r="G23" s="69"/>
    </row>
    <row r="24" spans="1:9" s="70" customFormat="1" ht="89.25" x14ac:dyDescent="0.25">
      <c r="A24" s="45">
        <f t="shared" si="1"/>
        <v>6.0299999999999994</v>
      </c>
      <c r="B24" s="46" t="s">
        <v>70</v>
      </c>
      <c r="C24" s="45" t="s">
        <v>76</v>
      </c>
      <c r="D24" s="45" t="s">
        <v>69</v>
      </c>
      <c r="E24" s="47">
        <v>0</v>
      </c>
      <c r="F24" s="88">
        <f t="shared" si="0"/>
        <v>0.59027777777777757</v>
      </c>
      <c r="G24" s="69"/>
    </row>
    <row r="25" spans="1:9" s="70" customFormat="1" ht="114.75" x14ac:dyDescent="0.25">
      <c r="A25" s="19">
        <f t="shared" si="1"/>
        <v>6.0399999999999991</v>
      </c>
      <c r="B25" s="43" t="s">
        <v>44</v>
      </c>
      <c r="C25" s="19" t="s">
        <v>104</v>
      </c>
      <c r="D25" s="19"/>
      <c r="E25" s="20">
        <v>3</v>
      </c>
      <c r="F25" s="87">
        <f t="shared" si="0"/>
        <v>0.59027777777777757</v>
      </c>
      <c r="G25" s="69"/>
      <c r="H25" s="70" t="s">
        <v>103</v>
      </c>
    </row>
    <row r="26" spans="1:9" s="70" customFormat="1" x14ac:dyDescent="0.25">
      <c r="A26" s="19">
        <f t="shared" si="1"/>
        <v>6.0499999999999989</v>
      </c>
      <c r="B26" s="43" t="s">
        <v>44</v>
      </c>
      <c r="C26" s="19"/>
      <c r="D26" s="19"/>
      <c r="E26" s="20"/>
      <c r="F26" s="87">
        <f t="shared" si="0"/>
        <v>0.59236111111111089</v>
      </c>
      <c r="G26" s="69"/>
    </row>
    <row r="27" spans="1:9" s="70" customFormat="1" x14ac:dyDescent="0.25">
      <c r="A27" s="28">
        <f>A21+1</f>
        <v>7</v>
      </c>
      <c r="B27" s="42"/>
      <c r="C27" s="28" t="s">
        <v>53</v>
      </c>
      <c r="D27" s="28"/>
      <c r="E27" s="20"/>
      <c r="F27" s="87">
        <f t="shared" si="0"/>
        <v>0.59236111111111089</v>
      </c>
      <c r="G27" s="23"/>
      <c r="H27" s="71"/>
      <c r="I27" s="71"/>
    </row>
    <row r="28" spans="1:9" s="66" customFormat="1" ht="27.75" customHeight="1" x14ac:dyDescent="0.25">
      <c r="A28" s="19">
        <f>A27+0.01</f>
        <v>7.01</v>
      </c>
      <c r="B28" s="43" t="s">
        <v>37</v>
      </c>
      <c r="C28" s="19" t="s">
        <v>85</v>
      </c>
      <c r="D28" s="19" t="s">
        <v>74</v>
      </c>
      <c r="E28" s="20">
        <v>10</v>
      </c>
      <c r="F28" s="87">
        <f t="shared" si="0"/>
        <v>0.59236111111111089</v>
      </c>
      <c r="G28" s="72"/>
      <c r="H28" s="73" t="s">
        <v>105</v>
      </c>
      <c r="I28" s="73"/>
    </row>
    <row r="29" spans="1:9" s="66" customFormat="1" x14ac:dyDescent="0.25">
      <c r="A29" s="107">
        <f>A28+0.01</f>
        <v>7.02</v>
      </c>
      <c r="B29" s="43" t="s">
        <v>8</v>
      </c>
      <c r="C29" s="19" t="s">
        <v>94</v>
      </c>
      <c r="D29" s="19" t="s">
        <v>95</v>
      </c>
      <c r="E29" s="20">
        <v>3</v>
      </c>
      <c r="F29" s="87">
        <f t="shared" si="0"/>
        <v>0.59930555555555531</v>
      </c>
      <c r="G29" s="72"/>
      <c r="H29" s="73" t="s">
        <v>106</v>
      </c>
      <c r="I29" s="73"/>
    </row>
    <row r="30" spans="1:9" s="66" customFormat="1" ht="51" x14ac:dyDescent="0.25">
      <c r="A30" s="107">
        <v>7.03</v>
      </c>
      <c r="B30" s="43" t="s">
        <v>8</v>
      </c>
      <c r="C30" s="106" t="s">
        <v>113</v>
      </c>
      <c r="D30" s="106" t="s">
        <v>80</v>
      </c>
      <c r="E30" s="20">
        <v>1</v>
      </c>
      <c r="F30" s="87">
        <f t="shared" si="0"/>
        <v>0.60138888888888864</v>
      </c>
      <c r="G30" s="72"/>
      <c r="H30" s="73" t="s">
        <v>107</v>
      </c>
      <c r="I30" s="73"/>
    </row>
    <row r="31" spans="1:9" s="70" customFormat="1" ht="15" customHeight="1" x14ac:dyDescent="0.2">
      <c r="A31" s="107">
        <f>A27+1</f>
        <v>8</v>
      </c>
      <c r="B31" s="43" t="s">
        <v>8</v>
      </c>
      <c r="C31" s="89" t="s">
        <v>82</v>
      </c>
      <c r="D31" s="70" t="s">
        <v>83</v>
      </c>
      <c r="E31" s="20">
        <v>5</v>
      </c>
      <c r="F31" s="87">
        <f t="shared" si="0"/>
        <v>0.60208333333333308</v>
      </c>
      <c r="G31" s="71"/>
      <c r="H31" s="71" t="s">
        <v>108</v>
      </c>
      <c r="I31" s="71"/>
    </row>
    <row r="32" spans="1:9" s="70" customFormat="1" ht="25.5" x14ac:dyDescent="0.25">
      <c r="A32" s="19">
        <f>A31+1</f>
        <v>9</v>
      </c>
      <c r="B32" s="43" t="s">
        <v>8</v>
      </c>
      <c r="C32" s="19" t="s">
        <v>111</v>
      </c>
      <c r="D32" s="19" t="s">
        <v>80</v>
      </c>
      <c r="E32" s="20">
        <v>5</v>
      </c>
      <c r="F32" s="87">
        <f t="shared" si="0"/>
        <v>0.60555555555555529</v>
      </c>
      <c r="G32" s="71"/>
      <c r="H32" s="71" t="s">
        <v>109</v>
      </c>
      <c r="I32" s="71"/>
    </row>
    <row r="33" spans="1:8" ht="25.5" x14ac:dyDescent="0.25">
      <c r="A33" s="19">
        <f>A32+1</f>
        <v>10</v>
      </c>
      <c r="B33" s="43" t="s">
        <v>8</v>
      </c>
      <c r="C33" s="33" t="s">
        <v>33</v>
      </c>
      <c r="D33" s="19" t="s">
        <v>34</v>
      </c>
      <c r="E33" s="22">
        <v>10</v>
      </c>
      <c r="F33" s="87">
        <f t="shared" si="0"/>
        <v>0.6090277777777775</v>
      </c>
      <c r="H33" s="61" t="s">
        <v>110</v>
      </c>
    </row>
    <row r="34" spans="1:8" s="76" customFormat="1" ht="25.5" x14ac:dyDescent="0.25">
      <c r="A34" s="24">
        <f>A33+1</f>
        <v>11</v>
      </c>
      <c r="B34" s="44" t="s">
        <v>7</v>
      </c>
      <c r="C34" s="25" t="s">
        <v>41</v>
      </c>
      <c r="D34" s="24" t="s">
        <v>1</v>
      </c>
      <c r="E34" s="26"/>
      <c r="F34" s="90">
        <v>0.625</v>
      </c>
      <c r="G34" s="74">
        <f>MINUTE(F34-F33)-E33</f>
        <v>13</v>
      </c>
      <c r="H34" s="75" t="s">
        <v>52</v>
      </c>
    </row>
    <row r="35" spans="1:8" ht="25.5" x14ac:dyDescent="0.25">
      <c r="F35" s="61" t="s">
        <v>112</v>
      </c>
    </row>
    <row r="37" spans="1:8" x14ac:dyDescent="0.25">
      <c r="C37" s="66"/>
    </row>
    <row r="38" spans="1:8" x14ac:dyDescent="0.25">
      <c r="C38" s="78"/>
    </row>
    <row r="39" spans="1:8" x14ac:dyDescent="0.25">
      <c r="C39" s="78"/>
    </row>
  </sheetData>
  <mergeCells count="1">
    <mergeCell ref="G9:I9"/>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7"/>
  <sheetViews>
    <sheetView topLeftCell="A18" zoomScale="110" zoomScaleNormal="110" workbookViewId="0">
      <selection activeCell="B35" sqref="B35"/>
    </sheetView>
  </sheetViews>
  <sheetFormatPr defaultRowHeight="15" x14ac:dyDescent="0.25"/>
  <cols>
    <col min="2" max="2" width="16.28515625" customWidth="1"/>
    <col min="3" max="3" width="27.5703125" customWidth="1"/>
    <col min="4" max="5" width="11.5703125" customWidth="1"/>
    <col min="6" max="9" width="11.5703125" style="4" customWidth="1"/>
  </cols>
  <sheetData>
    <row r="1" spans="1:9" ht="15.75" thickBot="1" x14ac:dyDescent="0.3">
      <c r="F1" s="13"/>
    </row>
    <row r="2" spans="1:9" ht="15.75" customHeight="1" thickTop="1" x14ac:dyDescent="0.25">
      <c r="B2" s="95" t="s">
        <v>10</v>
      </c>
      <c r="C2" s="97" t="s">
        <v>11</v>
      </c>
      <c r="D2" s="99" t="s">
        <v>12</v>
      </c>
      <c r="E2" s="12" t="s">
        <v>89</v>
      </c>
      <c r="G2" s="93" t="s">
        <v>59</v>
      </c>
      <c r="H2" s="93" t="s">
        <v>57</v>
      </c>
      <c r="I2" s="93" t="s">
        <v>60</v>
      </c>
    </row>
    <row r="3" spans="1:9" ht="41.25" customHeight="1" thickBot="1" x14ac:dyDescent="0.3">
      <c r="B3" s="96"/>
      <c r="C3" s="98"/>
      <c r="D3" s="100"/>
      <c r="E3" s="11"/>
      <c r="G3" s="94"/>
      <c r="H3" s="94"/>
      <c r="I3" s="94"/>
    </row>
    <row r="4" spans="1:9" ht="15.75" thickTop="1" x14ac:dyDescent="0.25">
      <c r="A4">
        <v>1</v>
      </c>
      <c r="B4" s="54" t="s">
        <v>13</v>
      </c>
      <c r="C4" s="55" t="s">
        <v>54</v>
      </c>
      <c r="D4" s="56">
        <v>1</v>
      </c>
      <c r="E4" s="51" t="s">
        <v>86</v>
      </c>
      <c r="G4" s="8"/>
      <c r="H4" s="8"/>
      <c r="I4" s="8"/>
    </row>
    <row r="5" spans="1:9" x14ac:dyDescent="0.25">
      <c r="A5">
        <v>2</v>
      </c>
      <c r="B5" s="1" t="s">
        <v>14</v>
      </c>
      <c r="C5" s="2" t="s">
        <v>15</v>
      </c>
      <c r="D5" s="57">
        <v>1</v>
      </c>
      <c r="E5" s="52"/>
      <c r="G5" s="8"/>
      <c r="H5" s="8"/>
      <c r="I5" s="8"/>
    </row>
    <row r="6" spans="1:9" x14ac:dyDescent="0.25">
      <c r="A6">
        <v>3</v>
      </c>
      <c r="B6" s="1" t="s">
        <v>14</v>
      </c>
      <c r="C6" s="2" t="s">
        <v>22</v>
      </c>
      <c r="D6" s="57">
        <v>1</v>
      </c>
      <c r="E6" s="52" t="s">
        <v>86</v>
      </c>
      <c r="G6" s="9"/>
      <c r="H6" s="9"/>
      <c r="I6" s="9"/>
    </row>
    <row r="7" spans="1:9" x14ac:dyDescent="0.25">
      <c r="A7">
        <v>4</v>
      </c>
      <c r="B7" s="1" t="s">
        <v>16</v>
      </c>
      <c r="C7" s="2" t="s">
        <v>17</v>
      </c>
      <c r="D7" s="57">
        <v>1</v>
      </c>
      <c r="E7" s="52" t="s">
        <v>86</v>
      </c>
      <c r="G7" s="9"/>
      <c r="H7" s="9"/>
      <c r="I7" s="9"/>
    </row>
    <row r="8" spans="1:9" x14ac:dyDescent="0.25">
      <c r="A8">
        <v>5</v>
      </c>
      <c r="B8" s="1" t="s">
        <v>18</v>
      </c>
      <c r="C8" s="2" t="s">
        <v>19</v>
      </c>
      <c r="D8" s="57">
        <v>1</v>
      </c>
      <c r="E8" s="52" t="s">
        <v>86</v>
      </c>
      <c r="G8" s="9"/>
      <c r="H8" s="9"/>
      <c r="I8" s="9"/>
    </row>
    <row r="9" spans="1:9" x14ac:dyDescent="0.25">
      <c r="A9">
        <v>6</v>
      </c>
      <c r="B9" s="1" t="s">
        <v>32</v>
      </c>
      <c r="C9" s="2" t="s">
        <v>79</v>
      </c>
      <c r="D9" s="57">
        <v>1</v>
      </c>
      <c r="E9" s="52" t="s">
        <v>86</v>
      </c>
      <c r="G9" s="9"/>
      <c r="H9" s="9"/>
      <c r="I9" s="9"/>
    </row>
    <row r="10" spans="1:9" x14ac:dyDescent="0.25">
      <c r="A10">
        <v>7</v>
      </c>
      <c r="B10" s="1">
        <v>1</v>
      </c>
      <c r="C10" s="2" t="s">
        <v>78</v>
      </c>
      <c r="D10" s="57">
        <v>1</v>
      </c>
      <c r="E10" s="52" t="s">
        <v>86</v>
      </c>
      <c r="G10" s="9"/>
      <c r="H10" s="9"/>
      <c r="I10" s="9"/>
    </row>
    <row r="11" spans="1:9" x14ac:dyDescent="0.25">
      <c r="A11">
        <v>8</v>
      </c>
      <c r="B11" s="1">
        <v>3</v>
      </c>
      <c r="C11" s="2" t="s">
        <v>21</v>
      </c>
      <c r="D11" s="57">
        <v>1</v>
      </c>
      <c r="E11" s="52" t="s">
        <v>86</v>
      </c>
      <c r="G11" s="9"/>
      <c r="H11" s="9"/>
      <c r="I11" s="9"/>
    </row>
    <row r="12" spans="1:9" x14ac:dyDescent="0.25">
      <c r="A12">
        <v>9</v>
      </c>
      <c r="B12" s="1">
        <v>11</v>
      </c>
      <c r="C12" s="35" t="s">
        <v>77</v>
      </c>
      <c r="D12" s="57">
        <v>1</v>
      </c>
      <c r="E12" s="52" t="s">
        <v>86</v>
      </c>
      <c r="G12" s="9"/>
      <c r="H12" s="9"/>
      <c r="I12" s="9"/>
    </row>
    <row r="13" spans="1:9" x14ac:dyDescent="0.25">
      <c r="A13">
        <v>10</v>
      </c>
      <c r="B13" s="1">
        <v>15</v>
      </c>
      <c r="C13" s="2" t="s">
        <v>39</v>
      </c>
      <c r="D13" s="57">
        <v>1</v>
      </c>
      <c r="E13" s="52" t="s">
        <v>86</v>
      </c>
      <c r="G13" s="9"/>
      <c r="H13" s="9"/>
      <c r="I13" s="9"/>
    </row>
    <row r="14" spans="1:9" x14ac:dyDescent="0.25">
      <c r="A14">
        <v>3</v>
      </c>
      <c r="B14" s="1">
        <v>16</v>
      </c>
      <c r="C14" s="2" t="s">
        <v>22</v>
      </c>
      <c r="D14" s="57" t="s">
        <v>23</v>
      </c>
      <c r="E14" s="104"/>
      <c r="G14" s="9"/>
      <c r="H14" s="9"/>
      <c r="I14" s="9"/>
    </row>
    <row r="15" spans="1:9" ht="15" customHeight="1" x14ac:dyDescent="0.25">
      <c r="A15">
        <v>11</v>
      </c>
      <c r="B15" s="1">
        <v>18</v>
      </c>
      <c r="C15" s="2" t="s">
        <v>63</v>
      </c>
      <c r="D15" s="57">
        <v>1</v>
      </c>
      <c r="E15" s="52" t="s">
        <v>86</v>
      </c>
      <c r="G15" s="9"/>
      <c r="H15" s="9"/>
      <c r="I15" s="9"/>
    </row>
    <row r="16" spans="1:9" x14ac:dyDescent="0.25">
      <c r="A16">
        <v>12</v>
      </c>
      <c r="B16" s="1">
        <v>19</v>
      </c>
      <c r="C16" s="2" t="s">
        <v>24</v>
      </c>
      <c r="D16" s="57">
        <v>1</v>
      </c>
      <c r="E16" s="101" t="s">
        <v>86</v>
      </c>
      <c r="F16" s="52"/>
      <c r="G16" s="9"/>
      <c r="H16" s="9"/>
      <c r="I16" s="9"/>
    </row>
    <row r="17" spans="1:9" x14ac:dyDescent="0.25">
      <c r="A17">
        <v>13</v>
      </c>
      <c r="B17" s="1">
        <v>21</v>
      </c>
      <c r="C17" s="2" t="s">
        <v>25</v>
      </c>
      <c r="D17" s="57">
        <v>1</v>
      </c>
      <c r="E17" s="101" t="s">
        <v>86</v>
      </c>
      <c r="F17" s="52"/>
      <c r="G17" s="9"/>
      <c r="H17" s="9"/>
      <c r="I17" s="9"/>
    </row>
    <row r="18" spans="1:9" x14ac:dyDescent="0.25">
      <c r="A18">
        <v>14</v>
      </c>
      <c r="B18" s="1">
        <v>22</v>
      </c>
      <c r="C18" s="2" t="s">
        <v>26</v>
      </c>
      <c r="D18" s="57">
        <v>1</v>
      </c>
      <c r="E18" s="101" t="s">
        <v>86</v>
      </c>
      <c r="F18" s="52"/>
      <c r="G18" s="9"/>
      <c r="H18" s="9"/>
      <c r="I18" s="9"/>
    </row>
    <row r="19" spans="1:9" x14ac:dyDescent="0.25">
      <c r="A19">
        <v>15</v>
      </c>
      <c r="B19" s="1">
        <v>24</v>
      </c>
      <c r="C19" s="2" t="s">
        <v>58</v>
      </c>
      <c r="D19" s="57">
        <v>1</v>
      </c>
      <c r="E19" s="101" t="s">
        <v>86</v>
      </c>
      <c r="F19" s="52"/>
      <c r="G19" s="9"/>
      <c r="H19" s="9"/>
      <c r="I19" s="9"/>
    </row>
    <row r="20" spans="1:9" ht="18" customHeight="1" x14ac:dyDescent="0.25">
      <c r="A20">
        <v>16</v>
      </c>
      <c r="B20" s="1" t="s">
        <v>27</v>
      </c>
      <c r="C20" s="2" t="s">
        <v>28</v>
      </c>
      <c r="D20" s="57" t="s">
        <v>23</v>
      </c>
      <c r="E20" s="102" t="s">
        <v>86</v>
      </c>
      <c r="F20" s="53"/>
      <c r="G20" s="10" t="s">
        <v>51</v>
      </c>
      <c r="H20" s="10" t="s">
        <v>51</v>
      </c>
      <c r="I20" s="10" t="s">
        <v>51</v>
      </c>
    </row>
    <row r="21" spans="1:9" ht="18" customHeight="1" x14ac:dyDescent="0.25">
      <c r="A21">
        <v>17</v>
      </c>
      <c r="B21" s="1" t="s">
        <v>27</v>
      </c>
      <c r="C21" s="2" t="s">
        <v>20</v>
      </c>
      <c r="D21" s="57" t="s">
        <v>23</v>
      </c>
      <c r="E21" s="102" t="s">
        <v>86</v>
      </c>
      <c r="F21" s="53"/>
      <c r="G21" s="10"/>
      <c r="H21" s="10"/>
      <c r="I21" s="10"/>
    </row>
    <row r="22" spans="1:9" ht="18" customHeight="1" thickBot="1" x14ac:dyDescent="0.3">
      <c r="A22">
        <v>18</v>
      </c>
      <c r="B22" s="3" t="s">
        <v>62</v>
      </c>
      <c r="C22" s="105" t="s">
        <v>61</v>
      </c>
      <c r="D22" s="58" t="s">
        <v>23</v>
      </c>
      <c r="E22" s="101"/>
      <c r="F22" s="53"/>
      <c r="G22" s="10" t="s">
        <v>51</v>
      </c>
      <c r="H22" s="10" t="s">
        <v>51</v>
      </c>
      <c r="I22" s="10" t="s">
        <v>51</v>
      </c>
    </row>
    <row r="23" spans="1:9" ht="38.25" customHeight="1" thickTop="1" thickBot="1" x14ac:dyDescent="0.3">
      <c r="B23" s="48"/>
      <c r="C23" s="49" t="s">
        <v>29</v>
      </c>
      <c r="D23" s="50">
        <f>SUM(D4:D22)</f>
        <v>15</v>
      </c>
      <c r="E23" s="103"/>
      <c r="F23" s="7" t="s">
        <v>48</v>
      </c>
      <c r="G23" s="6">
        <f>COUNTIF(G4:G19,"y")</f>
        <v>0</v>
      </c>
      <c r="H23" s="6">
        <f>COUNTIF(H4:H19,"y")</f>
        <v>0</v>
      </c>
      <c r="I23" s="6">
        <f>COUNTIF(I4:I19,"y")</f>
        <v>0</v>
      </c>
    </row>
    <row r="24" spans="1:9" ht="17.25" thickTop="1" thickBot="1" x14ac:dyDescent="0.3">
      <c r="F24" s="7" t="s">
        <v>49</v>
      </c>
      <c r="G24" s="6">
        <f>COUNTIF(G4:G19,"n")</f>
        <v>0</v>
      </c>
      <c r="H24" s="6">
        <f>COUNTIF(H4:H19,"n")</f>
        <v>0</v>
      </c>
      <c r="I24" s="6">
        <f>COUNTIF(I4:I19,"n")</f>
        <v>0</v>
      </c>
    </row>
    <row r="25" spans="1:9" ht="17.25" thickTop="1" thickBot="1" x14ac:dyDescent="0.3">
      <c r="F25" s="7" t="s">
        <v>50</v>
      </c>
      <c r="G25" s="6">
        <f>COUNTIF(G4:G19,"a")</f>
        <v>0</v>
      </c>
      <c r="H25" s="6">
        <f>COUNTIF(H4:H19,"a")</f>
        <v>0</v>
      </c>
      <c r="I25" s="6">
        <f>COUNTIF(I4:I19,"a")</f>
        <v>0</v>
      </c>
    </row>
    <row r="26" spans="1:9" ht="15.75" thickTop="1" x14ac:dyDescent="0.25">
      <c r="B26" t="s">
        <v>30</v>
      </c>
    </row>
    <row r="27" spans="1:9" x14ac:dyDescent="0.25">
      <c r="B27" s="5" t="s">
        <v>45</v>
      </c>
    </row>
    <row r="28" spans="1:9" x14ac:dyDescent="0.25">
      <c r="B28" s="5" t="s">
        <v>46</v>
      </c>
    </row>
    <row r="29" spans="1:9" x14ac:dyDescent="0.25">
      <c r="B29" s="5" t="s">
        <v>35</v>
      </c>
    </row>
    <row r="30" spans="1:9" x14ac:dyDescent="0.25">
      <c r="B30" s="5" t="s">
        <v>87</v>
      </c>
    </row>
    <row r="31" spans="1:9" x14ac:dyDescent="0.25">
      <c r="B31" s="5" t="s">
        <v>88</v>
      </c>
    </row>
    <row r="32" spans="1:9" x14ac:dyDescent="0.25">
      <c r="B32" s="5" t="s">
        <v>90</v>
      </c>
    </row>
    <row r="33" spans="2:2" x14ac:dyDescent="0.25">
      <c r="B33" s="5" t="s">
        <v>91</v>
      </c>
    </row>
    <row r="34" spans="2:2" x14ac:dyDescent="0.25">
      <c r="B34" s="5" t="s">
        <v>92</v>
      </c>
    </row>
    <row r="35" spans="2:2" x14ac:dyDescent="0.25">
      <c r="B35" s="5" t="s">
        <v>93</v>
      </c>
    </row>
    <row r="36" spans="2:2" x14ac:dyDescent="0.25">
      <c r="B36" s="27" t="s">
        <v>55</v>
      </c>
    </row>
    <row r="37" spans="2:2" x14ac:dyDescent="0.25">
      <c r="B37" s="5" t="s">
        <v>61</v>
      </c>
    </row>
  </sheetData>
  <mergeCells count="6">
    <mergeCell ref="I2:I3"/>
    <mergeCell ref="B2:B3"/>
    <mergeCell ref="C2:C3"/>
    <mergeCell ref="D2:D3"/>
    <mergeCell ref="G2:G3"/>
    <mergeCell ref="H2:H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EC Telecon Tues 5 Feb Agenda</vt:lpstr>
      <vt:lpstr>EC Roster - Vote Calculator</vt:lpstr>
      <vt:lpstr>'EC Telecon Tues 5 Feb Agenda'!Print_Area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 EC Interim Telecon Agenda</dc:title>
  <dc:subject>EC-15-0031-00</dc:subject>
  <dc:creator>Jon Rosdahl</dc:creator>
  <cp:lastModifiedBy>Jon Rosdahl</cp:lastModifiedBy>
  <cp:lastPrinted>2014-10-07T16:46:30Z</cp:lastPrinted>
  <dcterms:created xsi:type="dcterms:W3CDTF">2014-06-02T22:59:39Z</dcterms:created>
  <dcterms:modified xsi:type="dcterms:W3CDTF">2019-02-05T19:57:30Z</dcterms:modified>
  <cp:category>Agenda</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93c1ba9f-fa2f-4291-9774-85649ea47a26</vt:lpwstr>
  </property>
  <property fmtid="{D5CDD505-2E9C-101B-9397-08002B2CF9AE}" pid="3" name="DellClassification">
    <vt:lpwstr>No Restrictions</vt:lpwstr>
  </property>
  <property fmtid="{D5CDD505-2E9C-101B-9397-08002B2CF9AE}" pid="4" name="DellSubLabels">
    <vt:lpwstr/>
  </property>
</Properties>
</file>