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8 Meeting Folders\2018 February - EC Telecon\"/>
    </mc:Choice>
  </mc:AlternateContent>
  <bookViews>
    <workbookView xWindow="0" yWindow="0" windowWidth="18000" windowHeight="7275"/>
  </bookViews>
  <sheets>
    <sheet name="2018 Feb 06  Agenda" sheetId="1" r:id="rId1"/>
    <sheet name="EC Roster - Vote Calculator" sheetId="2" r:id="rId2"/>
    <sheet name="March 2018 Fellows" sheetId="3" r:id="rId3"/>
  </sheets>
  <definedNames>
    <definedName name="_xlnm.Print_Area" localSheetId="0">'2018 Feb 06  Agenda'!$A$1:$G$32</definedName>
  </definedNames>
  <calcPr calcId="171027"/>
</workbook>
</file>

<file path=xl/calcChain.xml><?xml version="1.0" encoding="utf-8"?>
<calcChain xmlns="http://schemas.openxmlformats.org/spreadsheetml/2006/main">
  <c r="A30" i="1" l="1"/>
  <c r="A29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G25" i="2"/>
  <c r="G24" i="2"/>
  <c r="G23" i="2"/>
  <c r="H25" i="2" l="1"/>
  <c r="H24" i="2"/>
  <c r="H23" i="2"/>
  <c r="F25" i="2"/>
  <c r="F24" i="2"/>
  <c r="F23" i="2"/>
  <c r="F8" i="1" l="1"/>
  <c r="D23" i="2" l="1"/>
  <c r="F9" i="1"/>
  <c r="A8" i="1"/>
  <c r="A9" i="1" s="1"/>
  <c r="A10" i="1" s="1"/>
  <c r="A11" i="1" s="1"/>
  <c r="A12" i="1" s="1"/>
  <c r="A13" i="1" s="1"/>
  <c r="A14" i="1" l="1"/>
  <c r="A15" i="1" s="1"/>
  <c r="A16" i="1" s="1"/>
  <c r="A17" i="1" s="1"/>
  <c r="A18" i="1"/>
  <c r="A19" i="1" s="1"/>
  <c r="A20" i="1" s="1"/>
  <c r="A21" i="1" s="1"/>
  <c r="A22" i="1" s="1"/>
  <c r="A23" i="1" l="1"/>
  <c r="A24" i="1" s="1"/>
  <c r="A25" i="1" s="1"/>
  <c r="A26" i="1" s="1"/>
  <c r="G31" i="1" l="1"/>
  <c r="A28" i="1" l="1"/>
</calcChain>
</file>

<file path=xl/sharedStrings.xml><?xml version="1.0" encoding="utf-8"?>
<sst xmlns="http://schemas.openxmlformats.org/spreadsheetml/2006/main" count="154" uniqueCount="121">
  <si>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</si>
  <si>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</si>
  <si>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</si>
  <si>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</si>
  <si>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</si>
  <si>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</si>
  <si>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</si>
  <si>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</si>
  <si>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</si>
  <si>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</si>
  <si>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</si>
  <si>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</si>
  <si>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</si>
  <si>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</si>
  <si>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</si>
  <si>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</si>
  <si>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</si>
  <si>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</si>
  <si>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</si>
  <si>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</si>
  <si>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</si>
  <si>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</si>
  <si>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</si>
  <si>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</si>
  <si>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</si>
  <si>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</si>
  <si>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</si>
  <si>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</si>
  <si>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</si>
  <si>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</si>
  <si>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</si>
  <si>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</si>
  <si>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</si>
  <si>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</si>
  <si>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</si>
  <si>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</si>
  <si>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</si>
  <si>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</si>
  <si>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Glenn Parsons</t>
  </si>
  <si>
    <t>D'Ambrosia</t>
  </si>
  <si>
    <t>DT</t>
  </si>
  <si>
    <t>Update - EC Action Item Summary</t>
  </si>
  <si>
    <t>Bob Heile</t>
  </si>
  <si>
    <t>Rich Kennedy</t>
  </si>
  <si>
    <t xml:space="preserve">APPROVE OR MODIFY AGENDA - </t>
  </si>
  <si>
    <t>Heile</t>
  </si>
  <si>
    <t xml:space="preserve"> Adjourn</t>
  </si>
  <si>
    <t>Motions from WG Chairs</t>
  </si>
  <si>
    <t>Potential Fee Waiver Requests for the next plenary session</t>
  </si>
  <si>
    <t>update:</t>
  </si>
  <si>
    <t>ME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</si>
  <si>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</si>
  <si>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</si>
  <si>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</si>
  <si>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</si>
  <si>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</si>
  <si>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</si>
  <si>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</si>
  <si>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</si>
  <si>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</si>
  <si>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</si>
  <si>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</si>
  <si>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DRAFT AGENDA  -  IEEE 802 LMSC EXECUTIVE COMMITTEE INTERIM TELECON</t>
  </si>
  <si>
    <t>Reports from WG and SC Chairs</t>
  </si>
  <si>
    <t>Parsons</t>
  </si>
  <si>
    <t>Paul Nikolich</t>
  </si>
  <si>
    <t>Regrets:</t>
  </si>
  <si>
    <t>Venue Related Topics</t>
  </si>
  <si>
    <t>Report on 2020 Future Venues</t>
  </si>
  <si>
    <t xml:space="preserve">Status report of 2018 Nov – Bangkok </t>
  </si>
  <si>
    <t xml:space="preserve">
Motion #2</t>
  </si>
  <si>
    <t>Canchi</t>
  </si>
  <si>
    <t>Goldberg</t>
  </si>
  <si>
    <t>II/DT</t>
  </si>
  <si>
    <t>Tim Godfrey</t>
  </si>
  <si>
    <t>Adrian Stephens</t>
  </si>
  <si>
    <t>Tuesday 1:00PM-3:00PM ET, 6 February 2018</t>
  </si>
  <si>
    <t>Report: March 2018 Plenary Status</t>
  </si>
  <si>
    <t>MI*</t>
  </si>
  <si>
    <r>
      <rPr>
        <b/>
        <sz val="10"/>
        <color theme="1"/>
        <rFont val="Times New Roman"/>
        <family val="1"/>
      </rPr>
      <t>Update on the fellowship program</t>
    </r>
    <r>
      <rPr>
        <sz val="10"/>
        <color theme="1"/>
        <rFont val="Times New Roman"/>
        <family val="1"/>
      </rPr>
      <t xml:space="preserve">   Plan for March 2018
 </t>
    </r>
  </si>
  <si>
    <t xml:space="preserve">Update/Status GDPR </t>
  </si>
  <si>
    <t>D'Ambrosia/Parson</t>
  </si>
  <si>
    <t xml:space="preserve">
Motion #1</t>
  </si>
  <si>
    <t xml:space="preserve">
Motion #3</t>
  </si>
  <si>
    <t>Andrew Myles</t>
  </si>
  <si>
    <t>JTC1 - SC Chair</t>
  </si>
  <si>
    <t>Leadership Conference - 14 July 2018 -- LEADERSHIP-CON 2018</t>
  </si>
  <si>
    <r>
      <rPr>
        <b/>
        <sz val="10"/>
        <color theme="1"/>
        <rFont val="Times New Roman"/>
        <family val="1"/>
      </rPr>
      <t>2018 March EC Tutorial Status:</t>
    </r>
    <r>
      <rPr>
        <sz val="10"/>
        <color theme="1"/>
        <rFont val="Times New Roman"/>
        <family val="1"/>
      </rPr>
      <t xml:space="preserve">
No Tutorials approved/submitted by the January 19th  Deadline.:
Motion to release Monday Evening March 5th for WG schedule/use.
Move: Jon Rosdahl
2nd: Adrian Stephens</t>
    </r>
  </si>
  <si>
    <t>R1</t>
  </si>
  <si>
    <t>Colleagues,</t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</si>
  <si>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9.5"/>
        <color theme="1"/>
        <rFont val="Calibri"/>
        <family val="2"/>
        <scheme val="minor"/>
      </rPr>
      <t>Ms. Yvonne Umutoni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</si>
  <si>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ICT Standards, Compliance and QoS Monitoring Officer, Rwanda Utilities Regulatory Authority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</si>
  <si>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Areas of Interest – IEEE 802.11, IEEE 802.19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</si>
  <si>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9.5"/>
        <color theme="1"/>
        <rFont val="Calibri"/>
        <family val="2"/>
        <scheme val="minor"/>
      </rPr>
      <t>Ms. Caroline Koech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</si>
  <si>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ICT Liaison Manager, East African Communication Organization EACO, Rwanda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</si>
  <si>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Areas of Interest - IEEE 802.18, IEEE 802.19, IEEE 802.22, IEEE 802.24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</si>
  <si>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9.5"/>
        <color theme="1"/>
        <rFont val="Calibri"/>
        <family val="2"/>
        <scheme val="minor"/>
      </rPr>
      <t>Mr. Lloyd Matabishi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</si>
  <si>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Spectrum Engineer‐ Planning and Licensing, Zambia Information &amp; Communications Technology Authority (ZICTA), Zambia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</si>
  <si>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Areas of Interest - IEEE 802.11, IEEE 802.16, IEEE 802.18, IEEE 802.19 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</si>
  <si>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9.5"/>
        <color theme="1"/>
        <rFont val="Calibri"/>
        <family val="2"/>
        <scheme val="minor"/>
      </rPr>
      <t>Mr. Ramy Ahmed Fathy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</si>
  <si>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Director, Digital Services Policies and Planning, Egyptian National Telecom Regulatory Authority (NTRA), Egypt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</si>
  <si>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Areas of Interest - IEEE 802.11, IEEE 802.15, IEEE 802.24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</si>
  <si>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9.5"/>
        <color theme="1"/>
        <rFont val="Calibri"/>
        <family val="2"/>
        <scheme val="minor"/>
      </rPr>
      <t>Ms. Rudo Mudavanhu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</si>
  <si>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Managing Director, Africom, Zimbabwe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</si>
  <si>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Areas of Interest - IEEE 802.11, IEEE 802.19, IEEE 802.22</t>
    </r>
  </si>
  <si>
    <r>
      <t>·</t>
    </r>
    <r>
      <rPr>
        <sz val="7"/>
        <color theme="1"/>
        <rFont val="Times New Roman"/>
        <family val="1"/>
      </rPr>
      <t xml:space="preserve">  </t>
    </r>
    <r>
      <rPr>
        <sz val="9.5"/>
        <color theme="1"/>
        <rFont val="Calibri"/>
        <family val="2"/>
        <scheme val="minor"/>
      </rPr>
      <t>Mr. Richard Anago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</si>
  <si>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Director, International Affairs, ICT Ministry, Burkina Faso</t>
    </r>
  </si>
  <si>
    <r>
      <t>o</t>
    </r>
    <r>
      <rPr>
        <sz val="7"/>
        <color theme="1"/>
        <rFont val="Times New Roman"/>
        <family val="1"/>
      </rPr>
      <t xml:space="preserve"> </t>
    </r>
    <r>
      <rPr>
        <sz val="9.5"/>
        <color theme="1"/>
        <rFont val="Calibri"/>
        <family val="2"/>
        <scheme val="minor"/>
      </rPr>
      <t>Areas of Interest - IEEE 802.1, IEEE 802.24</t>
    </r>
  </si>
  <si>
    <t>As in July 2017, these participants are policy makers/regulators.  The program will begin on Sunday, March 4th with an "Introduction to IEEE 802" from 10:30 am to 12:00 pm.  At this session, the fellows will be asked to introduce themselves, including describing their role in their organization.  We will then give an overview of IEEE 802.</t>
  </si>
  <si>
    <t>I would like to ask if each Working Group Chair (or their designee) could give a brief overview of your working group and current activities.  The time slot is a maximum of five minutes and, if you would like to use slides, a maximum of two slides (if you want to use slides).</t>
  </si>
  <si>
    <t>All members of the EC are invited to attend this session, but if you do not have a defined role for this session, please do not feel that you are required to attend.  Please note that, as these participants are regulators/policy makers, no food or beverage will be served during this meeting. </t>
  </si>
  <si>
    <t>Please confirm to Jodi if you (or your designee) will participate in this session.</t>
  </si>
  <si>
    <t>Cheers,</t>
  </si>
  <si>
    <t>Glenn.</t>
  </si>
  <si>
    <t>From Email from Glenn PARSONS - January 15th, 2018</t>
  </si>
  <si>
    <t>We will be holding our second IEEE-SA Fellowship program at the IEEE 802 plenary in March and have confirmed six individuals for the program, as follows:</t>
  </si>
  <si>
    <t>ME*</t>
  </si>
  <si>
    <t>Motion: 802.16/Conformance 04-2006 withdrawal to RevCom
Motion to initiate RevCom request for withdrawal of 802.16/Conformance04-2006
Motion: Marks        Second: Godfrey
Sponsor Ballot as authorized by EC per &lt;https://mentor.ieee.org/802-ec/dcn/17/ec-17-0202-00-00EC.pdf&gt; 2017-12-14 to 2018-01-31
➡ Result (y/n/a): 47/0/1    ➡ 92% return</t>
  </si>
  <si>
    <t>Report from 802.16 - status/plans for Hibernation</t>
  </si>
  <si>
    <t>Report from 802.15 - status/plans for withdrawal of inactive standards</t>
  </si>
  <si>
    <t>Report on 802.20 - status/plans for Disbandment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</si>
</sst>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[$-409]d\-mmm;@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9.5"/>
      <color theme="1"/>
      <name val="Calibri"/>
      <family val="2"/>
      <scheme val="minor"/>
    </font>
    <font>
      <sz val="10"/>
      <color theme="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/>
    <xf numFmtId="0" fontId="1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6" fillId="0" borderId="23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6" fontId="10" fillId="5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</xf>
    <xf numFmtId="164" fontId="10" fillId="2" borderId="1" xfId="0" applyNumberFormat="1" applyFont="1" applyFill="1" applyBorder="1" applyAlignment="1" applyProtection="1">
      <alignment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9" fillId="3" borderId="3" xfId="0" applyNumberFormat="1" applyFont="1" applyFill="1" applyBorder="1" applyAlignment="1" applyProtection="1">
      <alignment vertical="top" wrapText="1"/>
    </xf>
    <xf numFmtId="164" fontId="10" fillId="3" borderId="3" xfId="0" applyNumberFormat="1" applyFont="1" applyFill="1" applyBorder="1" applyAlignment="1" applyProtection="1">
      <alignment horizontal="left" vertical="top" wrapText="1"/>
    </xf>
    <xf numFmtId="164" fontId="11" fillId="3" borderId="3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left" vertical="top" wrapText="1"/>
    </xf>
    <xf numFmtId="164" fontId="11" fillId="0" borderId="2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 applyProtection="1">
      <alignment horizontal="left" vertical="top" wrapText="1"/>
    </xf>
    <xf numFmtId="2" fontId="14" fillId="0" borderId="2" xfId="0" applyNumberFormat="1" applyFont="1" applyFill="1" applyBorder="1" applyAlignment="1" applyProtection="1">
      <alignment horizontal="left" vertical="top" wrapText="1"/>
    </xf>
    <xf numFmtId="1" fontId="13" fillId="0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1"/>
    </xf>
    <xf numFmtId="1" fontId="13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8" fillId="3" borderId="3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right" vertical="top" wrapText="1"/>
    </xf>
    <xf numFmtId="165" fontId="18" fillId="0" borderId="1" xfId="0" applyNumberFormat="1" applyFont="1" applyFill="1" applyBorder="1" applyAlignment="1" applyProtection="1">
      <alignment horizontal="right" vertical="top" wrapText="1"/>
    </xf>
    <xf numFmtId="164" fontId="19" fillId="2" borderId="1" xfId="0" applyNumberFormat="1" applyFont="1" applyFill="1" applyBorder="1" applyAlignment="1" applyProtection="1">
      <alignment horizontal="right" vertical="top" wrapText="1"/>
    </xf>
    <xf numFmtId="165" fontId="18" fillId="3" borderId="3" xfId="0" applyNumberFormat="1" applyFont="1" applyFill="1" applyBorder="1" applyAlignment="1" applyProtection="1">
      <alignment horizontal="right" vertical="top" wrapText="1"/>
    </xf>
    <xf numFmtId="165" fontId="18" fillId="0" borderId="2" xfId="0" applyNumberFormat="1" applyFont="1" applyFill="1" applyBorder="1" applyAlignment="1" applyProtection="1">
      <alignment horizontal="right" vertical="top" wrapText="1"/>
    </xf>
    <xf numFmtId="165" fontId="20" fillId="0" borderId="2" xfId="0" applyNumberFormat="1" applyFont="1" applyFill="1" applyBorder="1" applyAlignment="1" applyProtection="1">
      <alignment horizontal="right" vertical="top" wrapText="1"/>
    </xf>
    <xf numFmtId="165" fontId="21" fillId="2" borderId="2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2" xfId="0" applyNumberFormat="1" applyFont="1" applyFill="1" applyBorder="1" applyAlignment="1" applyProtection="1">
      <alignment horizontal="lef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horizontal="left" vertical="top" wrapText="1" indent="2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Fill="1" applyAlignment="1">
      <alignment horizontal="left" vertical="top" wrapText="1" indent="2"/>
    </xf>
    <xf numFmtId="0" fontId="17" fillId="0" borderId="0" xfId="0" applyFont="1" applyFill="1" applyAlignment="1">
      <alignment vertical="top" wrapText="1"/>
    </xf>
    <xf numFmtId="2" fontId="13" fillId="3" borderId="2" xfId="0" applyNumberFormat="1" applyFont="1" applyFill="1" applyBorder="1" applyAlignment="1" applyProtection="1">
      <alignment horizontal="left" vertical="top" wrapText="1"/>
    </xf>
    <xf numFmtId="2" fontId="14" fillId="3" borderId="2" xfId="0" applyNumberFormat="1" applyFont="1" applyFill="1" applyBorder="1" applyAlignment="1" applyProtection="1">
      <alignment horizontal="left" vertical="top" wrapText="1"/>
    </xf>
    <xf numFmtId="1" fontId="13" fillId="3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Alignment="1">
      <alignment horizontal="left" vertical="top" wrapText="1" indent="2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1" fontId="13" fillId="3" borderId="3" xfId="0" applyNumberFormat="1" applyFont="1" applyFill="1" applyBorder="1" applyAlignment="1" applyProtection="1">
      <alignment horizontal="center" vertical="top" wrapText="1"/>
    </xf>
    <xf numFmtId="2" fontId="24" fillId="0" borderId="2" xfId="0" applyNumberFormat="1" applyFont="1" applyFill="1" applyBorder="1" applyAlignment="1" applyProtection="1">
      <alignment horizontal="left" vertical="top" wrapText="1"/>
    </xf>
    <xf numFmtId="2" fontId="24" fillId="0" borderId="2" xfId="0" applyNumberFormat="1" applyFont="1" applyFill="1" applyBorder="1" applyAlignment="1" applyProtection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 indent="2"/>
    </xf>
    <xf numFmtId="0" fontId="15" fillId="3" borderId="2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center" indent="7"/>
    </xf>
    <xf numFmtId="0" fontId="28" fillId="0" borderId="0" xfId="0" applyFont="1" applyAlignment="1">
      <alignment horizontal="left" vertical="center" indent="12"/>
    </xf>
    <xf numFmtId="0" fontId="6" fillId="0" borderId="18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3" fillId="3" borderId="2" xfId="0" applyNumberFormat="1" applyFont="1" applyFill="1" applyBorder="1" applyAlignment="1" applyProtection="1">
      <alignment horizontal="left" vertical="center" wrapText="1" indent="1"/>
    </xf>
    <xf numFmtId="165" fontId="20" fillId="3" borderId="2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40" zoomScaleNormal="140" zoomScaleSheetLayoutView="110" workbookViewId="0">
      <selection activeCell="C26" sqref="C26"/>
    </sheetView>
  </sheetViews>
  <sheetFormatPr defaultColWidth="8.85546875" defaultRowHeight="12.75" x14ac:dyDescent="0.25"/>
  <cols>
    <col min="1" max="1" width="6.140625" style="39" customWidth="1"/>
    <col min="2" max="2" width="7.7109375" style="39" customWidth="1"/>
    <col min="3" max="3" width="69.85546875" style="39" customWidth="1"/>
    <col min="4" max="4" width="11.140625" style="66" customWidth="1"/>
    <col min="5" max="5" width="5.28515625" style="39" customWidth="1"/>
    <col min="6" max="6" width="9" style="79" customWidth="1"/>
    <col min="7" max="7" width="9.85546875" style="38" customWidth="1"/>
    <col min="8" max="8" width="12.140625" style="39" customWidth="1"/>
    <col min="9" max="9" width="15.85546875" style="39" customWidth="1"/>
    <col min="10" max="16384" width="8.85546875" style="39"/>
  </cols>
  <sheetData>
    <row r="1" spans="1:9" ht="28.5" x14ac:dyDescent="0.25">
      <c r="A1" s="12" t="s">
        <v>88</v>
      </c>
      <c r="B1" s="35"/>
      <c r="C1" s="34" t="s">
        <v>62</v>
      </c>
      <c r="D1" s="37"/>
      <c r="E1" s="92"/>
      <c r="F1" s="72"/>
    </row>
    <row r="2" spans="1:9" ht="21" x14ac:dyDescent="0.25">
      <c r="A2" s="13" t="s">
        <v>49</v>
      </c>
      <c r="B2" s="40">
        <v>43136</v>
      </c>
      <c r="C2" s="34" t="s">
        <v>76</v>
      </c>
      <c r="D2" s="37"/>
      <c r="E2" s="92"/>
      <c r="F2" s="72"/>
    </row>
    <row r="3" spans="1:9" x14ac:dyDescent="0.25">
      <c r="A3" s="41"/>
      <c r="B3" s="35"/>
      <c r="C3" s="36"/>
      <c r="D3" s="37"/>
      <c r="E3" s="92"/>
      <c r="F3" s="72"/>
    </row>
    <row r="4" spans="1:9" ht="24" x14ac:dyDescent="0.25">
      <c r="A4" s="71" t="s">
        <v>2</v>
      </c>
      <c r="B4" s="42" t="s">
        <v>3</v>
      </c>
      <c r="C4" s="68" t="s">
        <v>33</v>
      </c>
      <c r="D4" s="37"/>
      <c r="E4" s="92" t="s">
        <v>3</v>
      </c>
      <c r="F4" s="73" t="s">
        <v>3</v>
      </c>
    </row>
    <row r="5" spans="1:9" ht="13.5" x14ac:dyDescent="0.25">
      <c r="A5" s="43"/>
      <c r="B5" s="44"/>
      <c r="C5" s="69" t="s">
        <v>4</v>
      </c>
      <c r="D5" s="45"/>
      <c r="E5" s="46"/>
      <c r="F5" s="74"/>
    </row>
    <row r="6" spans="1:9" x14ac:dyDescent="0.25">
      <c r="A6" s="47"/>
      <c r="B6" s="48"/>
      <c r="C6" s="70" t="s">
        <v>5</v>
      </c>
      <c r="D6" s="49"/>
      <c r="E6" s="93"/>
      <c r="F6" s="75"/>
    </row>
    <row r="7" spans="1:9" ht="6" customHeight="1" x14ac:dyDescent="0.25">
      <c r="A7" s="50"/>
      <c r="B7" s="51"/>
      <c r="C7" s="50"/>
      <c r="D7" s="52"/>
      <c r="E7" s="55"/>
      <c r="F7" s="76"/>
    </row>
    <row r="8" spans="1:9" s="66" customFormat="1" x14ac:dyDescent="0.25">
      <c r="A8" s="81">
        <f>1</f>
        <v>1</v>
      </c>
      <c r="B8" s="82"/>
      <c r="C8" s="81" t="s">
        <v>6</v>
      </c>
      <c r="D8" s="81" t="s">
        <v>1</v>
      </c>
      <c r="E8" s="55">
        <v>2</v>
      </c>
      <c r="F8" s="76">
        <f>TIME(13,0,0)</f>
        <v>0.54166666666666663</v>
      </c>
      <c r="G8" s="85"/>
    </row>
    <row r="9" spans="1:9" x14ac:dyDescent="0.25">
      <c r="A9" s="53">
        <f t="shared" ref="A9:A12" si="0">A8+1</f>
        <v>2</v>
      </c>
      <c r="B9" s="54" t="s">
        <v>7</v>
      </c>
      <c r="C9" s="53" t="s">
        <v>44</v>
      </c>
      <c r="D9" s="53" t="s">
        <v>1</v>
      </c>
      <c r="E9" s="55">
        <v>10</v>
      </c>
      <c r="F9" s="77">
        <f t="shared" ref="F9:F29" si="1">F8+TIME(0,E8,0)</f>
        <v>0.54305555555555551</v>
      </c>
      <c r="G9" s="102"/>
      <c r="H9" s="103"/>
      <c r="I9" s="103"/>
    </row>
    <row r="10" spans="1:9" x14ac:dyDescent="0.25">
      <c r="A10" s="53">
        <f t="shared" si="0"/>
        <v>3</v>
      </c>
      <c r="B10" s="54" t="s">
        <v>8</v>
      </c>
      <c r="C10" s="53" t="s">
        <v>9</v>
      </c>
      <c r="D10" s="53" t="s">
        <v>1</v>
      </c>
      <c r="E10" s="55">
        <v>5</v>
      </c>
      <c r="F10" s="77">
        <f t="shared" si="1"/>
        <v>0.54999999999999993</v>
      </c>
    </row>
    <row r="11" spans="1:9" x14ac:dyDescent="0.25">
      <c r="A11" s="53">
        <f t="shared" si="0"/>
        <v>4</v>
      </c>
      <c r="B11" s="54" t="s">
        <v>40</v>
      </c>
      <c r="C11" s="53" t="s">
        <v>48</v>
      </c>
      <c r="D11" s="53" t="s">
        <v>1</v>
      </c>
      <c r="E11" s="55">
        <v>3</v>
      </c>
      <c r="F11" s="77">
        <f t="shared" si="1"/>
        <v>0.55347222222222214</v>
      </c>
    </row>
    <row r="12" spans="1:9" x14ac:dyDescent="0.25">
      <c r="A12" s="53">
        <f t="shared" si="0"/>
        <v>5</v>
      </c>
      <c r="B12" s="54" t="s">
        <v>8</v>
      </c>
      <c r="C12" s="53" t="s">
        <v>41</v>
      </c>
      <c r="D12" s="53" t="s">
        <v>39</v>
      </c>
      <c r="E12" s="55">
        <v>10</v>
      </c>
      <c r="F12" s="77">
        <f t="shared" si="1"/>
        <v>0.55555555555555547</v>
      </c>
    </row>
    <row r="13" spans="1:9" s="66" customFormat="1" ht="13.5" x14ac:dyDescent="0.25">
      <c r="A13" s="81">
        <f>A12+1</f>
        <v>6</v>
      </c>
      <c r="B13" s="82"/>
      <c r="C13" s="94" t="s">
        <v>67</v>
      </c>
      <c r="D13" s="81"/>
      <c r="E13" s="55"/>
      <c r="F13" s="77">
        <f t="shared" si="1"/>
        <v>0.56249999999999989</v>
      </c>
      <c r="G13" s="85"/>
    </row>
    <row r="14" spans="1:9" x14ac:dyDescent="0.25">
      <c r="A14" s="53">
        <f>A13+0.01</f>
        <v>6.01</v>
      </c>
      <c r="B14" s="54" t="s">
        <v>8</v>
      </c>
      <c r="C14" s="57" t="s">
        <v>77</v>
      </c>
      <c r="D14" s="53" t="s">
        <v>0</v>
      </c>
      <c r="E14" s="58">
        <v>3</v>
      </c>
      <c r="F14" s="77">
        <f t="shared" si="1"/>
        <v>0.56249999999999989</v>
      </c>
    </row>
    <row r="15" spans="1:9" x14ac:dyDescent="0.25">
      <c r="A15" s="53">
        <f>A14+0.01</f>
        <v>6.02</v>
      </c>
      <c r="B15" s="54" t="s">
        <v>8</v>
      </c>
      <c r="C15" s="57" t="s">
        <v>68</v>
      </c>
      <c r="D15" s="53" t="s">
        <v>0</v>
      </c>
      <c r="E15" s="58">
        <v>3</v>
      </c>
      <c r="F15" s="77">
        <f t="shared" si="1"/>
        <v>0.56458333333333321</v>
      </c>
    </row>
    <row r="16" spans="1:9" x14ac:dyDescent="0.25">
      <c r="A16" s="53">
        <f>A15+0.01</f>
        <v>6.0299999999999994</v>
      </c>
      <c r="B16" s="54" t="s">
        <v>8</v>
      </c>
      <c r="C16" s="57" t="s">
        <v>69</v>
      </c>
      <c r="D16" s="53" t="s">
        <v>45</v>
      </c>
      <c r="E16" s="58">
        <v>3</v>
      </c>
      <c r="F16" s="77">
        <f t="shared" si="1"/>
        <v>0.56666666666666654</v>
      </c>
    </row>
    <row r="17" spans="1:9" ht="76.5" x14ac:dyDescent="0.25">
      <c r="A17" s="88">
        <f>A16+0.01</f>
        <v>6.0399999999999991</v>
      </c>
      <c r="B17" s="89" t="s">
        <v>78</v>
      </c>
      <c r="C17" s="99" t="s">
        <v>87</v>
      </c>
      <c r="D17" s="88" t="s">
        <v>0</v>
      </c>
      <c r="E17" s="90">
        <v>0</v>
      </c>
      <c r="F17" s="77">
        <f t="shared" si="1"/>
        <v>0.56874999999999987</v>
      </c>
    </row>
    <row r="18" spans="1:9" ht="25.5" x14ac:dyDescent="0.25">
      <c r="A18" s="81">
        <f>A13+1</f>
        <v>7</v>
      </c>
      <c r="B18" s="54" t="s">
        <v>40</v>
      </c>
      <c r="C18" s="57" t="s">
        <v>86</v>
      </c>
      <c r="D18" s="53" t="s">
        <v>81</v>
      </c>
      <c r="E18" s="58">
        <v>15</v>
      </c>
      <c r="F18" s="77">
        <f t="shared" si="1"/>
        <v>0.56874999999999987</v>
      </c>
      <c r="G18" s="98"/>
    </row>
    <row r="19" spans="1:9" s="84" customFormat="1" ht="13.5" x14ac:dyDescent="0.25">
      <c r="A19" s="81">
        <f>A18+1</f>
        <v>8</v>
      </c>
      <c r="B19" s="82"/>
      <c r="C19" s="95" t="s">
        <v>47</v>
      </c>
      <c r="D19" s="81"/>
      <c r="E19" s="58"/>
      <c r="F19" s="77">
        <f t="shared" si="1"/>
        <v>0.5791666666666665</v>
      </c>
      <c r="G19" s="83"/>
    </row>
    <row r="20" spans="1:9" s="15" customFormat="1" ht="102" x14ac:dyDescent="0.25">
      <c r="A20" s="88">
        <f>A19+0.01</f>
        <v>8.01</v>
      </c>
      <c r="B20" s="89" t="s">
        <v>116</v>
      </c>
      <c r="C20" s="111" t="s">
        <v>117</v>
      </c>
      <c r="D20" s="88" t="s">
        <v>56</v>
      </c>
      <c r="E20" s="90">
        <v>0</v>
      </c>
      <c r="F20" s="112">
        <f t="shared" si="1"/>
        <v>0.5791666666666665</v>
      </c>
      <c r="G20" s="91"/>
    </row>
    <row r="21" spans="1:9" s="15" customFormat="1" x14ac:dyDescent="0.25">
      <c r="A21" s="53">
        <f t="shared" ref="A21:A22" si="2">A20+0.01</f>
        <v>8.02</v>
      </c>
      <c r="B21" s="54" t="s">
        <v>50</v>
      </c>
      <c r="C21" s="57"/>
      <c r="D21" s="53"/>
      <c r="E21" s="55">
        <v>0</v>
      </c>
      <c r="F21" s="77">
        <f t="shared" si="1"/>
        <v>0.5791666666666665</v>
      </c>
      <c r="G21" s="91"/>
    </row>
    <row r="22" spans="1:9" s="15" customFormat="1" x14ac:dyDescent="0.25">
      <c r="A22" s="53">
        <f t="shared" si="2"/>
        <v>8.0299999999999994</v>
      </c>
      <c r="B22" s="54" t="s">
        <v>50</v>
      </c>
      <c r="C22" s="57"/>
      <c r="D22" s="53"/>
      <c r="E22" s="55">
        <v>0</v>
      </c>
      <c r="F22" s="77">
        <f t="shared" si="1"/>
        <v>0.5791666666666665</v>
      </c>
      <c r="G22" s="91"/>
    </row>
    <row r="23" spans="1:9" s="15" customFormat="1" ht="17.25" customHeight="1" x14ac:dyDescent="0.25">
      <c r="A23" s="81">
        <f>A19+1</f>
        <v>9</v>
      </c>
      <c r="B23" s="82"/>
      <c r="C23" s="94" t="s">
        <v>63</v>
      </c>
      <c r="D23" s="81"/>
      <c r="E23" s="55"/>
      <c r="F23" s="77">
        <f t="shared" si="1"/>
        <v>0.5791666666666665</v>
      </c>
      <c r="G23" s="60"/>
      <c r="H23" s="61"/>
      <c r="I23" s="61"/>
    </row>
    <row r="24" spans="1:9" s="66" customFormat="1" ht="18.75" customHeight="1" x14ac:dyDescent="0.25">
      <c r="A24" s="53">
        <f>A23+0.01</f>
        <v>9.01</v>
      </c>
      <c r="B24" s="54" t="s">
        <v>8</v>
      </c>
      <c r="C24" s="53" t="s">
        <v>119</v>
      </c>
      <c r="D24" s="53" t="s">
        <v>45</v>
      </c>
      <c r="E24" s="55">
        <v>10</v>
      </c>
      <c r="F24" s="77">
        <f t="shared" si="1"/>
        <v>0.5791666666666665</v>
      </c>
      <c r="G24" s="86"/>
      <c r="H24" s="87"/>
      <c r="I24" s="87"/>
    </row>
    <row r="25" spans="1:9" s="66" customFormat="1" ht="21.75" customHeight="1" x14ac:dyDescent="0.25">
      <c r="A25" s="53">
        <f t="shared" ref="A25:A27" si="3">A24+0.01</f>
        <v>9.02</v>
      </c>
      <c r="B25" s="54" t="s">
        <v>8</v>
      </c>
      <c r="C25" s="53" t="s">
        <v>118</v>
      </c>
      <c r="D25" s="53" t="s">
        <v>56</v>
      </c>
      <c r="E25" s="55">
        <v>10</v>
      </c>
      <c r="F25" s="77">
        <f t="shared" si="1"/>
        <v>0.58611111111111092</v>
      </c>
      <c r="G25" s="86"/>
      <c r="H25" s="87"/>
      <c r="I25" s="87"/>
    </row>
    <row r="26" spans="1:9" s="66" customFormat="1" ht="21.75" customHeight="1" x14ac:dyDescent="0.25">
      <c r="A26" s="53">
        <f t="shared" si="3"/>
        <v>9.0299999999999994</v>
      </c>
      <c r="B26" s="54" t="s">
        <v>8</v>
      </c>
      <c r="C26" s="62" t="s">
        <v>120</v>
      </c>
      <c r="D26" s="53" t="s">
        <v>71</v>
      </c>
      <c r="E26" s="55">
        <v>10</v>
      </c>
      <c r="F26" s="77">
        <f t="shared" si="1"/>
        <v>0.59305555555555534</v>
      </c>
      <c r="G26" s="86"/>
      <c r="H26" s="87"/>
      <c r="I26" s="87"/>
    </row>
    <row r="27" spans="1:9" s="15" customFormat="1" ht="26.25" customHeight="1" x14ac:dyDescent="0.25">
      <c r="A27" s="53">
        <v>10</v>
      </c>
      <c r="B27" s="54" t="s">
        <v>8</v>
      </c>
      <c r="C27" s="62" t="s">
        <v>79</v>
      </c>
      <c r="D27" s="53" t="s">
        <v>64</v>
      </c>
      <c r="E27" s="58">
        <v>5</v>
      </c>
      <c r="F27" s="77">
        <f t="shared" si="1"/>
        <v>0.59999999999999976</v>
      </c>
      <c r="G27" s="61"/>
      <c r="H27" s="61"/>
      <c r="I27" s="61"/>
    </row>
    <row r="28" spans="1:9" s="15" customFormat="1" ht="26.25" customHeight="1" x14ac:dyDescent="0.25">
      <c r="A28" s="53">
        <f>A27+1</f>
        <v>11</v>
      </c>
      <c r="B28" s="54" t="s">
        <v>73</v>
      </c>
      <c r="C28" s="62" t="s">
        <v>80</v>
      </c>
      <c r="D28" s="53" t="s">
        <v>72</v>
      </c>
      <c r="E28" s="58">
        <v>10</v>
      </c>
      <c r="F28" s="77">
        <f t="shared" si="1"/>
        <v>0.60347222222222197</v>
      </c>
      <c r="G28" s="97"/>
      <c r="H28" s="97"/>
      <c r="I28" s="97"/>
    </row>
    <row r="29" spans="1:9" s="15" customFormat="1" ht="27.75" customHeight="1" x14ac:dyDescent="0.25">
      <c r="A29" s="53">
        <f>A28+1</f>
        <v>12</v>
      </c>
      <c r="B29" s="54" t="s">
        <v>8</v>
      </c>
      <c r="C29" s="96" t="s">
        <v>35</v>
      </c>
      <c r="D29" s="53" t="s">
        <v>36</v>
      </c>
      <c r="E29" s="58">
        <v>10</v>
      </c>
      <c r="F29" s="77">
        <f t="shared" si="1"/>
        <v>0.61041666666666639</v>
      </c>
      <c r="G29" s="61"/>
      <c r="H29" s="61"/>
      <c r="I29" s="61"/>
    </row>
    <row r="30" spans="1:9" x14ac:dyDescent="0.25">
      <c r="A30" s="63">
        <f>A29+1</f>
        <v>13</v>
      </c>
      <c r="B30" s="63" t="s">
        <v>7</v>
      </c>
      <c r="C30" s="64" t="s">
        <v>46</v>
      </c>
      <c r="D30" s="63" t="s">
        <v>1</v>
      </c>
      <c r="E30" s="65"/>
      <c r="F30" s="78">
        <v>0.625</v>
      </c>
      <c r="G30" s="56"/>
    </row>
    <row r="31" spans="1:9" s="59" customFormat="1" ht="25.5" x14ac:dyDescent="0.25">
      <c r="A31" s="39"/>
      <c r="B31" s="39"/>
      <c r="C31" s="39"/>
      <c r="D31" s="66"/>
      <c r="E31" s="39"/>
      <c r="F31" s="79"/>
      <c r="G31" s="32">
        <f>MINUTE(F30-F29)-E29</f>
        <v>11</v>
      </c>
      <c r="H31" s="33" t="s">
        <v>61</v>
      </c>
    </row>
    <row r="33" spans="3:3" x14ac:dyDescent="0.25">
      <c r="C33" s="66"/>
    </row>
    <row r="34" spans="3:3" x14ac:dyDescent="0.25">
      <c r="C34" s="67"/>
    </row>
    <row r="35" spans="3:3" x14ac:dyDescent="0.25">
      <c r="C35" s="6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110" zoomScaleNormal="110" workbookViewId="0">
      <selection activeCell="B22" sqref="B22"/>
    </sheetView>
  </sheetViews>
  <sheetFormatPr defaultRowHeight="15" x14ac:dyDescent="0.25"/>
  <cols>
    <col min="2" max="2" width="16.28515625" customWidth="1"/>
    <col min="3" max="3" width="25.7109375" customWidth="1"/>
    <col min="4" max="4" width="11.5703125" customWidth="1"/>
    <col min="5" max="8" width="11.5703125" style="11" customWidth="1"/>
  </cols>
  <sheetData>
    <row r="1" spans="2:8" ht="15.75" thickBot="1" x14ac:dyDescent="0.3">
      <c r="E1" s="31"/>
    </row>
    <row r="2" spans="2:8" ht="15.75" customHeight="1" thickTop="1" x14ac:dyDescent="0.25">
      <c r="B2" s="106" t="s">
        <v>10</v>
      </c>
      <c r="C2" s="108" t="s">
        <v>11</v>
      </c>
      <c r="D2" s="110" t="s">
        <v>12</v>
      </c>
      <c r="E2" s="30"/>
      <c r="F2" s="104" t="s">
        <v>82</v>
      </c>
      <c r="G2" s="104" t="s">
        <v>70</v>
      </c>
      <c r="H2" s="104" t="s">
        <v>83</v>
      </c>
    </row>
    <row r="3" spans="2:8" ht="41.25" customHeight="1" thickBot="1" x14ac:dyDescent="0.3">
      <c r="B3" s="107"/>
      <c r="C3" s="109"/>
      <c r="D3" s="105"/>
      <c r="E3" s="24"/>
      <c r="F3" s="105"/>
      <c r="G3" s="105"/>
      <c r="H3" s="105"/>
    </row>
    <row r="4" spans="2:8" ht="15.75" thickTop="1" x14ac:dyDescent="0.25">
      <c r="B4" s="1" t="s">
        <v>13</v>
      </c>
      <c r="C4" s="2" t="s">
        <v>65</v>
      </c>
      <c r="D4" s="3">
        <v>1</v>
      </c>
      <c r="E4" s="25"/>
      <c r="F4" s="20"/>
      <c r="G4" s="20"/>
      <c r="H4" s="20"/>
    </row>
    <row r="5" spans="2:8" x14ac:dyDescent="0.25">
      <c r="B5" s="1" t="s">
        <v>14</v>
      </c>
      <c r="C5" s="2" t="s">
        <v>15</v>
      </c>
      <c r="D5" s="3">
        <v>1</v>
      </c>
      <c r="E5" s="26"/>
      <c r="F5" s="20"/>
      <c r="G5" s="20"/>
      <c r="H5" s="20"/>
    </row>
    <row r="6" spans="2:8" x14ac:dyDescent="0.25">
      <c r="B6" s="4" t="s">
        <v>14</v>
      </c>
      <c r="C6" s="5" t="s">
        <v>16</v>
      </c>
      <c r="D6" s="6">
        <v>1</v>
      </c>
      <c r="E6" s="26"/>
      <c r="F6" s="21"/>
      <c r="G6" s="21"/>
      <c r="H6" s="21"/>
    </row>
    <row r="7" spans="2:8" x14ac:dyDescent="0.25">
      <c r="B7" s="4" t="s">
        <v>17</v>
      </c>
      <c r="C7" s="5" t="s">
        <v>18</v>
      </c>
      <c r="D7" s="6">
        <v>1</v>
      </c>
      <c r="E7" s="26"/>
      <c r="F7" s="21"/>
      <c r="G7" s="21"/>
      <c r="H7" s="21"/>
    </row>
    <row r="8" spans="2:8" x14ac:dyDescent="0.25">
      <c r="B8" s="4" t="s">
        <v>19</v>
      </c>
      <c r="C8" s="5" t="s">
        <v>20</v>
      </c>
      <c r="D8" s="6">
        <v>1</v>
      </c>
      <c r="E8" s="26"/>
      <c r="F8" s="21"/>
      <c r="G8" s="21"/>
      <c r="H8" s="21"/>
    </row>
    <row r="9" spans="2:8" x14ac:dyDescent="0.25">
      <c r="B9" s="4" t="s">
        <v>34</v>
      </c>
      <c r="C9" s="5" t="s">
        <v>21</v>
      </c>
      <c r="D9" s="6">
        <v>1</v>
      </c>
      <c r="E9" s="26"/>
      <c r="F9" s="21"/>
      <c r="G9" s="21"/>
      <c r="H9" s="21"/>
    </row>
    <row r="10" spans="2:8" x14ac:dyDescent="0.25">
      <c r="B10" s="4">
        <v>1</v>
      </c>
      <c r="C10" s="5" t="s">
        <v>38</v>
      </c>
      <c r="D10" s="6">
        <v>1</v>
      </c>
      <c r="E10" s="26"/>
      <c r="F10" s="21"/>
      <c r="G10" s="21"/>
      <c r="H10" s="21"/>
    </row>
    <row r="11" spans="2:8" x14ac:dyDescent="0.25">
      <c r="B11" s="4">
        <v>3</v>
      </c>
      <c r="C11" s="5" t="s">
        <v>22</v>
      </c>
      <c r="D11" s="6">
        <v>1</v>
      </c>
      <c r="E11" s="26"/>
      <c r="F11" s="21"/>
      <c r="G11" s="21"/>
      <c r="H11" s="21"/>
    </row>
    <row r="12" spans="2:8" x14ac:dyDescent="0.25">
      <c r="B12" s="4">
        <v>11</v>
      </c>
      <c r="C12" s="5" t="s">
        <v>75</v>
      </c>
      <c r="D12" s="6">
        <v>1</v>
      </c>
      <c r="E12" s="26"/>
      <c r="F12" s="21"/>
      <c r="G12" s="21"/>
      <c r="H12" s="21"/>
    </row>
    <row r="13" spans="2:8" x14ac:dyDescent="0.25">
      <c r="B13" s="4">
        <v>15</v>
      </c>
      <c r="C13" s="5" t="s">
        <v>42</v>
      </c>
      <c r="D13" s="6">
        <v>1</v>
      </c>
      <c r="E13" s="26"/>
      <c r="F13" s="21"/>
      <c r="G13" s="21"/>
      <c r="H13" s="21"/>
    </row>
    <row r="14" spans="2:8" x14ac:dyDescent="0.25">
      <c r="B14" s="4">
        <v>16</v>
      </c>
      <c r="C14" s="5" t="s">
        <v>23</v>
      </c>
      <c r="D14" s="6">
        <v>1</v>
      </c>
      <c r="E14" s="26"/>
      <c r="F14" s="21"/>
      <c r="G14" s="21"/>
      <c r="H14" s="21"/>
    </row>
    <row r="15" spans="2:8" x14ac:dyDescent="0.25">
      <c r="B15" s="4">
        <v>18</v>
      </c>
      <c r="C15" s="80" t="s">
        <v>43</v>
      </c>
      <c r="D15" s="6">
        <v>1</v>
      </c>
      <c r="E15" s="26"/>
      <c r="F15" s="21"/>
      <c r="G15" s="21"/>
      <c r="H15" s="21"/>
    </row>
    <row r="16" spans="2:8" x14ac:dyDescent="0.25">
      <c r="B16" s="4">
        <v>19</v>
      </c>
      <c r="C16" s="5" t="s">
        <v>25</v>
      </c>
      <c r="D16" s="6">
        <v>1</v>
      </c>
      <c r="E16" s="26"/>
      <c r="F16" s="21"/>
      <c r="G16" s="21"/>
      <c r="H16" s="21"/>
    </row>
    <row r="17" spans="1:8" x14ac:dyDescent="0.25">
      <c r="B17" s="4">
        <v>20</v>
      </c>
      <c r="C17" s="5" t="s">
        <v>26</v>
      </c>
      <c r="D17" s="6" t="s">
        <v>24</v>
      </c>
      <c r="E17" s="27"/>
      <c r="F17" s="22" t="s">
        <v>60</v>
      </c>
      <c r="G17" s="22" t="s">
        <v>60</v>
      </c>
      <c r="H17" s="22" t="s">
        <v>60</v>
      </c>
    </row>
    <row r="18" spans="1:8" x14ac:dyDescent="0.25">
      <c r="B18" s="4">
        <v>21</v>
      </c>
      <c r="C18" s="5" t="s">
        <v>27</v>
      </c>
      <c r="D18" s="6">
        <v>1</v>
      </c>
      <c r="E18" s="26"/>
      <c r="F18" s="21"/>
      <c r="G18" s="21"/>
      <c r="H18" s="21"/>
    </row>
    <row r="19" spans="1:8" x14ac:dyDescent="0.25">
      <c r="B19" s="4">
        <v>22</v>
      </c>
      <c r="C19" s="5" t="s">
        <v>28</v>
      </c>
      <c r="D19" s="6">
        <v>1</v>
      </c>
      <c r="E19" s="26"/>
      <c r="F19" s="21"/>
      <c r="G19" s="21"/>
      <c r="H19" s="21"/>
    </row>
    <row r="20" spans="1:8" x14ac:dyDescent="0.25">
      <c r="B20" s="4">
        <v>24</v>
      </c>
      <c r="C20" s="5" t="s">
        <v>74</v>
      </c>
      <c r="D20" s="6">
        <v>1</v>
      </c>
      <c r="E20" s="26"/>
      <c r="F20" s="21"/>
      <c r="G20" s="21"/>
      <c r="H20" s="21"/>
    </row>
    <row r="21" spans="1:8" ht="18" customHeight="1" thickBot="1" x14ac:dyDescent="0.3">
      <c r="B21" s="7" t="s">
        <v>29</v>
      </c>
      <c r="C21" s="8" t="s">
        <v>30</v>
      </c>
      <c r="D21" s="9" t="s">
        <v>24</v>
      </c>
      <c r="E21" s="28"/>
      <c r="F21" s="23" t="s">
        <v>60</v>
      </c>
      <c r="G21" s="23" t="s">
        <v>60</v>
      </c>
      <c r="H21" s="23" t="s">
        <v>60</v>
      </c>
    </row>
    <row r="22" spans="1:8" ht="18" customHeight="1" thickBot="1" x14ac:dyDescent="0.3">
      <c r="B22" s="7" t="s">
        <v>85</v>
      </c>
      <c r="C22" s="8" t="s">
        <v>84</v>
      </c>
      <c r="D22" s="9" t="s">
        <v>24</v>
      </c>
      <c r="E22" s="28"/>
      <c r="F22" s="23" t="s">
        <v>60</v>
      </c>
      <c r="G22" s="23" t="s">
        <v>60</v>
      </c>
      <c r="H22" s="23" t="s">
        <v>60</v>
      </c>
    </row>
    <row r="23" spans="1:8" ht="38.25" customHeight="1" thickTop="1" thickBot="1" x14ac:dyDescent="0.3">
      <c r="B23" s="10"/>
      <c r="C23" s="17" t="s">
        <v>31</v>
      </c>
      <c r="D23" s="18">
        <f>SUM(D4:D22)</f>
        <v>16</v>
      </c>
      <c r="E23" s="19" t="s">
        <v>57</v>
      </c>
      <c r="F23" s="16">
        <f>COUNTIF(F4:F20,"y")</f>
        <v>0</v>
      </c>
      <c r="G23" s="16">
        <f>COUNTIF(G4:G20,"y")</f>
        <v>0</v>
      </c>
      <c r="H23" s="16">
        <f>COUNTIF(H4:H20,"y")</f>
        <v>0</v>
      </c>
    </row>
    <row r="24" spans="1:8" ht="17.25" thickTop="1" thickBot="1" x14ac:dyDescent="0.3">
      <c r="E24" s="19" t="s">
        <v>58</v>
      </c>
      <c r="F24" s="16">
        <f>COUNTIF(F4:F20,"n")</f>
        <v>0</v>
      </c>
      <c r="G24" s="16">
        <f>COUNTIF(G4:G20,"n")</f>
        <v>0</v>
      </c>
      <c r="H24" s="16">
        <f>COUNTIF(H4:H20,"n")</f>
        <v>0</v>
      </c>
    </row>
    <row r="25" spans="1:8" ht="17.25" thickTop="1" thickBot="1" x14ac:dyDescent="0.3">
      <c r="E25" s="19" t="s">
        <v>59</v>
      </c>
      <c r="F25" s="16">
        <f>COUNTIF(F4:F20,"a")</f>
        <v>0</v>
      </c>
      <c r="G25" s="16">
        <f>COUNTIF(G4:G20,"a")</f>
        <v>0</v>
      </c>
      <c r="H25" s="16">
        <f>COUNTIF(H4:H20,"a")</f>
        <v>0</v>
      </c>
    </row>
    <row r="26" spans="1:8" ht="15.75" thickTop="1" x14ac:dyDescent="0.25">
      <c r="B26" t="s">
        <v>32</v>
      </c>
    </row>
    <row r="27" spans="1:8" x14ac:dyDescent="0.25">
      <c r="B27" s="29" t="s">
        <v>53</v>
      </c>
    </row>
    <row r="28" spans="1:8" x14ac:dyDescent="0.25">
      <c r="B28" s="29" t="s">
        <v>54</v>
      </c>
    </row>
    <row r="29" spans="1:8" x14ac:dyDescent="0.25">
      <c r="A29" s="14"/>
      <c r="B29" s="29" t="s">
        <v>51</v>
      </c>
    </row>
    <row r="30" spans="1:8" x14ac:dyDescent="0.25">
      <c r="B30" s="29" t="s">
        <v>37</v>
      </c>
    </row>
    <row r="31" spans="1:8" x14ac:dyDescent="0.25">
      <c r="B31" s="29" t="s">
        <v>52</v>
      </c>
    </row>
    <row r="32" spans="1:8" x14ac:dyDescent="0.25">
      <c r="B32" s="29" t="s">
        <v>55</v>
      </c>
    </row>
    <row r="34" spans="2:2" x14ac:dyDescent="0.25">
      <c r="B34" s="80" t="s">
        <v>66</v>
      </c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workbookViewId="0">
      <selection activeCell="B4" sqref="B4"/>
    </sheetView>
  </sheetViews>
  <sheetFormatPr defaultRowHeight="15" x14ac:dyDescent="0.25"/>
  <sheetData>
    <row r="2" spans="1:2" x14ac:dyDescent="0.25">
      <c r="A2" t="s">
        <v>114</v>
      </c>
    </row>
    <row r="3" spans="1:2" x14ac:dyDescent="0.25">
      <c r="B3" t="s">
        <v>89</v>
      </c>
    </row>
    <row r="4" spans="1:2" x14ac:dyDescent="0.25">
      <c r="B4" t="s">
        <v>115</v>
      </c>
    </row>
    <row r="5" spans="1:2" x14ac:dyDescent="0.25">
      <c r="B5" s="100" t="s">
        <v>90</v>
      </c>
    </row>
    <row r="6" spans="1:2" x14ac:dyDescent="0.25">
      <c r="B6" s="101" t="s">
        <v>91</v>
      </c>
    </row>
    <row r="7" spans="1:2" x14ac:dyDescent="0.25">
      <c r="B7" s="101" t="s">
        <v>92</v>
      </c>
    </row>
    <row r="8" spans="1:2" x14ac:dyDescent="0.25">
      <c r="B8" s="100" t="s">
        <v>93</v>
      </c>
    </row>
    <row r="9" spans="1:2" x14ac:dyDescent="0.25">
      <c r="B9" s="101" t="s">
        <v>94</v>
      </c>
    </row>
    <row r="10" spans="1:2" x14ac:dyDescent="0.25">
      <c r="B10" s="101" t="s">
        <v>95</v>
      </c>
    </row>
    <row r="11" spans="1:2" x14ac:dyDescent="0.25">
      <c r="B11" s="100" t="s">
        <v>96</v>
      </c>
    </row>
    <row r="12" spans="1:2" x14ac:dyDescent="0.25">
      <c r="B12" s="101" t="s">
        <v>97</v>
      </c>
    </row>
    <row r="13" spans="1:2" x14ac:dyDescent="0.25">
      <c r="B13" s="101" t="s">
        <v>98</v>
      </c>
    </row>
    <row r="14" spans="1:2" x14ac:dyDescent="0.25">
      <c r="B14" s="100" t="s">
        <v>99</v>
      </c>
    </row>
    <row r="15" spans="1:2" x14ac:dyDescent="0.25">
      <c r="B15" s="101" t="s">
        <v>100</v>
      </c>
    </row>
    <row r="16" spans="1:2" x14ac:dyDescent="0.25">
      <c r="B16" s="101" t="s">
        <v>101</v>
      </c>
    </row>
    <row r="17" spans="2:2" x14ac:dyDescent="0.25">
      <c r="B17" s="100" t="s">
        <v>102</v>
      </c>
    </row>
    <row r="18" spans="2:2" x14ac:dyDescent="0.25">
      <c r="B18" s="101" t="s">
        <v>103</v>
      </c>
    </row>
    <row r="19" spans="2:2" x14ac:dyDescent="0.25">
      <c r="B19" s="101" t="s">
        <v>104</v>
      </c>
    </row>
    <row r="20" spans="2:2" x14ac:dyDescent="0.25">
      <c r="B20" s="100" t="s">
        <v>105</v>
      </c>
    </row>
    <row r="21" spans="2:2" x14ac:dyDescent="0.25">
      <c r="B21" s="101" t="s">
        <v>106</v>
      </c>
    </row>
    <row r="22" spans="2:2" x14ac:dyDescent="0.25">
      <c r="B22" s="101" t="s">
        <v>107</v>
      </c>
    </row>
    <row r="23" spans="2:2" x14ac:dyDescent="0.25">
      <c r="B23" t="s">
        <v>108</v>
      </c>
    </row>
    <row r="24" spans="2:2" x14ac:dyDescent="0.25">
      <c r="B24" t="s">
        <v>109</v>
      </c>
    </row>
    <row r="25" spans="2:2" x14ac:dyDescent="0.25">
      <c r="B25" t="s">
        <v>110</v>
      </c>
    </row>
    <row r="26" spans="2:2" x14ac:dyDescent="0.25">
      <c r="B26" t="s">
        <v>111</v>
      </c>
    </row>
    <row r="27" spans="2:2" x14ac:dyDescent="0.25">
      <c r="B27" t="s">
        <v>112</v>
      </c>
    </row>
    <row r="28" spans="2:2" x14ac:dyDescent="0.25">
      <c r="B28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 Feb 06  Agenda</vt:lpstr>
      <vt:lpstr>EC Roster - Vote Calculator</vt:lpstr>
      <vt:lpstr>March 2018 Fellows</vt:lpstr>
      <vt:lpstr>'2018 Feb 06 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2018-02-05T18:57:30Z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