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jr05\Documents\IEEE files and notes\802 EC files\2017 Oct 3 Interim Call\"/>
    </mc:Choice>
  </mc:AlternateContent>
  <bookViews>
    <workbookView xWindow="0" yWindow="0" windowWidth="18000" windowHeight="7275"/>
  </bookViews>
  <sheets>
    <sheet name="2017 June 06  Agenda" sheetId="1" r:id="rId1"/>
    <sheet name="EC Roster - Vote Calculator" sheetId="2" r:id="rId2"/>
    <sheet name="Agenda item 6.04" sheetId="6" r:id="rId3"/>
  </sheets>
  <definedNames>
    <definedName name="_xlnm.Print_Area" localSheetId="0">'2017 June 06  Agenda'!$A$1:$G$35</definedName>
  </definedNames>
  <calcPr calcId="171027"/>
</workbook>
</file>

<file path=xl/calcChain.xml><?xml version="1.0" encoding="utf-8"?>
<calcChain xmlns="http://schemas.openxmlformats.org/spreadsheetml/2006/main">
  <c r="F25" i="1" l="1"/>
  <c r="F26" i="1"/>
  <c r="A25" i="1"/>
  <c r="H24" i="2" l="1"/>
  <c r="H23" i="2"/>
  <c r="H22" i="2"/>
  <c r="G24" i="2"/>
  <c r="G23" i="2"/>
  <c r="G22" i="2"/>
  <c r="F8" i="1" l="1"/>
  <c r="E22" i="2" l="1"/>
  <c r="D22" i="2" l="1"/>
  <c r="F9" i="1"/>
  <c r="F10" i="1" s="1"/>
  <c r="F11" i="1" s="1"/>
  <c r="F12" i="1" s="1"/>
  <c r="F13" i="1" s="1"/>
  <c r="F14" i="1" s="1"/>
  <c r="F15" i="1" s="1"/>
  <c r="F16" i="1" s="1"/>
  <c r="F17" i="1" s="1"/>
  <c r="F18" i="1" s="1"/>
  <c r="F19" i="1" s="1"/>
  <c r="F20" i="1" s="1"/>
  <c r="F21" i="1" s="1"/>
  <c r="F22" i="1" s="1"/>
  <c r="F23" i="1" s="1"/>
  <c r="A8" i="1"/>
  <c r="A9" i="1" s="1"/>
  <c r="A10" i="1" s="1"/>
  <c r="A11" i="1" s="1"/>
  <c r="A12" i="1" s="1"/>
  <c r="A13" i="1" s="1"/>
  <c r="A14" i="1" s="1"/>
  <c r="F24" i="1" l="1"/>
  <c r="F27" i="1" s="1"/>
  <c r="F28" i="1" s="1"/>
  <c r="F29" i="1" s="1"/>
  <c r="F30" i="1" s="1"/>
  <c r="F31" i="1" s="1"/>
  <c r="F32" i="1" s="1"/>
  <c r="A18" i="1"/>
  <c r="A19" i="1" s="1"/>
  <c r="A20" i="1" s="1"/>
  <c r="A21" i="1" s="1"/>
  <c r="A22" i="1" s="1"/>
  <c r="A23" i="1" s="1"/>
  <c r="A24" i="1" s="1"/>
  <c r="A15" i="1"/>
  <c r="A16" i="1" s="1"/>
  <c r="A17" i="1" s="1"/>
  <c r="A26" i="1" l="1"/>
  <c r="A27" i="1" s="1"/>
  <c r="A28" i="1" s="1"/>
  <c r="G34" i="1"/>
  <c r="A29" i="1" l="1"/>
  <c r="A30" i="1" s="1"/>
  <c r="A31" i="1" s="1"/>
  <c r="A32" i="1" s="1"/>
  <c r="A33" i="1" s="1"/>
</calcChain>
</file>

<file path=xl/sharedStrings.xml><?xml version="1.0" encoding="utf-8"?>
<sst xmlns="http://schemas.openxmlformats.org/spreadsheetml/2006/main" count="140" uniqueCount="106">
  <si>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</si>
  <si>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</si>
  <si>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</si>
  <si>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</si>
  <si>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</si>
  <si>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</si>
  <si>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</si>
  <si>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</si>
  <si>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</si>
  <si>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</si>
  <si>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</si>
  <si>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</si>
  <si>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</si>
  <si>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</si>
  <si>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</si>
  <si>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Pat Thaler</t>
  </si>
  <si>
    <t>James Gilb</t>
  </si>
  <si>
    <t>Exec Sec</t>
  </si>
  <si>
    <t>Jon Rosdahl</t>
  </si>
  <si>
    <t>Record Sec</t>
  </si>
  <si>
    <t>John D'Ambrosia</t>
  </si>
  <si>
    <t>Clint Chaplin</t>
  </si>
  <si>
    <t>David Law</t>
  </si>
  <si>
    <t>Roger Marks</t>
  </si>
  <si>
    <t>non-voting</t>
  </si>
  <si>
    <t xml:space="preserve">Steve Shellhammer </t>
  </si>
  <si>
    <t>Radhakrishna Canchi</t>
  </si>
  <si>
    <t>Subir Das</t>
  </si>
  <si>
    <t>Apurva Mody</t>
  </si>
  <si>
    <t>Memb Emer</t>
  </si>
  <si>
    <t>Geoff Thompson</t>
  </si>
  <si>
    <t> Total Eligible 
EC Voters</t>
  </si>
  <si>
    <t>Adrian Stephens</t>
  </si>
  <si>
    <t>Other attendeess :</t>
  </si>
  <si>
    <t>ME - Motion, External, MI - Motion, Internal, 
DT- Discussion Topic, II - Information Item</t>
  </si>
  <si>
    <t>Treasurer</t>
  </si>
  <si>
    <t>Tim Godfrey</t>
  </si>
  <si>
    <t>EC Action Item Status review</t>
  </si>
  <si>
    <t>Nikolich / D'Ambrosia</t>
  </si>
  <si>
    <t>Dawn Slykhouse (Face-to-Face)</t>
  </si>
  <si>
    <t>Glenn Parsons</t>
  </si>
  <si>
    <t>D'Ambrosia</t>
  </si>
  <si>
    <t>DT</t>
  </si>
  <si>
    <t>Update - EC Action Item Summary</t>
  </si>
  <si>
    <t>Bob Heile</t>
  </si>
  <si>
    <t>Rich Kennedy</t>
  </si>
  <si>
    <t xml:space="preserve">APPROVE OR MODIFY AGENDA - </t>
  </si>
  <si>
    <t>Heile</t>
  </si>
  <si>
    <t xml:space="preserve"> Adjourn</t>
  </si>
  <si>
    <t>Motions from WG Chairs</t>
  </si>
  <si>
    <t>Potential Fee Waiver Requests for the next plenary session</t>
  </si>
  <si>
    <t>update:</t>
  </si>
  <si>
    <t>ME</t>
  </si>
  <si>
    <t>Nic Orlando - IEEE-SA</t>
  </si>
  <si>
    <t>Patrick Slatts - IEEE-SA</t>
  </si>
  <si>
    <t>Jonathan Goldberg - IEEE-SA</t>
  </si>
  <si>
    <t>Jodi Haasz - IEEE-SA</t>
  </si>
  <si>
    <t>Rick Alvin (Linespeed)</t>
  </si>
  <si>
    <t>Marks</t>
  </si>
  <si>
    <t>yes</t>
  </si>
  <si>
    <t xml:space="preserve">No </t>
  </si>
  <si>
    <t>abstain</t>
  </si>
  <si>
    <t>nv</t>
  </si>
  <si>
    <t>minutes not allocated.</t>
  </si>
  <si>
    <t>DRAFT AGENDA  -  IEEE 802 LMSC EXECUTIVE COMMITTEE INTERIM TELECON</t>
  </si>
  <si>
    <t>Reports from WG and SC Chairs</t>
  </si>
  <si>
    <t>Parsons</t>
  </si>
  <si>
    <t>Law</t>
  </si>
  <si>
    <t>Paul Nikolich</t>
  </si>
  <si>
    <t>Problem Statement:</t>
  </si>
  <si>
    <t>Proposed Plan:</t>
  </si>
  <si>
    <t>Benefits:</t>
  </si>
  <si>
    <t>Reduce the cancelations for participants not being able to get a VISA in time.
Cover the costs that occur for providing the letters.</t>
  </si>
  <si>
    <t>Obtaining a VISA for participants has become more time consuming and the rules of what may be submitted are more strict.
Some Consulates are no longer accepting PDF files for the invitation letter, and require an original hard copy with ink prior to processing VISA Request.
Heretofore, we have required that the meeting fee for the Session in question be paid prior to providing an Inviation letter which helped us only provide letters for actual participants.</t>
  </si>
  <si>
    <t xml:space="preserve">Going forward, I would like to provide a means to request a required VISA invitation letter prior to registration being open.  (not to exceed the prior Session).
A fee  commiserate with  the costs of obtaining the original letter and shipping be assessed to the requestor. ( this may be an average of the expected costs, or a specific case basis cost. TBD).
Some method to validate that request is legitimate - For long standing participants easy, for new participants, do we want to have another participant "vouch" for the request? TBD.
</t>
  </si>
  <si>
    <t>Regrets:</t>
  </si>
  <si>
    <t>Tuesday 1:00PM-3:00PM ET, 3 October 2017</t>
  </si>
  <si>
    <t>Venue Related Topics</t>
  </si>
  <si>
    <t>Report: Nov 2017 Plenary Status</t>
  </si>
  <si>
    <t>Report on 2020 Future Venues</t>
  </si>
  <si>
    <t xml:space="preserve">Status report of 2018 Nov – Bangkok </t>
  </si>
  <si>
    <t>Visa Letter Request process</t>
  </si>
  <si>
    <t>03 Oct
Voters presence Attendance</t>
  </si>
  <si>
    <t xml:space="preserve">
Motion #2</t>
  </si>
  <si>
    <t xml:space="preserve">
Motion #1</t>
  </si>
  <si>
    <t>ME*</t>
  </si>
  <si>
    <t>Das</t>
  </si>
  <si>
    <t xml:space="preserve">As a follow-up of our chat on Friday, I check with my colleagues in China who attend IEEE 802.11 regularly.   None of them need any hard copy of a signed invitation letter from IEEE Standards Association for their US Visa application in US Embassy of Beijing, US Consulate General in Chengdu, US Consulate General in Guangzhou, and US Consulate General in Shanghai.
Feedback from our colleagues (who participate in IEEE 802.11) to IEEE 802 is that
(1) it would be great if the automatic generation of a signed invitation letter can be resumed
(2) the registration for a plenary/interim is started about 3 months early (e.g., we actually appreciate that the registration of the September interim is started prior to the July plenary so that our colleagues can make an appointment with US Embassy in advance).
Another point that we would like to share with you is that it usually takes 3~5 weeks for us to get an approved US Visa because of the administrative processing required by the US Embassy/US Consulate General.   It is the main reason on our feedback (2). 
</t>
  </si>
  <si>
    <t>Update July 22, 2017
from Edward Au</t>
  </si>
  <si>
    <t>Myles</t>
  </si>
  <si>
    <r>
      <rPr>
        <b/>
        <sz val="10"/>
        <color indexed="8"/>
        <rFont val="Times New Roman"/>
        <family val="1"/>
      </rPr>
      <t xml:space="preserve"> 802.1 joint project with IEC</t>
    </r>
    <r>
      <rPr>
        <sz val="10"/>
        <color indexed="8"/>
        <rFont val="Times New Roman"/>
        <family val="1"/>
      </rPr>
      <t xml:space="preserve">
This is an information item to introduce a new joint project proposal between IEC and IEEE 802.1 that is in discussion on a profile of 802.1 TSN for industrial networks.</t>
    </r>
  </si>
  <si>
    <r>
      <rPr>
        <b/>
        <sz val="10"/>
        <color indexed="8"/>
        <rFont val="Times New Roman"/>
        <family val="1"/>
      </rPr>
      <t>Send Status report from IEEE 802 to SC6</t>
    </r>
    <r>
      <rPr>
        <sz val="10"/>
        <color indexed="8"/>
        <rFont val="Times New Roman"/>
        <family val="1"/>
      </rPr>
      <t xml:space="preserve">
Approve a status report from IEEE 802 to SC6 for their upcoming F2F meeting.  This is required under the PSDO implementation agreement between IEEE 802 and SC6.  The additional authorization below is required because a few PSDO ballots are closing in early/mid October.
Motion: Approve transmission of 11-17-1490r1 to ISO/IEC JTC1/SC6 as the report
            of the status of IEEE 802 standards that are being considered or will be
             considered by SC6 under the PSDO process, and
           ·        Authorize Andrew Myles to:
                o   (a) update 11-17-1490r1 with any additional PSDO voting results 
                          prior to the upcoming October 30-Nov 3 meeting of SC6  
                o   (b) transmit the updated document to SC6
Moved: Dorothy Stanley (802.11 Vice-Chair delegate)
2nd: </t>
    </r>
  </si>
  <si>
    <r>
      <rPr>
        <b/>
        <sz val="10"/>
        <color indexed="8"/>
        <rFont val="Times New Roman"/>
        <family val="1"/>
      </rPr>
      <t>Authorize an IEEE 802 delegation to SC6 Meeting - Oct 2017</t>
    </r>
    <r>
      <rPr>
        <sz val="10"/>
        <color indexed="8"/>
        <rFont val="Times New Roman"/>
        <family val="1"/>
      </rPr>
      <t xml:space="preserve">
Motion to authorize an IEEE 802 delegation at the SC6 meeting, almost certainly with attendance by WebEx. The main items of interest for IEEE 802 are the status report above, and the CRM for the proposed SC6 Security ad hoc. IEEE 802 sent a LS to SC6 earlier this year in relation to the SC6 Security ad hoc
· Motion: IEEE 802 EC
            o   appoints Andrew Myles as HoD for the IEEE 802 delegation to the SC6
                 meeting starting in late October 2017,
           o   authorizes him to appoint additional members of the IEEE 802 delegation,
                and
           o   instructs the IEEE 802 delegation to represent positions consistent with
               documented IEEE 802 positions.
·        It is expected that the IEEE 802 delegation will attend via WebEx.
Moved: Dorothy Stanley (802.11 Vice-Chair delegate)
2nd: </t>
    </r>
  </si>
  <si>
    <t>Stephens (Stanley)</t>
  </si>
  <si>
    <t>R2</t>
  </si>
  <si>
    <t>Canchi</t>
  </si>
  <si>
    <t>Report on 802.20 Revision Plan</t>
  </si>
  <si>
    <r>
      <rPr>
        <b/>
        <sz val="10"/>
        <color indexed="8"/>
        <rFont val="Times New Roman"/>
        <family val="1"/>
      </rPr>
      <t>ISO/IEC/JTC1/SC6 Reply re: 802.11ai</t>
    </r>
    <r>
      <rPr>
        <sz val="10"/>
        <color indexed="8"/>
        <rFont val="Times New Roman"/>
        <family val="1"/>
      </rPr>
      <t xml:space="preserve">
•Approve https://mentor.ieee.org/802.11/dcn/17/11-17-1398-00-0jtc-china-comment-on-11ai-errata.docx as communication to ISO/IEC/JTC1/SC6 containing the response to the comment received during the 60-day ballot of IEEE Std 802.11ai-2016 (second printing) granting the IEEE LMSC chair (or his delegate) editorial license.
•This approval is under LMSC OM “Procedure for coordination with other standards bodies”
           •In the WG (y/n/a): 39,0,3
           •Moved: Jon Rosdahl
           •Seconded: Rich Kennedy</t>
    </r>
  </si>
  <si>
    <r>
      <rPr>
        <b/>
        <sz val="10"/>
        <color indexed="8"/>
        <rFont val="Times New Roman"/>
        <family val="1"/>
      </rPr>
      <t xml:space="preserve"> P802.16Rev4/D4  to RevCom</t>
    </r>
    <r>
      <rPr>
        <sz val="10"/>
        <color indexed="8"/>
        <rFont val="Times New Roman"/>
        <family val="1"/>
      </rPr>
      <t xml:space="preserve">
Motion:  Approve sending P802.16Rev4/D4 to RevCom
Moved: Marks 
Second: Godfrey 
-----------------------------------------------------------------------
doc: 802 EC-17/152: &lt;https://mentor.ieee.org/802-ec/dcn/17/ec-17-0152.pdf&gt;
Other Info (include)  
           •  Revision rollup of 4 amendments, without new functionality. 
           • P802.16Rev4/D3 had 100% approval at the end of initial sponsor ballot
                (47/0/4), with 85% return 
           • All 9 comments addressed. 
           • 10-day Sponsor Ballot recirc 2017-09-22 to 2017-10-02 
           • Result as of 2017-09-25, noon ET: 48/0/4 (no new comments)
           • WG Letter Ballot opened 2017-09-22 
           • To forward IEEE P802.16Rev4 to RevCom, pending successful recirculation
              and 802 EC agreement.
           • Result as of 2017-09-25, noon ET (y/n/a):  5/0</t>
    </r>
  </si>
  <si>
    <r>
      <rPr>
        <b/>
        <sz val="10"/>
        <color indexed="8"/>
        <rFont val="Times New Roman"/>
        <family val="1"/>
      </rPr>
      <t>IEEE P802.3ch Multi-Gig Automotive Ethernet PHY draft press release</t>
    </r>
    <r>
      <rPr>
        <sz val="10"/>
        <color indexed="8"/>
        <rFont val="Times New Roman"/>
        <family val="1"/>
      </rPr>
      <t xml:space="preserve">
Motion: The EC supports the IEEE P802.3ch Multi-Gig Automotive Ethernet PHY draft press release &lt;https://mentor.ieee.org/802-ec/dcn/17/ec-17-0153-00-00EC-ieee-p802-3ch-multi-gig-automotive-ethernet-phy-draft-press-release.pdf&gt;, to be released with editorial changes as deemed necessary.
Move:   David Law
Second: John D'Ambrosia</t>
    </r>
  </si>
  <si>
    <t>EXECUTIVE SESSION: EC Mentor AdHoc report</t>
  </si>
  <si>
    <t>EXEC</t>
  </si>
  <si>
    <r>
      <rPr>
        <b/>
        <sz val="10"/>
        <color indexed="8"/>
        <rFont val="Times New Roman"/>
        <family val="1"/>
      </rPr>
      <t>Press Release for IEEE 802.21-2017 and IEEE-802.21.1</t>
    </r>
    <r>
      <rPr>
        <sz val="10"/>
        <color indexed="8"/>
        <rFont val="Times New Roman"/>
        <family val="1"/>
      </rPr>
      <t xml:space="preserve"> Standards that were published in April
Motion: The EC supports the release of  “IEEE Releases 802.21™-2017 and 802.21.1TM-2017 Standards Helping Drive IoT, Smart Grid and Smart Home Technologies” with editorial changes as deemed necessary.
Move:   Subir Das
Second: Jon Rosdahl</t>
    </r>
  </si>
  <si>
    <r>
      <rPr>
        <b/>
        <sz val="10"/>
        <color theme="1"/>
        <rFont val="Times New Roman"/>
        <family val="1"/>
      </rPr>
      <t>2017 November EC Tutorial Satus:</t>
    </r>
    <r>
      <rPr>
        <sz val="10"/>
        <color theme="1"/>
        <rFont val="Times New Roman"/>
        <family val="1"/>
      </rPr>
      <t xml:space="preserve">
The following Tutorials approved/submitted by the Sept 22nd Deadline.:
1. Slot #1: (6:00-7:20pm) - IEEE 802.15.4: Its Impact on Its Users
2. Slot #2: (7:30-8:50pm) - Use of 802.11 for 5G Millimeter Wave Systems
3. Slot #3: (9:00-10:30pm) - Local MAC Addresses in the IEEE 802 Overview and
                                          Architecture based on IEEE Std 802c</t>
    </r>
  </si>
  <si>
    <r>
      <rPr>
        <b/>
        <sz val="10"/>
        <color theme="1"/>
        <rFont val="Times New Roman"/>
        <family val="1"/>
      </rPr>
      <t>Update on the fellowship program</t>
    </r>
    <r>
      <rPr>
        <sz val="10"/>
        <color theme="1"/>
        <rFont val="Times New Roman"/>
        <family val="1"/>
      </rPr>
      <t xml:space="preserve">  -- Report on feedback from July 2017 event
 </t>
    </r>
  </si>
  <si>
    <t>PAR extension request for 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</si>
</sst>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General"/>
    <numFmt numFmtId="165" formatCode="hh&quot;:&quot;mm&quot; &quot;AM/PM&quot; &quot;"/>
    <numFmt numFmtId="166" formatCode="[$-409]d\-mmm;@"/>
  </numFmts>
  <fonts count="26"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1"/>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sz val="8"/>
      <name val="Times New Roman"/>
      <family val="1"/>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3" tint="0.39997558519241921"/>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s>
  <cellStyleXfs count="1">
    <xf numFmtId="0" fontId="0" fillId="0" borderId="0"/>
  </cellStyleXfs>
  <cellXfs count="127">
    <xf numFmtId="0" fontId="0" fillId="0" borderId="0" xfId="0"/>
    <xf numFmtId="0" fontId="1" fillId="0" borderId="8" xfId="0" applyFont="1" applyBorder="1" applyAlignment="1">
      <alignment horizontal="center" vertical="center"/>
    </xf>
    <xf numFmtId="0" fontId="1" fillId="0" borderId="9" xfId="0" applyFont="1" applyBorder="1"/>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xf numFmtId="0" fontId="1" fillId="0" borderId="12" xfId="0" applyFont="1" applyBorder="1" applyAlignment="1">
      <alignment horizontal="center" vertical="center"/>
    </xf>
    <xf numFmtId="0" fontId="2" fillId="0" borderId="13" xfId="0" applyFont="1" applyBorder="1"/>
    <xf numFmtId="0" fontId="0" fillId="0" borderId="0" xfId="0" applyAlignment="1">
      <alignment horizontal="center"/>
    </xf>
    <xf numFmtId="164" fontId="4" fillId="0" borderId="1" xfId="0" applyNumberFormat="1" applyFont="1" applyFill="1" applyBorder="1" applyAlignment="1" applyProtection="1">
      <alignment horizontal="left" vertical="top" wrapText="1"/>
    </xf>
    <xf numFmtId="164" fontId="4" fillId="0" borderId="1" xfId="0" applyNumberFormat="1" applyFont="1" applyFill="1" applyBorder="1" applyAlignment="1" applyProtection="1">
      <alignment horizontal="right" vertical="center" wrapText="1"/>
    </xf>
    <xf numFmtId="0" fontId="5" fillId="0" borderId="0" xfId="0" applyFont="1"/>
    <xf numFmtId="0" fontId="6" fillId="0" borderId="0" xfId="0" applyFont="1" applyFill="1" applyAlignment="1">
      <alignment vertical="top" wrapText="1"/>
    </xf>
    <xf numFmtId="0" fontId="3" fillId="0" borderId="20"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0" xfId="0" applyAlignment="1">
      <alignment horizontal="right"/>
    </xf>
    <xf numFmtId="0" fontId="1" fillId="0" borderId="17" xfId="0" applyFont="1" applyBorder="1" applyAlignment="1">
      <alignment horizontal="center"/>
    </xf>
    <xf numFmtId="0" fontId="1" fillId="0" borderId="25" xfId="0" applyFont="1" applyBorder="1" applyAlignment="1">
      <alignment horizontal="center"/>
    </xf>
    <xf numFmtId="0" fontId="0" fillId="0" borderId="25" xfId="0" applyBorder="1" applyAlignment="1">
      <alignment horizontal="center"/>
    </xf>
    <xf numFmtId="0" fontId="2" fillId="0" borderId="26" xfId="0" applyFont="1" applyBorder="1" applyAlignment="1">
      <alignment horizontal="center"/>
    </xf>
    <xf numFmtId="0" fontId="1" fillId="0" borderId="18" xfId="0" applyFont="1" applyBorder="1" applyAlignment="1">
      <alignment horizontal="center"/>
    </xf>
    <xf numFmtId="0" fontId="1" fillId="0" borderId="27" xfId="0" applyFont="1" applyBorder="1" applyAlignment="1">
      <alignment horizontal="center"/>
    </xf>
    <xf numFmtId="0" fontId="0" fillId="0" borderId="27" xfId="0" applyBorder="1" applyAlignment="1">
      <alignment horizontal="center"/>
    </xf>
    <xf numFmtId="0" fontId="2" fillId="0" borderId="16" xfId="0" applyFont="1" applyBorder="1" applyAlignment="1">
      <alignment horizontal="center"/>
    </xf>
    <xf numFmtId="0" fontId="0" fillId="0" borderId="28" xfId="0" applyBorder="1" applyAlignment="1">
      <alignment horizontal="center" vertical="center"/>
    </xf>
    <xf numFmtId="0" fontId="1" fillId="0" borderId="21" xfId="0" applyFont="1" applyBorder="1" applyAlignment="1">
      <alignment horizontal="center"/>
    </xf>
    <xf numFmtId="0" fontId="1" fillId="0" borderId="28" xfId="0" applyFont="1" applyBorder="1" applyAlignment="1">
      <alignment horizontal="center"/>
    </xf>
    <xf numFmtId="0" fontId="0" fillId="0" borderId="28" xfId="0" applyBorder="1" applyAlignment="1">
      <alignment horizontal="center"/>
    </xf>
    <xf numFmtId="0" fontId="2" fillId="0" borderId="9" xfId="0" applyFont="1" applyBorder="1" applyAlignment="1">
      <alignment horizontal="center"/>
    </xf>
    <xf numFmtId="0" fontId="7" fillId="0" borderId="0" xfId="0" applyFont="1"/>
    <xf numFmtId="0" fontId="1" fillId="0" borderId="28"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1" fontId="6" fillId="0" borderId="25" xfId="0" applyNumberFormat="1" applyFont="1" applyFill="1" applyBorder="1" applyAlignment="1">
      <alignment vertical="top" wrapText="1"/>
    </xf>
    <xf numFmtId="0" fontId="6" fillId="0" borderId="27" xfId="0" applyFont="1" applyFill="1" applyBorder="1" applyAlignment="1">
      <alignment vertical="top" wrapText="1"/>
    </xf>
    <xf numFmtId="164" fontId="8" fillId="0" borderId="1" xfId="0" applyNumberFormat="1" applyFont="1" applyFill="1" applyBorder="1" applyAlignment="1" applyProtection="1">
      <alignment horizontal="center" vertical="top" wrapText="1"/>
    </xf>
    <xf numFmtId="164" fontId="10" fillId="0" borderId="1" xfId="0" applyNumberFormat="1" applyFont="1" applyFill="1" applyBorder="1" applyAlignment="1" applyProtection="1">
      <alignment vertical="top" wrapText="1"/>
    </xf>
    <xf numFmtId="164" fontId="9" fillId="0" borderId="1" xfId="0" applyNumberFormat="1" applyFont="1" applyFill="1" applyBorder="1" applyAlignment="1" applyProtection="1">
      <alignment horizontal="center" vertical="top" wrapText="1"/>
    </xf>
    <xf numFmtId="164" fontId="11" fillId="0" borderId="1" xfId="0" applyNumberFormat="1" applyFont="1" applyFill="1" applyBorder="1" applyAlignment="1" applyProtection="1">
      <alignment horizontal="left" vertical="top" wrapText="1"/>
    </xf>
    <xf numFmtId="0" fontId="6" fillId="0" borderId="0" xfId="0" applyFont="1" applyAlignment="1">
      <alignment horizontal="left" vertical="top" wrapText="1" indent="2"/>
    </xf>
    <xf numFmtId="0" fontId="6" fillId="0" borderId="0" xfId="0" applyFont="1" applyAlignment="1">
      <alignment vertical="top" wrapText="1"/>
    </xf>
    <xf numFmtId="166" fontId="10" fillId="5" borderId="1" xfId="0" applyNumberFormat="1" applyFont="1" applyFill="1" applyBorder="1" applyAlignment="1" applyProtection="1">
      <alignment horizontal="left" vertical="center" wrapText="1"/>
    </xf>
    <xf numFmtId="164" fontId="9" fillId="0" borderId="1" xfId="0" applyNumberFormat="1" applyFont="1" applyFill="1" applyBorder="1" applyAlignment="1" applyProtection="1">
      <alignment vertical="top" wrapText="1"/>
    </xf>
    <xf numFmtId="164" fontId="10" fillId="0" borderId="1" xfId="0" applyNumberFormat="1" applyFont="1" applyFill="1" applyBorder="1" applyAlignment="1" applyProtection="1">
      <alignment horizontal="left" vertical="top" wrapText="1"/>
    </xf>
    <xf numFmtId="164" fontId="9" fillId="2" borderId="1" xfId="0" applyNumberFormat="1" applyFont="1" applyFill="1" applyBorder="1" applyAlignment="1" applyProtection="1">
      <alignment horizontal="left" vertical="top" wrapText="1"/>
    </xf>
    <xf numFmtId="164" fontId="10"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9" fillId="3" borderId="3" xfId="0" applyNumberFormat="1" applyFont="1" applyFill="1" applyBorder="1" applyAlignment="1" applyProtection="1">
      <alignment vertical="top" wrapText="1"/>
    </xf>
    <xf numFmtId="164" fontId="10" fillId="3" borderId="3" xfId="0" applyNumberFormat="1" applyFont="1" applyFill="1" applyBorder="1" applyAlignment="1" applyProtection="1">
      <alignment horizontal="left" vertical="top" wrapText="1"/>
    </xf>
    <xf numFmtId="164" fontId="11" fillId="3" borderId="3" xfId="0" applyNumberFormat="1" applyFont="1" applyFill="1" applyBorder="1" applyAlignment="1" applyProtection="1">
      <alignment horizontal="left" vertical="top" wrapText="1"/>
    </xf>
    <xf numFmtId="164" fontId="9" fillId="0" borderId="2" xfId="0" applyNumberFormat="1" applyFont="1" applyFill="1" applyBorder="1" applyAlignment="1" applyProtection="1">
      <alignment vertical="top" wrapText="1"/>
    </xf>
    <xf numFmtId="164" fontId="10" fillId="0" borderId="2" xfId="0" applyNumberFormat="1" applyFont="1" applyFill="1" applyBorder="1" applyAlignment="1" applyProtection="1">
      <alignment horizontal="left" vertical="top" wrapText="1"/>
    </xf>
    <xf numFmtId="164" fontId="11" fillId="0" borderId="2" xfId="0" applyNumberFormat="1" applyFont="1" applyFill="1" applyBorder="1" applyAlignment="1" applyProtection="1">
      <alignment horizontal="left" vertical="top" wrapText="1"/>
    </xf>
    <xf numFmtId="2" fontId="13" fillId="0" borderId="2" xfId="0" applyNumberFormat="1" applyFont="1" applyFill="1" applyBorder="1" applyAlignment="1" applyProtection="1">
      <alignment horizontal="left" vertical="top" wrapText="1"/>
    </xf>
    <xf numFmtId="2" fontId="14" fillId="0" borderId="2" xfId="0" applyNumberFormat="1" applyFont="1" applyFill="1" applyBorder="1" applyAlignment="1" applyProtection="1">
      <alignment horizontal="left" vertical="top" wrapText="1"/>
    </xf>
    <xf numFmtId="1" fontId="13" fillId="0" borderId="2" xfId="0" applyNumberFormat="1" applyFont="1" applyFill="1" applyBorder="1" applyAlignment="1" applyProtection="1">
      <alignment horizontal="center" vertical="top" wrapText="1"/>
    </xf>
    <xf numFmtId="0" fontId="6" fillId="0" borderId="0" xfId="0" applyFont="1" applyAlignment="1">
      <alignment horizontal="left" vertical="top" wrapText="1" indent="2"/>
    </xf>
    <xf numFmtId="2" fontId="13" fillId="0" borderId="2" xfId="0" applyNumberFormat="1" applyFont="1" applyFill="1" applyBorder="1" applyAlignment="1" applyProtection="1">
      <alignment horizontal="left" vertical="center" wrapText="1" indent="1"/>
    </xf>
    <xf numFmtId="1" fontId="13" fillId="4" borderId="2" xfId="0" applyNumberFormat="1" applyFont="1" applyFill="1" applyBorder="1" applyAlignment="1" applyProtection="1">
      <alignment horizontal="center" vertical="top" wrapText="1"/>
    </xf>
    <xf numFmtId="0" fontId="6" fillId="4" borderId="0" xfId="0" applyFont="1" applyFill="1" applyAlignment="1">
      <alignment horizontal="left" vertical="top" wrapText="1" indent="2"/>
    </xf>
    <xf numFmtId="0" fontId="6" fillId="4" borderId="0" xfId="0" applyFont="1" applyFill="1" applyAlignment="1">
      <alignment vertical="top" wrapText="1"/>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15" fillId="4" borderId="2" xfId="0" applyFont="1" applyFill="1" applyBorder="1" applyAlignment="1">
      <alignment horizontal="left" vertical="top" wrapText="1"/>
    </xf>
    <xf numFmtId="2" fontId="16" fillId="2" borderId="2" xfId="0" applyNumberFormat="1" applyFont="1" applyFill="1" applyBorder="1" applyAlignment="1" applyProtection="1">
      <alignment horizontal="left" vertical="top" wrapText="1"/>
    </xf>
    <xf numFmtId="0" fontId="16" fillId="2" borderId="2" xfId="0" applyFont="1" applyFill="1" applyBorder="1" applyAlignment="1">
      <alignment vertical="top" wrapText="1"/>
    </xf>
    <xf numFmtId="1" fontId="16" fillId="2" borderId="2" xfId="0" applyNumberFormat="1" applyFont="1" applyFill="1" applyBorder="1" applyAlignment="1" applyProtection="1">
      <alignment horizontal="center" vertical="top" wrapText="1"/>
    </xf>
    <xf numFmtId="0" fontId="17" fillId="0" borderId="0" xfId="0" applyFont="1" applyAlignment="1">
      <alignment vertical="top" wrapText="1"/>
    </xf>
    <xf numFmtId="0" fontId="6" fillId="0" borderId="0" xfId="0" applyFont="1" applyAlignment="1">
      <alignment horizontal="left" vertical="top" wrapText="1"/>
    </xf>
    <xf numFmtId="164" fontId="18" fillId="0" borderId="1" xfId="0" applyNumberFormat="1" applyFont="1" applyFill="1" applyBorder="1" applyAlignment="1" applyProtection="1">
      <alignment vertical="top" wrapText="1"/>
    </xf>
    <xf numFmtId="164" fontId="18" fillId="2" borderId="1" xfId="0" applyNumberFormat="1" applyFont="1" applyFill="1" applyBorder="1" applyAlignment="1" applyProtection="1">
      <alignment vertical="top" wrapText="1"/>
    </xf>
    <xf numFmtId="164" fontId="18" fillId="3" borderId="3" xfId="0" applyNumberFormat="1" applyFont="1" applyFill="1" applyBorder="1" applyAlignment="1" applyProtection="1">
      <alignment horizontal="left" vertical="top" wrapText="1"/>
    </xf>
    <xf numFmtId="49" fontId="18" fillId="0" borderId="1" xfId="0" applyNumberFormat="1" applyFont="1" applyFill="1" applyBorder="1" applyAlignment="1" applyProtection="1">
      <alignment horizontal="left" vertical="top" wrapText="1"/>
    </xf>
    <xf numFmtId="164" fontId="18" fillId="0" borderId="1" xfId="0" applyNumberFormat="1" applyFont="1" applyFill="1" applyBorder="1" applyAlignment="1" applyProtection="1">
      <alignment horizontal="right" vertical="top" wrapText="1"/>
    </xf>
    <xf numFmtId="165" fontId="18" fillId="0" borderId="1" xfId="0" applyNumberFormat="1" applyFont="1" applyFill="1" applyBorder="1" applyAlignment="1" applyProtection="1">
      <alignment horizontal="right" vertical="top" wrapText="1"/>
    </xf>
    <xf numFmtId="164" fontId="19" fillId="2" borderId="1" xfId="0" applyNumberFormat="1" applyFont="1" applyFill="1" applyBorder="1" applyAlignment="1" applyProtection="1">
      <alignment horizontal="right" vertical="top" wrapText="1"/>
    </xf>
    <xf numFmtId="165" fontId="18" fillId="3" borderId="3" xfId="0" applyNumberFormat="1" applyFont="1" applyFill="1" applyBorder="1" applyAlignment="1" applyProtection="1">
      <alignment horizontal="right" vertical="top" wrapText="1"/>
    </xf>
    <xf numFmtId="165" fontId="18" fillId="0" borderId="2" xfId="0" applyNumberFormat="1" applyFont="1" applyFill="1" applyBorder="1" applyAlignment="1" applyProtection="1">
      <alignment horizontal="right" vertical="top" wrapText="1"/>
    </xf>
    <xf numFmtId="165" fontId="20" fillId="0" borderId="2" xfId="0" applyNumberFormat="1" applyFont="1" applyFill="1" applyBorder="1" applyAlignment="1" applyProtection="1">
      <alignment horizontal="right" vertical="top" wrapText="1"/>
    </xf>
    <xf numFmtId="165" fontId="21" fillId="2" borderId="2" xfId="0" applyNumberFormat="1" applyFont="1" applyFill="1" applyBorder="1" applyAlignment="1" applyProtection="1">
      <alignment horizontal="right" vertical="top" wrapText="1"/>
    </xf>
    <xf numFmtId="0" fontId="22" fillId="0" borderId="0" xfId="0" applyFont="1" applyAlignment="1">
      <alignment vertical="top" wrapText="1"/>
    </xf>
    <xf numFmtId="0" fontId="0" fillId="0" borderId="0" xfId="0" applyFont="1"/>
    <xf numFmtId="2" fontId="9" fillId="0" borderId="2" xfId="0" applyNumberFormat="1" applyFont="1" applyFill="1" applyBorder="1" applyAlignment="1" applyProtection="1">
      <alignment horizontal="left" vertical="top" wrapText="1"/>
    </xf>
    <xf numFmtId="2" fontId="10" fillId="0" borderId="2" xfId="0" applyNumberFormat="1" applyFont="1" applyFill="1" applyBorder="1" applyAlignment="1" applyProtection="1">
      <alignment horizontal="left" vertical="top" wrapText="1"/>
    </xf>
    <xf numFmtId="0" fontId="17" fillId="4" borderId="0" xfId="0" applyFont="1" applyFill="1" applyAlignment="1">
      <alignment horizontal="left" vertical="top" wrapText="1" indent="2"/>
    </xf>
    <xf numFmtId="0" fontId="17" fillId="4" borderId="0" xfId="0" applyFont="1" applyFill="1" applyAlignment="1">
      <alignment vertical="top" wrapText="1"/>
    </xf>
    <xf numFmtId="0" fontId="17" fillId="0" borderId="0" xfId="0" applyFont="1" applyAlignment="1">
      <alignment horizontal="left" vertical="top" wrapText="1" indent="2"/>
    </xf>
    <xf numFmtId="0" fontId="17" fillId="0" borderId="0" xfId="0" applyFont="1" applyFill="1" applyAlignment="1">
      <alignment horizontal="left" vertical="top" wrapText="1" indent="2"/>
    </xf>
    <xf numFmtId="0" fontId="17" fillId="0" borderId="0" xfId="0" applyFont="1" applyFill="1" applyAlignment="1">
      <alignment vertical="top" wrapText="1"/>
    </xf>
    <xf numFmtId="2" fontId="13" fillId="3" borderId="2" xfId="0" applyNumberFormat="1" applyFont="1" applyFill="1" applyBorder="1" applyAlignment="1" applyProtection="1">
      <alignment horizontal="left" vertical="top" wrapText="1"/>
    </xf>
    <xf numFmtId="2" fontId="14" fillId="3" borderId="2" xfId="0" applyNumberFormat="1" applyFont="1" applyFill="1" applyBorder="1" applyAlignment="1" applyProtection="1">
      <alignment horizontal="left" vertical="top" wrapText="1"/>
    </xf>
    <xf numFmtId="2" fontId="13" fillId="3" borderId="2" xfId="0" applyNumberFormat="1" applyFont="1" applyFill="1" applyBorder="1" applyAlignment="1" applyProtection="1">
      <alignment horizontal="left" vertical="center" wrapText="1" indent="1"/>
    </xf>
    <xf numFmtId="1" fontId="13" fillId="3" borderId="2" xfId="0" applyNumberFormat="1" applyFont="1" applyFill="1" applyBorder="1" applyAlignment="1" applyProtection="1">
      <alignment horizontal="center" vertical="top" wrapText="1"/>
    </xf>
    <xf numFmtId="165" fontId="20" fillId="3" borderId="2" xfId="0" applyNumberFormat="1" applyFont="1" applyFill="1" applyBorder="1" applyAlignment="1" applyProtection="1">
      <alignment horizontal="right" vertical="top" wrapText="1"/>
    </xf>
    <xf numFmtId="0" fontId="6" fillId="0" borderId="0" xfId="0" applyFont="1" applyFill="1" applyAlignment="1">
      <alignment horizontal="left" vertical="top" wrapText="1" indent="2"/>
    </xf>
    <xf numFmtId="2" fontId="13" fillId="0" borderId="2" xfId="0" applyNumberFormat="1" applyFont="1" applyFill="1" applyBorder="1" applyAlignment="1" applyProtection="1">
      <alignment horizontal="left" vertical="top" wrapText="1" indent="1"/>
    </xf>
    <xf numFmtId="1" fontId="13" fillId="0" borderId="1" xfId="0" applyNumberFormat="1" applyFont="1" applyFill="1" applyBorder="1" applyAlignment="1" applyProtection="1">
      <alignment horizontal="center" vertical="top" wrapText="1"/>
    </xf>
    <xf numFmtId="1" fontId="13" fillId="3" borderId="3" xfId="0" applyNumberFormat="1" applyFont="1" applyFill="1" applyBorder="1" applyAlignment="1" applyProtection="1">
      <alignment horizontal="center" vertical="top" wrapText="1"/>
    </xf>
    <xf numFmtId="2" fontId="24" fillId="0" borderId="2" xfId="0" applyNumberFormat="1" applyFont="1" applyFill="1" applyBorder="1" applyAlignment="1" applyProtection="1">
      <alignment horizontal="left" vertical="top" wrapText="1"/>
    </xf>
    <xf numFmtId="2" fontId="24" fillId="0" borderId="2" xfId="0" applyNumberFormat="1" applyFont="1" applyFill="1" applyBorder="1" applyAlignment="1" applyProtection="1">
      <alignment horizontal="left" vertical="center" wrapText="1"/>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23" fillId="4" borderId="2" xfId="0" applyFont="1" applyFill="1" applyBorder="1" applyAlignment="1">
      <alignment horizontal="left" vertical="top" wrapText="1"/>
    </xf>
    <xf numFmtId="0" fontId="6" fillId="0" borderId="19" xfId="0" applyFont="1" applyBorder="1" applyAlignment="1">
      <alignment horizontal="left" vertical="top" wrapText="1" indent="2"/>
    </xf>
    <xf numFmtId="0" fontId="6" fillId="0" borderId="0" xfId="0" applyFont="1" applyAlignment="1">
      <alignment horizontal="left" vertical="top" wrapText="1" indent="2"/>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16" fontId="1" fillId="0" borderId="14" xfId="0" applyNumberFormat="1" applyFont="1" applyBorder="1" applyAlignment="1">
      <alignment horizontal="center" vertical="center" wrapText="1"/>
    </xf>
    <xf numFmtId="0" fontId="0" fillId="0" borderId="15" xfId="0" applyBorder="1" applyAlignment="1">
      <alignment horizontal="center" vertical="center"/>
    </xf>
    <xf numFmtId="0" fontId="1" fillId="0" borderId="4" xfId="0" applyFont="1" applyBorder="1" applyAlignment="1">
      <alignment horizontal="center" vertical="center"/>
    </xf>
    <xf numFmtId="0" fontId="0" fillId="0" borderId="6" xfId="0" applyBorder="1" applyAlignment="1">
      <alignment horizontal="center" vertical="center"/>
    </xf>
    <xf numFmtId="0" fontId="1" fillId="0" borderId="5" xfId="0" applyFont="1" applyBorder="1" applyAlignment="1">
      <alignment horizontal="center" vertical="center"/>
    </xf>
    <xf numFmtId="0" fontId="0" fillId="0" borderId="7" xfId="0" applyBorder="1" applyAlignment="1">
      <alignment horizontal="center" vertical="center"/>
    </xf>
    <xf numFmtId="0" fontId="1" fillId="0" borderId="14" xfId="0" applyFont="1" applyBorder="1" applyAlignment="1">
      <alignment horizontal="center" vertical="center" wrapText="1"/>
    </xf>
    <xf numFmtId="0" fontId="0" fillId="0" borderId="0" xfId="0" applyAlignment="1">
      <alignment horizontal="left" vertical="top" wrapText="1"/>
    </xf>
    <xf numFmtId="2" fontId="13" fillId="6" borderId="2" xfId="0" applyNumberFormat="1" applyFont="1" applyFill="1" applyBorder="1" applyAlignment="1" applyProtection="1">
      <alignment horizontal="left" vertical="top" wrapText="1"/>
    </xf>
    <xf numFmtId="2" fontId="25" fillId="6" borderId="2" xfId="0" applyNumberFormat="1" applyFont="1" applyFill="1" applyBorder="1" applyAlignment="1" applyProtection="1">
      <alignment horizontal="left" vertical="top" wrapText="1"/>
    </xf>
    <xf numFmtId="1" fontId="13" fillId="6" borderId="2" xfId="0" applyNumberFormat="1" applyFont="1" applyFill="1" applyBorder="1" applyAlignment="1" applyProtection="1">
      <alignment horizontal="center" vertical="top" wrapText="1"/>
    </xf>
    <xf numFmtId="165" fontId="20" fillId="6" borderId="2" xfId="0" applyNumberFormat="1" applyFont="1" applyFill="1" applyBorder="1" applyAlignment="1" applyProtection="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zoomScale="140" zoomScaleNormal="140" zoomScaleSheetLayoutView="110" workbookViewId="0">
      <selection activeCell="B3" sqref="B3"/>
    </sheetView>
  </sheetViews>
  <sheetFormatPr defaultColWidth="8.85546875" defaultRowHeight="12.75" x14ac:dyDescent="0.25"/>
  <cols>
    <col min="1" max="1" width="6.140625" style="47" customWidth="1"/>
    <col min="2" max="2" width="7.7109375" style="47" customWidth="1"/>
    <col min="3" max="3" width="69.85546875" style="47" customWidth="1"/>
    <col min="4" max="4" width="11.140625" style="75" customWidth="1"/>
    <col min="5" max="5" width="5.28515625" style="47" customWidth="1"/>
    <col min="6" max="6" width="9" style="88" customWidth="1"/>
    <col min="7" max="7" width="9.85546875" style="46" customWidth="1"/>
    <col min="8" max="8" width="12.140625" style="47" customWidth="1"/>
    <col min="9" max="9" width="15.85546875" style="47" customWidth="1"/>
    <col min="10" max="16384" width="8.85546875" style="47"/>
  </cols>
  <sheetData>
    <row r="1" spans="1:9" ht="28.5" x14ac:dyDescent="0.25">
      <c r="A1" s="12" t="s">
        <v>94</v>
      </c>
      <c r="B1" s="43"/>
      <c r="C1" s="42" t="s">
        <v>64</v>
      </c>
      <c r="D1" s="45"/>
      <c r="E1" s="104"/>
      <c r="F1" s="81"/>
    </row>
    <row r="2" spans="1:9" ht="21" x14ac:dyDescent="0.25">
      <c r="A2" s="13" t="s">
        <v>51</v>
      </c>
      <c r="B2" s="48">
        <v>43004</v>
      </c>
      <c r="C2" s="42" t="s">
        <v>76</v>
      </c>
      <c r="D2" s="45"/>
      <c r="E2" s="104"/>
      <c r="F2" s="81"/>
    </row>
    <row r="3" spans="1:9" x14ac:dyDescent="0.25">
      <c r="A3" s="49"/>
      <c r="B3" s="43"/>
      <c r="C3" s="44"/>
      <c r="D3" s="45"/>
      <c r="E3" s="104"/>
      <c r="F3" s="81"/>
    </row>
    <row r="4" spans="1:9" ht="24" x14ac:dyDescent="0.25">
      <c r="A4" s="80" t="s">
        <v>2</v>
      </c>
      <c r="B4" s="50" t="s">
        <v>3</v>
      </c>
      <c r="C4" s="77" t="s">
        <v>34</v>
      </c>
      <c r="D4" s="45"/>
      <c r="E4" s="104" t="s">
        <v>3</v>
      </c>
      <c r="F4" s="82" t="s">
        <v>3</v>
      </c>
    </row>
    <row r="5" spans="1:9" ht="13.5" x14ac:dyDescent="0.25">
      <c r="A5" s="51"/>
      <c r="B5" s="52"/>
      <c r="C5" s="78" t="s">
        <v>4</v>
      </c>
      <c r="D5" s="53"/>
      <c r="E5" s="54"/>
      <c r="F5" s="83"/>
    </row>
    <row r="6" spans="1:9" x14ac:dyDescent="0.25">
      <c r="A6" s="55"/>
      <c r="B6" s="56"/>
      <c r="C6" s="79" t="s">
        <v>5</v>
      </c>
      <c r="D6" s="57"/>
      <c r="E6" s="105"/>
      <c r="F6" s="84"/>
    </row>
    <row r="7" spans="1:9" ht="6" customHeight="1" x14ac:dyDescent="0.25">
      <c r="A7" s="58"/>
      <c r="B7" s="59"/>
      <c r="C7" s="58"/>
      <c r="D7" s="60"/>
      <c r="E7" s="63"/>
      <c r="F7" s="85"/>
    </row>
    <row r="8" spans="1:9" s="75" customFormat="1" x14ac:dyDescent="0.25">
      <c r="A8" s="90">
        <f>1</f>
        <v>1</v>
      </c>
      <c r="B8" s="91"/>
      <c r="C8" s="90" t="s">
        <v>6</v>
      </c>
      <c r="D8" s="90" t="s">
        <v>1</v>
      </c>
      <c r="E8" s="63">
        <v>2</v>
      </c>
      <c r="F8" s="85">
        <f>TIME(13,0,0)</f>
        <v>0.54166666666666663</v>
      </c>
      <c r="G8" s="94"/>
    </row>
    <row r="9" spans="1:9" x14ac:dyDescent="0.25">
      <c r="A9" s="61">
        <f t="shared" ref="A9:A12" si="0">A8+1</f>
        <v>2</v>
      </c>
      <c r="B9" s="62" t="s">
        <v>7</v>
      </c>
      <c r="C9" s="61" t="s">
        <v>46</v>
      </c>
      <c r="D9" s="61" t="s">
        <v>1</v>
      </c>
      <c r="E9" s="63">
        <v>10</v>
      </c>
      <c r="F9" s="86">
        <f t="shared" ref="F9:F24" si="1">F8+TIME(0,E8,0)</f>
        <v>0.54305555555555551</v>
      </c>
      <c r="G9" s="111"/>
      <c r="H9" s="112"/>
      <c r="I9" s="112"/>
    </row>
    <row r="10" spans="1:9" x14ac:dyDescent="0.25">
      <c r="A10" s="61">
        <f t="shared" si="0"/>
        <v>3</v>
      </c>
      <c r="B10" s="62" t="s">
        <v>8</v>
      </c>
      <c r="C10" s="61" t="s">
        <v>9</v>
      </c>
      <c r="D10" s="61" t="s">
        <v>1</v>
      </c>
      <c r="E10" s="63">
        <v>3</v>
      </c>
      <c r="F10" s="86">
        <f t="shared" si="1"/>
        <v>0.54999999999999993</v>
      </c>
    </row>
    <row r="11" spans="1:9" x14ac:dyDescent="0.25">
      <c r="A11" s="61">
        <f t="shared" si="0"/>
        <v>4</v>
      </c>
      <c r="B11" s="62" t="s">
        <v>42</v>
      </c>
      <c r="C11" s="61" t="s">
        <v>50</v>
      </c>
      <c r="D11" s="61" t="s">
        <v>1</v>
      </c>
      <c r="E11" s="63">
        <v>6</v>
      </c>
      <c r="F11" s="86">
        <f t="shared" si="1"/>
        <v>0.55208333333333326</v>
      </c>
    </row>
    <row r="12" spans="1:9" x14ac:dyDescent="0.25">
      <c r="A12" s="61">
        <f t="shared" si="0"/>
        <v>5</v>
      </c>
      <c r="B12" s="62" t="s">
        <v>8</v>
      </c>
      <c r="C12" s="61" t="s">
        <v>43</v>
      </c>
      <c r="D12" s="61" t="s">
        <v>41</v>
      </c>
      <c r="E12" s="63">
        <v>10</v>
      </c>
      <c r="F12" s="86">
        <f t="shared" si="1"/>
        <v>0.55624999999999991</v>
      </c>
    </row>
    <row r="13" spans="1:9" s="75" customFormat="1" ht="13.5" x14ac:dyDescent="0.25">
      <c r="A13" s="90">
        <f>A12+1</f>
        <v>6</v>
      </c>
      <c r="B13" s="91"/>
      <c r="C13" s="106" t="s">
        <v>77</v>
      </c>
      <c r="D13" s="90"/>
      <c r="E13" s="63"/>
      <c r="F13" s="86">
        <f t="shared" si="1"/>
        <v>0.56319444444444433</v>
      </c>
      <c r="G13" s="94"/>
    </row>
    <row r="14" spans="1:9" x14ac:dyDescent="0.25">
      <c r="A14" s="61">
        <f>A13+0.01</f>
        <v>6.01</v>
      </c>
      <c r="B14" s="62" t="s">
        <v>8</v>
      </c>
      <c r="C14" s="65" t="s">
        <v>78</v>
      </c>
      <c r="D14" s="61" t="s">
        <v>0</v>
      </c>
      <c r="E14" s="66">
        <v>5</v>
      </c>
      <c r="F14" s="86">
        <f t="shared" si="1"/>
        <v>0.56319444444444433</v>
      </c>
    </row>
    <row r="15" spans="1:9" x14ac:dyDescent="0.25">
      <c r="A15" s="61">
        <f>A14+0.01</f>
        <v>6.02</v>
      </c>
      <c r="B15" s="62" t="s">
        <v>8</v>
      </c>
      <c r="C15" s="65" t="s">
        <v>79</v>
      </c>
      <c r="D15" s="61" t="s">
        <v>0</v>
      </c>
      <c r="E15" s="66">
        <v>5</v>
      </c>
      <c r="F15" s="86">
        <f t="shared" si="1"/>
        <v>0.56666666666666654</v>
      </c>
    </row>
    <row r="16" spans="1:9" x14ac:dyDescent="0.25">
      <c r="A16" s="61">
        <f>A15+0.01</f>
        <v>6.0299999999999994</v>
      </c>
      <c r="B16" s="62" t="s">
        <v>8</v>
      </c>
      <c r="C16" s="65" t="s">
        <v>80</v>
      </c>
      <c r="D16" s="61" t="s">
        <v>47</v>
      </c>
      <c r="E16" s="66">
        <v>5</v>
      </c>
      <c r="F16" s="86">
        <f t="shared" si="1"/>
        <v>0.57013888888888875</v>
      </c>
    </row>
    <row r="17" spans="1:9" x14ac:dyDescent="0.25">
      <c r="A17" s="61">
        <f>A16+0.01</f>
        <v>6.0399999999999991</v>
      </c>
      <c r="B17" s="62" t="s">
        <v>42</v>
      </c>
      <c r="C17" s="65" t="s">
        <v>81</v>
      </c>
      <c r="D17" s="61" t="s">
        <v>0</v>
      </c>
      <c r="E17" s="66">
        <v>5</v>
      </c>
      <c r="F17" s="86">
        <f t="shared" si="1"/>
        <v>0.57361111111111096</v>
      </c>
    </row>
    <row r="18" spans="1:9" s="93" customFormat="1" ht="13.5" x14ac:dyDescent="0.25">
      <c r="A18" s="90">
        <f>A13+1</f>
        <v>7</v>
      </c>
      <c r="B18" s="91"/>
      <c r="C18" s="107" t="s">
        <v>49</v>
      </c>
      <c r="D18" s="90"/>
      <c r="E18" s="66"/>
      <c r="F18" s="86">
        <f t="shared" si="1"/>
        <v>0.57708333333333317</v>
      </c>
      <c r="G18" s="92"/>
    </row>
    <row r="19" spans="1:9" s="15" customFormat="1" ht="140.25" x14ac:dyDescent="0.25">
      <c r="A19" s="97">
        <f>A18+0.01</f>
        <v>7.01</v>
      </c>
      <c r="B19" s="98" t="s">
        <v>85</v>
      </c>
      <c r="C19" s="99" t="s">
        <v>97</v>
      </c>
      <c r="D19" s="97" t="s">
        <v>93</v>
      </c>
      <c r="E19" s="100">
        <v>0</v>
      </c>
      <c r="F19" s="101">
        <f t="shared" si="1"/>
        <v>0.57708333333333317</v>
      </c>
      <c r="G19" s="102"/>
    </row>
    <row r="20" spans="1:9" s="68" customFormat="1" ht="89.25" x14ac:dyDescent="0.25">
      <c r="A20" s="97">
        <f t="shared" ref="A20:A25" si="2">A19+0.01</f>
        <v>7.02</v>
      </c>
      <c r="B20" s="98" t="s">
        <v>85</v>
      </c>
      <c r="C20" s="99" t="s">
        <v>102</v>
      </c>
      <c r="D20" s="97" t="s">
        <v>86</v>
      </c>
      <c r="E20" s="100">
        <v>0</v>
      </c>
      <c r="F20" s="101">
        <f t="shared" si="1"/>
        <v>0.57708333333333317</v>
      </c>
      <c r="G20" s="67"/>
    </row>
    <row r="21" spans="1:9" s="68" customFormat="1" ht="114.75" x14ac:dyDescent="0.25">
      <c r="A21" s="97">
        <f t="shared" si="2"/>
        <v>7.0299999999999994</v>
      </c>
      <c r="B21" s="98" t="s">
        <v>85</v>
      </c>
      <c r="C21" s="99" t="s">
        <v>99</v>
      </c>
      <c r="D21" s="97" t="s">
        <v>67</v>
      </c>
      <c r="E21" s="100">
        <v>0</v>
      </c>
      <c r="F21" s="101">
        <f>F20+TIME(0,E20,0)</f>
        <v>0.57708333333333317</v>
      </c>
      <c r="G21" s="67"/>
    </row>
    <row r="22" spans="1:9" s="68" customFormat="1" ht="191.25" x14ac:dyDescent="0.25">
      <c r="A22" s="61">
        <f t="shared" si="2"/>
        <v>7.0399999999999991</v>
      </c>
      <c r="B22" s="62" t="s">
        <v>52</v>
      </c>
      <c r="C22" s="103" t="s">
        <v>91</v>
      </c>
      <c r="D22" s="61" t="s">
        <v>89</v>
      </c>
      <c r="E22" s="66">
        <v>3</v>
      </c>
      <c r="F22" s="86">
        <f t="shared" si="1"/>
        <v>0.57708333333333317</v>
      </c>
      <c r="G22" s="67"/>
    </row>
    <row r="23" spans="1:9" s="68" customFormat="1" ht="198.75" customHeight="1" x14ac:dyDescent="0.25">
      <c r="A23" s="61">
        <f t="shared" si="2"/>
        <v>7.0499999999999989</v>
      </c>
      <c r="B23" s="62" t="s">
        <v>52</v>
      </c>
      <c r="C23" s="65" t="s">
        <v>92</v>
      </c>
      <c r="D23" s="61" t="s">
        <v>89</v>
      </c>
      <c r="E23" s="66">
        <v>3</v>
      </c>
      <c r="F23" s="86">
        <f t="shared" si="1"/>
        <v>0.5791666666666665</v>
      </c>
      <c r="G23" s="67"/>
    </row>
    <row r="24" spans="1:9" s="15" customFormat="1" ht="229.5" x14ac:dyDescent="0.25">
      <c r="A24" s="97">
        <f t="shared" si="2"/>
        <v>7.0599999999999987</v>
      </c>
      <c r="B24" s="98" t="s">
        <v>85</v>
      </c>
      <c r="C24" s="99" t="s">
        <v>98</v>
      </c>
      <c r="D24" s="97" t="s">
        <v>58</v>
      </c>
      <c r="E24" s="100">
        <v>0</v>
      </c>
      <c r="F24" s="101">
        <f t="shared" si="1"/>
        <v>0.58124999999999982</v>
      </c>
      <c r="G24" s="113"/>
      <c r="H24" s="114"/>
      <c r="I24" s="114"/>
    </row>
    <row r="25" spans="1:9" s="15" customFormat="1" x14ac:dyDescent="0.25">
      <c r="A25" s="61">
        <f t="shared" si="2"/>
        <v>7.0699999999999985</v>
      </c>
      <c r="B25" s="62" t="s">
        <v>52</v>
      </c>
      <c r="C25" s="61" t="s">
        <v>105</v>
      </c>
      <c r="D25" s="61" t="s">
        <v>47</v>
      </c>
      <c r="E25" s="63">
        <v>5</v>
      </c>
      <c r="F25" s="86">
        <f>F24+TIME(0,E24,0)</f>
        <v>0.58124999999999982</v>
      </c>
      <c r="G25" s="108"/>
      <c r="H25" s="109"/>
      <c r="I25" s="109"/>
    </row>
    <row r="26" spans="1:9" s="15" customFormat="1" ht="17.25" customHeight="1" x14ac:dyDescent="0.25">
      <c r="A26" s="90">
        <f>A18+1</f>
        <v>8</v>
      </c>
      <c r="B26" s="91"/>
      <c r="C26" s="106" t="s">
        <v>65</v>
      </c>
      <c r="D26" s="90"/>
      <c r="E26" s="63"/>
      <c r="F26" s="86">
        <f>F25+TIME(0,E25,0)</f>
        <v>0.58472222222222203</v>
      </c>
      <c r="G26" s="69"/>
      <c r="H26" s="70"/>
      <c r="I26" s="70"/>
    </row>
    <row r="27" spans="1:9" s="75" customFormat="1" ht="44.25" customHeight="1" x14ac:dyDescent="0.25">
      <c r="A27" s="61">
        <f>A26+0.01</f>
        <v>8.01</v>
      </c>
      <c r="B27" s="62" t="s">
        <v>8</v>
      </c>
      <c r="C27" s="61" t="s">
        <v>90</v>
      </c>
      <c r="D27" s="61" t="s">
        <v>66</v>
      </c>
      <c r="E27" s="63">
        <v>5</v>
      </c>
      <c r="F27" s="86">
        <f t="shared" ref="F27:F32" si="3">F26+TIME(0,E26,0)</f>
        <v>0.58472222222222203</v>
      </c>
      <c r="G27" s="95"/>
      <c r="H27" s="96"/>
      <c r="I27" s="96"/>
    </row>
    <row r="28" spans="1:9" s="75" customFormat="1" ht="21.75" customHeight="1" x14ac:dyDescent="0.25">
      <c r="A28" s="61">
        <f t="shared" ref="A28" si="4">A27+0.01</f>
        <v>8.02</v>
      </c>
      <c r="B28" s="62" t="s">
        <v>8</v>
      </c>
      <c r="C28" s="110" t="s">
        <v>96</v>
      </c>
      <c r="D28" s="61" t="s">
        <v>95</v>
      </c>
      <c r="E28" s="63">
        <v>10</v>
      </c>
      <c r="F28" s="86">
        <f t="shared" si="3"/>
        <v>0.58819444444444424</v>
      </c>
      <c r="G28" s="95"/>
      <c r="H28" s="96"/>
      <c r="I28" s="96"/>
    </row>
    <row r="29" spans="1:9" s="75" customFormat="1" ht="83.25" customHeight="1" x14ac:dyDescent="0.25">
      <c r="A29" s="90">
        <f>A26+1</f>
        <v>9</v>
      </c>
      <c r="B29" s="62" t="s">
        <v>8</v>
      </c>
      <c r="C29" s="71" t="s">
        <v>103</v>
      </c>
      <c r="D29" s="61" t="s">
        <v>0</v>
      </c>
      <c r="E29" s="66">
        <v>2</v>
      </c>
      <c r="F29" s="86">
        <f>F28+TIME(0,E28,0)</f>
        <v>0.59513888888888866</v>
      </c>
      <c r="G29" s="95"/>
      <c r="H29" s="96"/>
      <c r="I29" s="96"/>
    </row>
    <row r="30" spans="1:9" s="15" customFormat="1" ht="26.25" customHeight="1" x14ac:dyDescent="0.25">
      <c r="A30" s="61">
        <f>A29+1</f>
        <v>10</v>
      </c>
      <c r="B30" s="62" t="s">
        <v>8</v>
      </c>
      <c r="C30" s="71" t="s">
        <v>104</v>
      </c>
      <c r="D30" s="61" t="s">
        <v>66</v>
      </c>
      <c r="E30" s="66">
        <v>2</v>
      </c>
      <c r="F30" s="86">
        <f t="shared" si="3"/>
        <v>0.59652777777777755</v>
      </c>
      <c r="G30" s="70"/>
      <c r="H30" s="70"/>
      <c r="I30" s="70"/>
    </row>
    <row r="31" spans="1:9" s="15" customFormat="1" ht="27.75" customHeight="1" x14ac:dyDescent="0.25">
      <c r="A31" s="61">
        <f>A30+1</f>
        <v>11</v>
      </c>
      <c r="B31" s="62" t="s">
        <v>8</v>
      </c>
      <c r="C31" s="110" t="s">
        <v>37</v>
      </c>
      <c r="D31" s="61" t="s">
        <v>38</v>
      </c>
      <c r="E31" s="66">
        <v>10</v>
      </c>
      <c r="F31" s="86">
        <f t="shared" si="3"/>
        <v>0.59791666666666643</v>
      </c>
      <c r="G31" s="70"/>
      <c r="H31" s="70"/>
      <c r="I31" s="70"/>
    </row>
    <row r="32" spans="1:9" s="15" customFormat="1" x14ac:dyDescent="0.25">
      <c r="A32" s="123">
        <f>A31+1</f>
        <v>12</v>
      </c>
      <c r="B32" s="124" t="s">
        <v>101</v>
      </c>
      <c r="C32" s="123" t="s">
        <v>100</v>
      </c>
      <c r="D32" s="123" t="s">
        <v>58</v>
      </c>
      <c r="E32" s="125">
        <v>15</v>
      </c>
      <c r="F32" s="126">
        <f t="shared" si="3"/>
        <v>0.60486111111111085</v>
      </c>
    </row>
    <row r="33" spans="1:8" x14ac:dyDescent="0.25">
      <c r="A33" s="72">
        <f>A32+1</f>
        <v>13</v>
      </c>
      <c r="B33" s="72" t="s">
        <v>7</v>
      </c>
      <c r="C33" s="73" t="s">
        <v>48</v>
      </c>
      <c r="D33" s="72" t="s">
        <v>1</v>
      </c>
      <c r="E33" s="74"/>
      <c r="F33" s="87">
        <v>0.625</v>
      </c>
      <c r="G33" s="64"/>
    </row>
    <row r="34" spans="1:8" s="68" customFormat="1" ht="25.5" x14ac:dyDescent="0.25">
      <c r="A34" s="47"/>
      <c r="B34" s="47"/>
      <c r="C34" s="47"/>
      <c r="D34" s="75"/>
      <c r="E34" s="47"/>
      <c r="F34" s="88"/>
      <c r="G34" s="40">
        <f>MINUTE(F33-F31)-E31</f>
        <v>29</v>
      </c>
      <c r="H34" s="41" t="s">
        <v>63</v>
      </c>
    </row>
    <row r="36" spans="1:8" x14ac:dyDescent="0.25">
      <c r="C36" s="75"/>
    </row>
    <row r="37" spans="1:8" x14ac:dyDescent="0.25">
      <c r="C37" s="76"/>
    </row>
    <row r="38" spans="1:8" x14ac:dyDescent="0.25">
      <c r="C38" s="76"/>
    </row>
  </sheetData>
  <mergeCells count="2">
    <mergeCell ref="G9:I9"/>
    <mergeCell ref="G24:I24"/>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zoomScale="110" zoomScaleNormal="110" workbookViewId="0">
      <selection activeCell="C17" sqref="C17"/>
    </sheetView>
  </sheetViews>
  <sheetFormatPr defaultRowHeight="15" x14ac:dyDescent="0.25"/>
  <cols>
    <col min="2" max="2" width="16.28515625" customWidth="1"/>
    <col min="3" max="3" width="21.5703125" customWidth="1"/>
    <col min="4" max="4" width="11.5703125" customWidth="1"/>
    <col min="5" max="8" width="11.5703125" style="11" customWidth="1"/>
  </cols>
  <sheetData>
    <row r="1" spans="2:8" ht="15.75" thickBot="1" x14ac:dyDescent="0.3">
      <c r="F1" s="36"/>
    </row>
    <row r="2" spans="2:8" ht="15.75" customHeight="1" thickTop="1" x14ac:dyDescent="0.25">
      <c r="B2" s="117" t="s">
        <v>10</v>
      </c>
      <c r="C2" s="119" t="s">
        <v>11</v>
      </c>
      <c r="D2" s="121" t="s">
        <v>12</v>
      </c>
      <c r="E2" s="121" t="s">
        <v>82</v>
      </c>
      <c r="F2" s="35"/>
      <c r="G2" s="115" t="s">
        <v>84</v>
      </c>
      <c r="H2" s="115" t="s">
        <v>83</v>
      </c>
    </row>
    <row r="3" spans="2:8" ht="41.25" customHeight="1" thickBot="1" x14ac:dyDescent="0.3">
      <c r="B3" s="118"/>
      <c r="C3" s="120"/>
      <c r="D3" s="116"/>
      <c r="E3" s="116"/>
      <c r="F3" s="29"/>
      <c r="G3" s="116"/>
      <c r="H3" s="116"/>
    </row>
    <row r="4" spans="2:8" ht="15.75" thickTop="1" x14ac:dyDescent="0.25">
      <c r="B4" s="1" t="s">
        <v>13</v>
      </c>
      <c r="C4" s="2" t="s">
        <v>68</v>
      </c>
      <c r="D4" s="3">
        <v>1</v>
      </c>
      <c r="E4" s="21"/>
      <c r="F4" s="30"/>
      <c r="G4" s="25"/>
      <c r="H4" s="25"/>
    </row>
    <row r="5" spans="2:8" x14ac:dyDescent="0.25">
      <c r="B5" s="1" t="s">
        <v>14</v>
      </c>
      <c r="C5" s="2" t="s">
        <v>15</v>
      </c>
      <c r="D5" s="3">
        <v>1</v>
      </c>
      <c r="E5" s="21"/>
      <c r="F5" s="31"/>
      <c r="G5" s="25"/>
      <c r="H5" s="25"/>
    </row>
    <row r="6" spans="2:8" x14ac:dyDescent="0.25">
      <c r="B6" s="4" t="s">
        <v>14</v>
      </c>
      <c r="C6" s="5" t="s">
        <v>16</v>
      </c>
      <c r="D6" s="6">
        <v>1</v>
      </c>
      <c r="E6" s="22"/>
      <c r="F6" s="31"/>
      <c r="G6" s="26"/>
      <c r="H6" s="26"/>
    </row>
    <row r="7" spans="2:8" x14ac:dyDescent="0.25">
      <c r="B7" s="4" t="s">
        <v>17</v>
      </c>
      <c r="C7" s="5" t="s">
        <v>18</v>
      </c>
      <c r="D7" s="6">
        <v>1</v>
      </c>
      <c r="E7" s="22"/>
      <c r="F7" s="31"/>
      <c r="G7" s="26"/>
      <c r="H7" s="26"/>
    </row>
    <row r="8" spans="2:8" x14ac:dyDescent="0.25">
      <c r="B8" s="4" t="s">
        <v>19</v>
      </c>
      <c r="C8" s="5" t="s">
        <v>20</v>
      </c>
      <c r="D8" s="6">
        <v>1</v>
      </c>
      <c r="E8" s="22"/>
      <c r="F8" s="31"/>
      <c r="G8" s="26"/>
      <c r="H8" s="26"/>
    </row>
    <row r="9" spans="2:8" x14ac:dyDescent="0.25">
      <c r="B9" s="4" t="s">
        <v>35</v>
      </c>
      <c r="C9" s="5" t="s">
        <v>21</v>
      </c>
      <c r="D9" s="6">
        <v>1</v>
      </c>
      <c r="E9" s="22"/>
      <c r="F9" s="31"/>
      <c r="G9" s="26"/>
      <c r="H9" s="26"/>
    </row>
    <row r="10" spans="2:8" x14ac:dyDescent="0.25">
      <c r="B10" s="4">
        <v>1</v>
      </c>
      <c r="C10" s="5" t="s">
        <v>40</v>
      </c>
      <c r="D10" s="6">
        <v>1</v>
      </c>
      <c r="E10" s="22"/>
      <c r="F10" s="31"/>
      <c r="G10" s="26"/>
      <c r="H10" s="26"/>
    </row>
    <row r="11" spans="2:8" x14ac:dyDescent="0.25">
      <c r="B11" s="4">
        <v>3</v>
      </c>
      <c r="C11" s="5" t="s">
        <v>22</v>
      </c>
      <c r="D11" s="6">
        <v>1</v>
      </c>
      <c r="E11" s="22"/>
      <c r="F11" s="31"/>
      <c r="G11" s="26"/>
      <c r="H11" s="26"/>
    </row>
    <row r="12" spans="2:8" x14ac:dyDescent="0.25">
      <c r="B12" s="4">
        <v>11</v>
      </c>
      <c r="C12" s="5" t="s">
        <v>32</v>
      </c>
      <c r="D12" s="6">
        <v>1</v>
      </c>
      <c r="E12" s="22"/>
      <c r="F12" s="31"/>
      <c r="G12" s="26"/>
      <c r="H12" s="26"/>
    </row>
    <row r="13" spans="2:8" x14ac:dyDescent="0.25">
      <c r="B13" s="4">
        <v>15</v>
      </c>
      <c r="C13" s="5" t="s">
        <v>44</v>
      </c>
      <c r="D13" s="6">
        <v>1</v>
      </c>
      <c r="E13" s="22"/>
      <c r="F13" s="31"/>
      <c r="G13" s="26"/>
      <c r="H13" s="26"/>
    </row>
    <row r="14" spans="2:8" x14ac:dyDescent="0.25">
      <c r="B14" s="4">
        <v>16</v>
      </c>
      <c r="C14" s="5" t="s">
        <v>23</v>
      </c>
      <c r="D14" s="6">
        <v>1</v>
      </c>
      <c r="E14" s="22"/>
      <c r="F14" s="31"/>
      <c r="G14" s="26"/>
      <c r="H14" s="26"/>
    </row>
    <row r="15" spans="2:8" x14ac:dyDescent="0.25">
      <c r="B15" s="4">
        <v>18</v>
      </c>
      <c r="C15" s="89" t="s">
        <v>45</v>
      </c>
      <c r="D15" s="6">
        <v>1</v>
      </c>
      <c r="E15" s="22"/>
      <c r="F15" s="31"/>
      <c r="G15" s="26"/>
      <c r="H15" s="26"/>
    </row>
    <row r="16" spans="2:8" x14ac:dyDescent="0.25">
      <c r="B16" s="4">
        <v>19</v>
      </c>
      <c r="C16" s="5" t="s">
        <v>25</v>
      </c>
      <c r="D16" s="6">
        <v>1</v>
      </c>
      <c r="E16" s="22"/>
      <c r="F16" s="31"/>
      <c r="G16" s="26"/>
      <c r="H16" s="26"/>
    </row>
    <row r="17" spans="1:8" x14ac:dyDescent="0.25">
      <c r="B17" s="4">
        <v>20</v>
      </c>
      <c r="C17" s="5" t="s">
        <v>26</v>
      </c>
      <c r="D17" s="6" t="s">
        <v>24</v>
      </c>
      <c r="E17" s="23"/>
      <c r="F17" s="32"/>
      <c r="G17" s="27" t="s">
        <v>62</v>
      </c>
      <c r="H17" s="27" t="s">
        <v>62</v>
      </c>
    </row>
    <row r="18" spans="1:8" x14ac:dyDescent="0.25">
      <c r="B18" s="4">
        <v>21</v>
      </c>
      <c r="C18" s="5" t="s">
        <v>27</v>
      </c>
      <c r="D18" s="6">
        <v>1</v>
      </c>
      <c r="E18" s="22"/>
      <c r="F18" s="31"/>
      <c r="G18" s="26"/>
      <c r="H18" s="26"/>
    </row>
    <row r="19" spans="1:8" x14ac:dyDescent="0.25">
      <c r="B19" s="4">
        <v>22</v>
      </c>
      <c r="C19" s="5" t="s">
        <v>28</v>
      </c>
      <c r="D19" s="6">
        <v>1</v>
      </c>
      <c r="E19" s="22"/>
      <c r="F19" s="31"/>
      <c r="G19" s="26"/>
      <c r="H19" s="26"/>
    </row>
    <row r="20" spans="1:8" x14ac:dyDescent="0.25">
      <c r="B20" s="4">
        <v>24</v>
      </c>
      <c r="C20" s="5" t="s">
        <v>36</v>
      </c>
      <c r="D20" s="6">
        <v>1</v>
      </c>
      <c r="E20" s="22"/>
      <c r="F20" s="31"/>
      <c r="G20" s="26"/>
      <c r="H20" s="26"/>
    </row>
    <row r="21" spans="1:8" ht="18" customHeight="1" thickBot="1" x14ac:dyDescent="0.3">
      <c r="B21" s="7" t="s">
        <v>29</v>
      </c>
      <c r="C21" s="8" t="s">
        <v>30</v>
      </c>
      <c r="D21" s="9" t="s">
        <v>24</v>
      </c>
      <c r="E21" s="24"/>
      <c r="F21" s="33"/>
      <c r="G21" s="28" t="s">
        <v>62</v>
      </c>
      <c r="H21" s="28" t="s">
        <v>62</v>
      </c>
    </row>
    <row r="22" spans="1:8" ht="38.25" customHeight="1" thickTop="1" thickBot="1" x14ac:dyDescent="0.3">
      <c r="B22" s="10"/>
      <c r="C22" s="17" t="s">
        <v>31</v>
      </c>
      <c r="D22" s="18">
        <f>SUM(D4:D21)</f>
        <v>16</v>
      </c>
      <c r="E22" s="19">
        <f>SUM(E4:E21)</f>
        <v>0</v>
      </c>
      <c r="F22" s="20" t="s">
        <v>59</v>
      </c>
      <c r="G22" s="16">
        <f>COUNTIF(G4:G20,"y")</f>
        <v>0</v>
      </c>
      <c r="H22" s="16">
        <f>COUNTIF(H4:H20,"y")</f>
        <v>0</v>
      </c>
    </row>
    <row r="23" spans="1:8" ht="17.25" thickTop="1" thickBot="1" x14ac:dyDescent="0.3">
      <c r="F23" s="20" t="s">
        <v>60</v>
      </c>
      <c r="G23" s="16">
        <f>COUNTIF(G4:G20,"n")</f>
        <v>0</v>
      </c>
      <c r="H23" s="16">
        <f>COUNTIF(H4:H20,"n")</f>
        <v>0</v>
      </c>
    </row>
    <row r="24" spans="1:8" ht="17.25" thickTop="1" thickBot="1" x14ac:dyDescent="0.3">
      <c r="F24" s="20" t="s">
        <v>61</v>
      </c>
      <c r="G24" s="16">
        <f>COUNTIF(G4:G20,"a")</f>
        <v>0</v>
      </c>
      <c r="H24" s="16">
        <f>COUNTIF(H4:H20,"a")</f>
        <v>0</v>
      </c>
    </row>
    <row r="25" spans="1:8" ht="15.75" thickTop="1" x14ac:dyDescent="0.25">
      <c r="B25" t="s">
        <v>33</v>
      </c>
    </row>
    <row r="26" spans="1:8" x14ac:dyDescent="0.25">
      <c r="B26" s="34" t="s">
        <v>55</v>
      </c>
    </row>
    <row r="27" spans="1:8" x14ac:dyDescent="0.25">
      <c r="B27" s="34" t="s">
        <v>56</v>
      </c>
    </row>
    <row r="28" spans="1:8" x14ac:dyDescent="0.25">
      <c r="A28" s="14"/>
      <c r="B28" s="34" t="s">
        <v>53</v>
      </c>
    </row>
    <row r="29" spans="1:8" x14ac:dyDescent="0.25">
      <c r="B29" s="34" t="s">
        <v>39</v>
      </c>
    </row>
    <row r="30" spans="1:8" x14ac:dyDescent="0.25">
      <c r="B30" s="34" t="s">
        <v>54</v>
      </c>
    </row>
    <row r="31" spans="1:8" x14ac:dyDescent="0.25">
      <c r="B31" s="34" t="s">
        <v>57</v>
      </c>
    </row>
    <row r="33" spans="2:2" x14ac:dyDescent="0.25">
      <c r="B33" s="89" t="s">
        <v>75</v>
      </c>
    </row>
  </sheetData>
  <mergeCells count="6">
    <mergeCell ref="H2:H3"/>
    <mergeCell ref="B2:B3"/>
    <mergeCell ref="C2:C3"/>
    <mergeCell ref="D2:D3"/>
    <mergeCell ref="G2:G3"/>
    <mergeCell ref="E2:E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B9" sqref="B9"/>
    </sheetView>
  </sheetViews>
  <sheetFormatPr defaultRowHeight="15" x14ac:dyDescent="0.25"/>
  <cols>
    <col min="1" max="1" width="20.5703125" customWidth="1"/>
    <col min="2" max="2" width="78.85546875" customWidth="1"/>
  </cols>
  <sheetData>
    <row r="1" spans="1:7" ht="105" x14ac:dyDescent="0.25">
      <c r="A1" s="39" t="s">
        <v>69</v>
      </c>
      <c r="B1" s="38" t="s">
        <v>73</v>
      </c>
    </row>
    <row r="3" spans="1:7" ht="135" x14ac:dyDescent="0.25">
      <c r="A3" s="39" t="s">
        <v>70</v>
      </c>
      <c r="B3" s="38" t="s">
        <v>74</v>
      </c>
    </row>
    <row r="5" spans="1:7" ht="30" x14ac:dyDescent="0.25">
      <c r="A5" s="39" t="s">
        <v>71</v>
      </c>
      <c r="B5" s="38" t="s">
        <v>72</v>
      </c>
    </row>
    <row r="8" spans="1:7" ht="180" customHeight="1" x14ac:dyDescent="0.25">
      <c r="A8" s="37" t="s">
        <v>88</v>
      </c>
      <c r="B8" s="122" t="s">
        <v>87</v>
      </c>
      <c r="C8" s="122"/>
      <c r="D8" s="122"/>
      <c r="E8" s="122"/>
      <c r="F8" s="122"/>
      <c r="G8" s="122"/>
    </row>
  </sheetData>
  <mergeCells count="1">
    <mergeCell ref="B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2017 June 06  Agenda</vt:lpstr>
      <vt:lpstr>EC Roster - Vote Calculator</vt:lpstr>
      <vt:lpstr>Agenda item 6.04</vt:lpstr>
      <vt:lpstr>'2017 June 06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2017-09-27T04:09:35Z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