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65" yWindow="600" windowWidth="20430" windowHeight="13230"/>
  </bookViews>
  <sheets>
    <sheet name="ISO15739" sheetId="11" r:id="rId1"/>
    <sheet name="Classified as ST Confidential" sheetId="8" r:id="rId2"/>
    <sheet name="xl_DCF_History" sheetId="7" state="veryHidden" r:id="rId3"/>
  </sheets>
  <calcPr calcId="145621"/>
</workbook>
</file>

<file path=xl/calcChain.xml><?xml version="1.0" encoding="utf-8"?>
<calcChain xmlns="http://schemas.openxmlformats.org/spreadsheetml/2006/main">
  <c r="S27" i="11" l="1"/>
  <c r="R27" i="11"/>
  <c r="Q27" i="11"/>
  <c r="R25" i="11"/>
  <c r="K27" i="11" l="1"/>
  <c r="P28" i="11" l="1"/>
  <c r="L25" i="11"/>
  <c r="P29" i="11" l="1"/>
  <c r="R28" i="11"/>
  <c r="Q28" i="11"/>
  <c r="S28" i="11"/>
  <c r="J28" i="11"/>
  <c r="M22" i="11"/>
  <c r="M21" i="11"/>
  <c r="L21" i="11"/>
  <c r="P30" i="11" l="1"/>
  <c r="S29" i="11"/>
  <c r="R29" i="11"/>
  <c r="Q29" i="11"/>
  <c r="K28" i="11"/>
  <c r="J29" i="11"/>
  <c r="L27" i="11"/>
  <c r="M27" i="11"/>
  <c r="M28" i="11"/>
  <c r="L28" i="11"/>
  <c r="P31" i="11" l="1"/>
  <c r="S30" i="11"/>
  <c r="Q30" i="11"/>
  <c r="R30" i="11"/>
  <c r="K29" i="11"/>
  <c r="L29" i="11"/>
  <c r="J30" i="11"/>
  <c r="M29" i="11"/>
  <c r="P32" i="11" l="1"/>
  <c r="Q31" i="11"/>
  <c r="R31" i="11"/>
  <c r="S31" i="11"/>
  <c r="K30" i="11"/>
  <c r="J31" i="11"/>
  <c r="M30" i="11"/>
  <c r="L30" i="11"/>
  <c r="P33" i="11" l="1"/>
  <c r="R32" i="11"/>
  <c r="Q32" i="11"/>
  <c r="S32" i="11"/>
  <c r="K31" i="11"/>
  <c r="J32" i="11"/>
  <c r="L31" i="11"/>
  <c r="M31" i="11"/>
  <c r="P34" i="11" l="1"/>
  <c r="S33" i="11"/>
  <c r="Q33" i="11"/>
  <c r="R33" i="11"/>
  <c r="K32" i="11"/>
  <c r="J33" i="11"/>
  <c r="M32" i="11"/>
  <c r="L32" i="11"/>
  <c r="P35" i="11" l="1"/>
  <c r="S34" i="11"/>
  <c r="Q34" i="11"/>
  <c r="R34" i="11"/>
  <c r="K33" i="11"/>
  <c r="J34" i="11"/>
  <c r="L33" i="11"/>
  <c r="M33" i="11"/>
  <c r="P36" i="11" l="1"/>
  <c r="Q35" i="11"/>
  <c r="S35" i="11"/>
  <c r="R35" i="11"/>
  <c r="K34" i="11"/>
  <c r="L34" i="11"/>
  <c r="J35" i="11"/>
  <c r="M34" i="11"/>
  <c r="P37" i="11" l="1"/>
  <c r="R36" i="11"/>
  <c r="S36" i="11"/>
  <c r="Q36" i="11"/>
  <c r="K35" i="11"/>
  <c r="J36" i="11"/>
  <c r="M35" i="11"/>
  <c r="L35" i="11"/>
  <c r="P38" i="11" l="1"/>
  <c r="S37" i="11"/>
  <c r="R37" i="11"/>
  <c r="Q37" i="11"/>
  <c r="K36" i="11"/>
  <c r="L36" i="11"/>
  <c r="J37" i="11"/>
  <c r="M36" i="11"/>
  <c r="P39" i="11" l="1"/>
  <c r="R38" i="11"/>
  <c r="Q38" i="11"/>
  <c r="S38" i="11"/>
  <c r="K37" i="11"/>
  <c r="L37" i="11"/>
  <c r="M37" i="11"/>
  <c r="J38" i="11"/>
  <c r="P40" i="11" l="1"/>
  <c r="Q39" i="11"/>
  <c r="R39" i="11"/>
  <c r="S39" i="11"/>
  <c r="K38" i="11"/>
  <c r="L38" i="11"/>
  <c r="J39" i="11"/>
  <c r="M38" i="11"/>
  <c r="P41" i="11" l="1"/>
  <c r="R40" i="11"/>
  <c r="Q40" i="11"/>
  <c r="S40" i="11"/>
  <c r="K39" i="11"/>
  <c r="M39" i="11"/>
  <c r="J40" i="11"/>
  <c r="L39" i="11"/>
  <c r="P42" i="11" l="1"/>
  <c r="S41" i="11"/>
  <c r="Q41" i="11"/>
  <c r="R41" i="11"/>
  <c r="K40" i="11"/>
  <c r="J41" i="11"/>
  <c r="L40" i="11"/>
  <c r="M40" i="11"/>
  <c r="P43" i="11" l="1"/>
  <c r="Q42" i="11"/>
  <c r="R42" i="11"/>
  <c r="S42" i="11"/>
  <c r="K41" i="11"/>
  <c r="J42" i="11"/>
  <c r="M41" i="11"/>
  <c r="L41" i="11"/>
  <c r="Q43" i="11" l="1"/>
  <c r="S43" i="11"/>
  <c r="R43" i="11"/>
  <c r="K42" i="11"/>
  <c r="M42" i="11"/>
  <c r="J43" i="11"/>
  <c r="L42" i="11"/>
  <c r="K43" i="11" l="1"/>
  <c r="L43" i="11"/>
  <c r="J44" i="11"/>
  <c r="K44" i="11" s="1"/>
  <c r="M43" i="11"/>
  <c r="L44" i="11" l="1"/>
  <c r="J45" i="11"/>
  <c r="K45" i="11" s="1"/>
  <c r="M44" i="11"/>
  <c r="J46" i="11" l="1"/>
  <c r="K46" i="11" s="1"/>
  <c r="L45" i="11"/>
  <c r="M45" i="11"/>
  <c r="L46" i="11" l="1"/>
  <c r="J47" i="11"/>
  <c r="K47" i="11" s="1"/>
  <c r="M46" i="11"/>
  <c r="J48" i="11" l="1"/>
  <c r="K48" i="11" s="1"/>
  <c r="L47" i="11"/>
  <c r="M47" i="11"/>
  <c r="L48" i="11" l="1"/>
  <c r="M48" i="11"/>
  <c r="J49" i="11"/>
  <c r="K49" i="11" s="1"/>
  <c r="M49" i="11" l="1"/>
  <c r="J50" i="11"/>
  <c r="K50" i="11" s="1"/>
  <c r="L49" i="11"/>
  <c r="L50" i="11" l="1"/>
  <c r="J51" i="11"/>
  <c r="K51" i="11" s="1"/>
  <c r="M50" i="11"/>
  <c r="M51" i="11" l="1"/>
  <c r="J52" i="11"/>
  <c r="K52" i="11" s="1"/>
  <c r="L51" i="11"/>
  <c r="L52" i="11" l="1"/>
  <c r="M52" i="11"/>
  <c r="J53" i="11"/>
  <c r="K53" i="11" s="1"/>
  <c r="L53" i="11" l="1"/>
  <c r="M53" i="11"/>
  <c r="J54" i="11"/>
  <c r="K54" i="11" s="1"/>
  <c r="M54" i="11" l="1"/>
  <c r="J55" i="11"/>
  <c r="K55" i="11" s="1"/>
  <c r="L54" i="11"/>
  <c r="J56" i="11" l="1"/>
  <c r="K56" i="11" s="1"/>
  <c r="M55" i="11"/>
  <c r="L55" i="11"/>
  <c r="J57" i="11" l="1"/>
  <c r="K57" i="11" s="1"/>
  <c r="M56" i="11"/>
  <c r="L56" i="11"/>
  <c r="J58" i="11" l="1"/>
  <c r="K58" i="11" s="1"/>
  <c r="L57" i="11"/>
  <c r="M57" i="11"/>
  <c r="M58" i="11" l="1"/>
  <c r="J59" i="11"/>
  <c r="K59" i="11" s="1"/>
  <c r="L58" i="11"/>
  <c r="L59" i="11" l="1"/>
  <c r="M59" i="11"/>
</calcChain>
</file>

<file path=xl/sharedStrings.xml><?xml version="1.0" encoding="utf-8"?>
<sst xmlns="http://schemas.openxmlformats.org/spreadsheetml/2006/main" count="52" uniqueCount="45">
  <si>
    <t>a</t>
  </si>
  <si>
    <t>b</t>
  </si>
  <si>
    <t>c</t>
  </si>
  <si>
    <t>K</t>
  </si>
  <si>
    <t>a1</t>
  </si>
  <si>
    <t>c1</t>
  </si>
  <si>
    <t>a2</t>
  </si>
  <si>
    <t>b2</t>
  </si>
  <si>
    <t>c2</t>
  </si>
  <si>
    <t>b1</t>
  </si>
  <si>
    <t>S</t>
  </si>
  <si>
    <t>Luminance</t>
  </si>
  <si>
    <t>Red -Green</t>
  </si>
  <si>
    <t>Blue-Yellow</t>
  </si>
  <si>
    <t>CLINAME</t>
  </si>
  <si>
    <t>DATETIME</t>
  </si>
  <si>
    <t>DONEBY</t>
  </si>
  <si>
    <t>IPADDRESS</t>
  </si>
  <si>
    <t>APPVER</t>
  </si>
  <si>
    <t>RANDOM</t>
  </si>
  <si>
    <t>CHECKSUM</t>
  </si>
  <si>
    <t>౜ౝ఩ౌ౸౷౯౲౭౮౷౽౲౪౵</t>
  </si>
  <si>
    <t>ఽస఻఻స఻హ఺఺఩఩఺఺ృ఻ిొౖ఩ఱ౐ౖౝఴ఺ృహల</t>
  </si>
  <si>
    <t>౜ౝ౥్౸౷౪౵౭఩౫౪ಁ౽౮౻</t>
  </si>
  <si>
    <t>౮౭౫హహహహుు఺</t>
  </si>
  <si>
    <t>఼ష఻ష఺షహ</t>
  </si>
  <si>
    <t>ాహిా</t>
  </si>
  <si>
    <t>Parameter</t>
  </si>
  <si>
    <t>References:</t>
  </si>
  <si>
    <t>"A top Down Description of S-CIELAB and CIEDE2000"</t>
  </si>
  <si>
    <t>Garett Johnson and Mark Fairchild</t>
  </si>
  <si>
    <t>Comments</t>
  </si>
  <si>
    <t>ISO 15739 Working Draft 3</t>
  </si>
  <si>
    <t>Color Appearance Models, second edition, John Wiley &amp; son</t>
  </si>
  <si>
    <t>Mark Fairchild, p28</t>
  </si>
  <si>
    <t>Sign wrong in [1]</t>
  </si>
  <si>
    <t>From ISO 15739 - Not mentioned in [1] but required to normalise the response</t>
  </si>
  <si>
    <t>From ISO 15739 - Not mentioned in [1] but required to ensure that the response tends to zero</t>
  </si>
  <si>
    <t>Not mentioned in [1] paper but required to normalise the response (determines peak value)</t>
  </si>
  <si>
    <t>0.8 in[1]</t>
  </si>
  <si>
    <t>Difference lluminance equation vs S-CIELAB</t>
  </si>
  <si>
    <t>A</t>
  </si>
  <si>
    <t>C1</t>
  </si>
  <si>
    <t>C2</t>
  </si>
  <si>
    <t>CPD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</si>
</sst>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right" vertical="center" indent="1"/>
    </xf>
    <xf numFmtId="165" fontId="0" fillId="0" borderId="0" xfId="0" applyNumberFormat="1" applyAlignment="1">
      <alignment horizontal="right" vertical="center" inden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 vertical="center" inden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164" fontId="0" fillId="0" borderId="0" xfId="0" applyNumberFormat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10825293285479"/>
          <c:y val="0.15173673315405597"/>
          <c:w val="0.83406914250027664"/>
          <c:h val="0.65457150779985429"/>
        </c:manualLayout>
      </c:layout>
      <c:scatterChart>
        <c:scatterStyle val="lineMarker"/>
        <c:varyColors val="0"/>
        <c:ser>
          <c:idx val="0"/>
          <c:order val="0"/>
          <c:tx>
            <c:strRef>
              <c:f>'ISO15739'!$K$26</c:f>
              <c:strCache>
                <c:ptCount val="1"/>
                <c:pt idx="0">
                  <c:v>A</c:v>
                </c:pt>
              </c:strCache>
            </c:strRef>
          </c:tx>
          <c:spPr>
            <a:ln w="38100">
              <a:solidFill>
                <a:schemeClr val="tx1">
                  <a:lumMod val="95000"/>
                  <a:lumOff val="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'ISO15739'!$J$27:$J$59</c:f>
              <c:numCache>
                <c:formatCode>0.0000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'ISO15739'!$K$27:$K$59</c:f>
              <c:numCache>
                <c:formatCode>0.0000</c:formatCode>
                <c:ptCount val="33"/>
                <c:pt idx="0">
                  <c:v>1</c:v>
                </c:pt>
                <c:pt idx="1">
                  <c:v>2.1044319152942856</c:v>
                </c:pt>
                <c:pt idx="2">
                  <c:v>2.6603667866329537</c:v>
                </c:pt>
                <c:pt idx="3">
                  <c:v>2.9258955432625511</c:v>
                </c:pt>
                <c:pt idx="4">
                  <c:v>3.0028920131388248</c:v>
                </c:pt>
                <c:pt idx="5">
                  <c:v>2.9560867555316621</c:v>
                </c:pt>
                <c:pt idx="6">
                  <c:v>2.829794845062902</c:v>
                </c:pt>
                <c:pt idx="7">
                  <c:v>2.6550577307498333</c:v>
                </c:pt>
                <c:pt idx="8">
                  <c:v>2.4537052399284169</c:v>
                </c:pt>
                <c:pt idx="9">
                  <c:v>2.2409851418987223</c:v>
                </c:pt>
                <c:pt idx="10">
                  <c:v>2.0273801683823773</c:v>
                </c:pt>
                <c:pt idx="11">
                  <c:v>1.8199083620332823</c:v>
                </c:pt>
                <c:pt idx="12">
                  <c:v>1.6230719090135104</c:v>
                </c:pt>
                <c:pt idx="13">
                  <c:v>1.4395568152276452</c:v>
                </c:pt>
                <c:pt idx="14">
                  <c:v>1.2707514512660232</c:v>
                </c:pt>
                <c:pt idx="15">
                  <c:v>1.1171313265635447</c:v>
                </c:pt>
                <c:pt idx="16">
                  <c:v>0.97854410923843249</c:v>
                </c:pt>
                <c:pt idx="17">
                  <c:v>0.85441984093806367</c:v>
                </c:pt>
                <c:pt idx="18">
                  <c:v>0.74392490561766311</c:v>
                </c:pt>
                <c:pt idx="19">
                  <c:v>0.6460736880580048</c:v>
                </c:pt>
                <c:pt idx="20">
                  <c:v>0.55980845036410665</c:v>
                </c:pt>
                <c:pt idx="21">
                  <c:v>0.48405540946918729</c:v>
                </c:pt>
                <c:pt idx="22">
                  <c:v>0.41776307959522241</c:v>
                </c:pt>
                <c:pt idx="23">
                  <c:v>0.35992748714436901</c:v>
                </c:pt>
                <c:pt idx="24">
                  <c:v>0.30960775522440398</c:v>
                </c:pt>
                <c:pt idx="25">
                  <c:v>0.26593470632724414</c:v>
                </c:pt>
                <c:pt idx="26">
                  <c:v>0.22811448203484896</c:v>
                </c:pt>
                <c:pt idx="27">
                  <c:v>0.19542868119419793</c:v>
                </c:pt>
                <c:pt idx="28">
                  <c:v>0.16723213738019543</c:v>
                </c:pt>
                <c:pt idx="29">
                  <c:v>0.14294916568725685</c:v>
                </c:pt>
                <c:pt idx="30">
                  <c:v>0.12206888730286936</c:v>
                </c:pt>
                <c:pt idx="31">
                  <c:v>0.10414007203377601</c:v>
                </c:pt>
                <c:pt idx="32">
                  <c:v>8.8765811722875607E-2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'ISO15739'!$L$26</c:f>
              <c:strCache>
                <c:ptCount val="1"/>
                <c:pt idx="0">
                  <c:v>C1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'ISO15739'!$J$27:$J$59</c:f>
              <c:numCache>
                <c:formatCode>0.0000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'ISO15739'!$L$27:$L$59</c:f>
              <c:numCache>
                <c:formatCode>0.0000</c:formatCode>
                <c:ptCount val="33"/>
                <c:pt idx="0">
                  <c:v>1</c:v>
                </c:pt>
                <c:pt idx="1">
                  <c:v>0.99834462815224911</c:v>
                </c:pt>
                <c:pt idx="2">
                  <c:v>0.99152486507939486</c:v>
                </c:pt>
                <c:pt idx="3">
                  <c:v>0.97682720416377022</c:v>
                </c:pt>
                <c:pt idx="4">
                  <c:v>0.95143566993091933</c:v>
                </c:pt>
                <c:pt idx="5">
                  <c:v>0.91276754099824287</c:v>
                </c:pt>
                <c:pt idx="6">
                  <c:v>0.85901786256213664</c:v>
                </c:pt>
                <c:pt idx="7">
                  <c:v>0.78981739665837081</c:v>
                </c:pt>
                <c:pt idx="8">
                  <c:v>0.70682629891794957</c:v>
                </c:pt>
                <c:pt idx="9">
                  <c:v>0.61399193433917165</c:v>
                </c:pt>
                <c:pt idx="10">
                  <c:v>0.51720382628298267</c:v>
                </c:pt>
                <c:pt idx="11">
                  <c:v>0.42325232517351874</c:v>
                </c:pt>
                <c:pt idx="12">
                  <c:v>0.33832017900427502</c:v>
                </c:pt>
                <c:pt idx="13">
                  <c:v>0.26654890973737505</c:v>
                </c:pt>
                <c:pt idx="14">
                  <c:v>0.20929027877495371</c:v>
                </c:pt>
                <c:pt idx="15">
                  <c:v>0.16535301990255036</c:v>
                </c:pt>
                <c:pt idx="16">
                  <c:v>0.13203554583589355</c:v>
                </c:pt>
                <c:pt idx="17">
                  <c:v>0.10635404615191073</c:v>
                </c:pt>
                <c:pt idx="18">
                  <c:v>8.5898586568646962E-2</c:v>
                </c:pt>
                <c:pt idx="19">
                  <c:v>6.9106060629181371E-2</c:v>
                </c:pt>
                <c:pt idx="20">
                  <c:v>5.5106887419774292E-2</c:v>
                </c:pt>
                <c:pt idx="21">
                  <c:v>4.3434115164093803E-2</c:v>
                </c:pt>
                <c:pt idx="22">
                  <c:v>3.3792476973289604E-2</c:v>
                </c:pt>
                <c:pt idx="23">
                  <c:v>2.5938183400062678E-2</c:v>
                </c:pt>
                <c:pt idx="24">
                  <c:v>1.9637727680457674E-2</c:v>
                </c:pt>
                <c:pt idx="25">
                  <c:v>1.4662897147435777E-2</c:v>
                </c:pt>
                <c:pt idx="26">
                  <c:v>1.0796464305266E-2</c:v>
                </c:pt>
                <c:pt idx="27">
                  <c:v>7.8385576601158607E-3</c:v>
                </c:pt>
                <c:pt idx="28">
                  <c:v>5.6110582996421682E-3</c:v>
                </c:pt>
                <c:pt idx="29">
                  <c:v>3.9597686823463901E-3</c:v>
                </c:pt>
                <c:pt idx="30">
                  <c:v>2.754702863873196E-3</c:v>
                </c:pt>
                <c:pt idx="31">
                  <c:v>1.888966011887072E-3</c:v>
                </c:pt>
                <c:pt idx="32">
                  <c:v>1.2766841534631022E-3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'ISO15739'!$M$26</c:f>
              <c:strCache>
                <c:ptCount val="1"/>
                <c:pt idx="0">
                  <c:v>C2</c:v>
                </c:pt>
              </c:strCache>
            </c:strRef>
          </c:tx>
          <c:spPr>
            <a:ln w="3810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'ISO15739'!$J$27:$J$59</c:f>
              <c:numCache>
                <c:formatCode>0.0000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'ISO15739'!$M$27:$M$59</c:f>
              <c:numCache>
                <c:formatCode>0.0000</c:formatCode>
                <c:ptCount val="33"/>
                <c:pt idx="0">
                  <c:v>1</c:v>
                </c:pt>
                <c:pt idx="1">
                  <c:v>0.91081778969613814</c:v>
                </c:pt>
                <c:pt idx="2">
                  <c:v>0.74610008118594728</c:v>
                </c:pt>
                <c:pt idx="3">
                  <c:v>0.56466428547699088</c:v>
                </c:pt>
                <c:pt idx="4">
                  <c:v>0.39916644704047288</c:v>
                </c:pt>
                <c:pt idx="5">
                  <c:v>0.26533226027167578</c:v>
                </c:pt>
                <c:pt idx="6">
                  <c:v>0.1666234532608897</c:v>
                </c:pt>
                <c:pt idx="7">
                  <c:v>9.9205428064324225E-2</c:v>
                </c:pt>
                <c:pt idx="8">
                  <c:v>5.615838013910994E-2</c:v>
                </c:pt>
                <c:pt idx="9">
                  <c:v>3.0295774161769519E-2</c:v>
                </c:pt>
                <c:pt idx="10">
                  <c:v>1.5605874558720118E-2</c:v>
                </c:pt>
                <c:pt idx="11">
                  <c:v>7.6888875544544695E-3</c:v>
                </c:pt>
                <c:pt idx="12">
                  <c:v>3.6286581854649328E-3</c:v>
                </c:pt>
                <c:pt idx="13">
                  <c:v>1.6424775990559401E-3</c:v>
                </c:pt>
                <c:pt idx="14">
                  <c:v>7.1388307615271316E-4</c:v>
                </c:pt>
                <c:pt idx="15">
                  <c:v>2.9825137798050516E-4</c:v>
                </c:pt>
                <c:pt idx="16">
                  <c:v>1.1988841365993168E-4</c:v>
                </c:pt>
                <c:pt idx="17">
                  <c:v>4.6407420378488453E-5</c:v>
                </c:pt>
                <c:pt idx="18">
                  <c:v>1.7312454493001159E-5</c:v>
                </c:pt>
                <c:pt idx="19">
                  <c:v>6.2288797038270942E-6</c:v>
                </c:pt>
                <c:pt idx="20">
                  <c:v>2.1629041863371901E-6</c:v>
                </c:pt>
                <c:pt idx="21">
                  <c:v>7.2529763316419242E-7</c:v>
                </c:pt>
                <c:pt idx="22">
                  <c:v>2.3501979758246634E-7</c:v>
                </c:pt>
                <c:pt idx="23">
                  <c:v>7.3628056322224694E-8</c:v>
                </c:pt>
                <c:pt idx="24">
                  <c:v>2.2313105027986461E-8</c:v>
                </c:pt>
                <c:pt idx="25">
                  <c:v>6.5443810864615486E-9</c:v>
                </c:pt>
                <c:pt idx="26">
                  <c:v>1.8585379317799274E-9</c:v>
                </c:pt>
                <c:pt idx="27">
                  <c:v>5.112817156998283E-10</c:v>
                </c:pt>
                <c:pt idx="28">
                  <c:v>1.3630667348941082E-10</c:v>
                </c:pt>
                <c:pt idx="29">
                  <c:v>3.5230196943282573E-11</c:v>
                </c:pt>
                <c:pt idx="30">
                  <c:v>8.831188301671452E-12</c:v>
                </c:pt>
                <c:pt idx="31">
                  <c:v>2.1477717466184885E-12</c:v>
                </c:pt>
                <c:pt idx="32">
                  <c:v>5.0696301334337093E-13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056256"/>
        <c:axId val="163066624"/>
      </c:scatterChart>
      <c:valAx>
        <c:axId val="163056256"/>
        <c:scaling>
          <c:orientation val="minMax"/>
          <c:max val="4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600" b="0"/>
                  <a:t>Frequency (cycles/degree)</a:t>
                </a:r>
              </a:p>
            </c:rich>
          </c:tx>
          <c:layout>
            <c:manualLayout>
              <c:xMode val="edge"/>
              <c:yMode val="edge"/>
              <c:x val="0.22072861323325538"/>
              <c:y val="0.9226595844165564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066624"/>
        <c:crosses val="autoZero"/>
        <c:crossBetween val="midCat"/>
        <c:majorUnit val="10"/>
      </c:valAx>
      <c:valAx>
        <c:axId val="163066624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056256"/>
        <c:crosses val="autoZero"/>
        <c:crossBetween val="midCat"/>
        <c:majorUnit val="0.5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67" r="0.75000000000000167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</xdr:rowOff>
    </xdr:from>
    <xdr:to>
      <xdr:col>8</xdr:col>
      <xdr:colOff>19049</xdr:colOff>
      <xdr:row>25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topLeftCell="D16" workbookViewId="0">
      <selection activeCell="K26" sqref="K26"/>
    </sheetView>
  </sheetViews>
  <sheetFormatPr defaultRowHeight="12.75" x14ac:dyDescent="0.2"/>
  <cols>
    <col min="1" max="9" width="9.140625" customWidth="1"/>
    <col min="10" max="18" width="12.7109375" customWidth="1"/>
  </cols>
  <sheetData>
    <row r="1" spans="10:16" s="7" customFormat="1" x14ac:dyDescent="0.2">
      <c r="J1" s="14" t="s">
        <v>28</v>
      </c>
    </row>
    <row r="2" spans="10:16" x14ac:dyDescent="0.2">
      <c r="J2" s="9">
        <v>1</v>
      </c>
      <c r="K2" s="8" t="s">
        <v>29</v>
      </c>
    </row>
    <row r="3" spans="10:16" x14ac:dyDescent="0.2">
      <c r="J3" s="9"/>
      <c r="K3" s="8" t="s">
        <v>30</v>
      </c>
    </row>
    <row r="4" spans="10:16" x14ac:dyDescent="0.2">
      <c r="J4" s="9">
        <v>2</v>
      </c>
      <c r="K4" s="8" t="s">
        <v>33</v>
      </c>
    </row>
    <row r="5" spans="10:16" x14ac:dyDescent="0.2">
      <c r="J5" s="9"/>
      <c r="K5" s="8" t="s">
        <v>34</v>
      </c>
    </row>
    <row r="6" spans="10:16" x14ac:dyDescent="0.2">
      <c r="J6" s="9">
        <v>3</v>
      </c>
      <c r="K6" s="8" t="s">
        <v>32</v>
      </c>
    </row>
    <row r="8" spans="10:16" x14ac:dyDescent="0.2">
      <c r="J8" s="11" t="s">
        <v>27</v>
      </c>
      <c r="K8" s="11" t="s">
        <v>11</v>
      </c>
      <c r="L8" s="11" t="s">
        <v>12</v>
      </c>
      <c r="M8" s="11" t="s">
        <v>13</v>
      </c>
      <c r="N8" s="11" t="s">
        <v>31</v>
      </c>
      <c r="O8" s="7"/>
    </row>
    <row r="9" spans="10:16" x14ac:dyDescent="0.2">
      <c r="J9" s="2" t="s">
        <v>0</v>
      </c>
      <c r="K9" s="4">
        <v>75</v>
      </c>
      <c r="N9" s="13" t="s">
        <v>40</v>
      </c>
    </row>
    <row r="10" spans="10:16" x14ac:dyDescent="0.2">
      <c r="J10" s="2" t="s">
        <v>1</v>
      </c>
      <c r="K10" s="4">
        <v>0.2</v>
      </c>
      <c r="N10" s="12"/>
    </row>
    <row r="11" spans="10:16" x14ac:dyDescent="0.2">
      <c r="J11" s="2" t="s">
        <v>2</v>
      </c>
      <c r="K11" s="4">
        <v>0.9</v>
      </c>
      <c r="N11" s="13" t="s">
        <v>39</v>
      </c>
    </row>
    <row r="12" spans="10:16" x14ac:dyDescent="0.2">
      <c r="J12" s="2" t="s">
        <v>3</v>
      </c>
      <c r="K12" s="4">
        <v>46</v>
      </c>
      <c r="N12" s="13" t="s">
        <v>38</v>
      </c>
      <c r="P12" s="9"/>
    </row>
    <row r="13" spans="10:16" x14ac:dyDescent="0.2">
      <c r="J13" s="2" t="s">
        <v>10</v>
      </c>
      <c r="K13" s="4">
        <v>46</v>
      </c>
      <c r="N13" s="13"/>
      <c r="P13" s="9"/>
    </row>
    <row r="14" spans="10:16" x14ac:dyDescent="0.2">
      <c r="O14" s="9"/>
    </row>
    <row r="15" spans="10:16" x14ac:dyDescent="0.2">
      <c r="J15" s="2" t="s">
        <v>4</v>
      </c>
      <c r="L15" s="3">
        <v>109.1413</v>
      </c>
      <c r="M15" s="3">
        <v>7.0327999999999999</v>
      </c>
      <c r="N15" s="12"/>
      <c r="O15" s="9"/>
    </row>
    <row r="16" spans="10:16" s="1" customFormat="1" x14ac:dyDescent="0.2">
      <c r="J16" s="2" t="s">
        <v>9</v>
      </c>
      <c r="K16"/>
      <c r="L16" s="3">
        <v>4.0000000000000002E-4</v>
      </c>
      <c r="M16" s="3">
        <v>0</v>
      </c>
      <c r="N16" s="13" t="s">
        <v>35</v>
      </c>
      <c r="O16" s="9"/>
      <c r="P16"/>
    </row>
    <row r="17" spans="1:19" x14ac:dyDescent="0.2">
      <c r="J17" s="2" t="s">
        <v>5</v>
      </c>
      <c r="L17" s="3">
        <v>3.4243999999999999</v>
      </c>
      <c r="M17" s="3">
        <v>4.2582000000000004</v>
      </c>
      <c r="N17" s="12"/>
      <c r="O17" s="9"/>
    </row>
    <row r="18" spans="1:19" x14ac:dyDescent="0.2">
      <c r="J18" s="2" t="s">
        <v>6</v>
      </c>
      <c r="L18" s="3">
        <v>93.597099999999998</v>
      </c>
      <c r="M18" s="3">
        <v>40.691000000000003</v>
      </c>
      <c r="N18" s="12"/>
      <c r="O18" s="9"/>
    </row>
    <row r="19" spans="1:19" x14ac:dyDescent="0.2">
      <c r="J19" s="2" t="s">
        <v>7</v>
      </c>
      <c r="L19" s="3">
        <v>3.7000000000000002E-3</v>
      </c>
      <c r="M19" s="3">
        <v>0.10390000000000001</v>
      </c>
      <c r="N19" s="12"/>
      <c r="O19" s="9"/>
    </row>
    <row r="20" spans="1:19" x14ac:dyDescent="0.2">
      <c r="J20" s="2" t="s">
        <v>8</v>
      </c>
      <c r="L20" s="3">
        <v>2.1677</v>
      </c>
      <c r="M20" s="3">
        <v>1.6487000000000001</v>
      </c>
      <c r="N20" s="13" t="s">
        <v>35</v>
      </c>
      <c r="O20" s="9"/>
    </row>
    <row r="21" spans="1:19" x14ac:dyDescent="0.2">
      <c r="J21" s="2" t="s">
        <v>3</v>
      </c>
      <c r="L21" s="3">
        <f>SUM(L15+L18)</f>
        <v>202.73840000000001</v>
      </c>
      <c r="M21" s="3">
        <f>SUM(M15+M18)-M22</f>
        <v>40.691000000000003</v>
      </c>
      <c r="N21" s="13" t="s">
        <v>36</v>
      </c>
      <c r="O21" s="9"/>
    </row>
    <row r="22" spans="1:19" x14ac:dyDescent="0.2">
      <c r="J22" s="2" t="s">
        <v>10</v>
      </c>
      <c r="L22" s="3">
        <v>0</v>
      </c>
      <c r="M22" s="3">
        <f>M15</f>
        <v>7.0327999999999999</v>
      </c>
      <c r="N22" s="13" t="s">
        <v>37</v>
      </c>
    </row>
    <row r="23" spans="1:19" x14ac:dyDescent="0.2">
      <c r="J23" s="1"/>
      <c r="K23" s="1"/>
      <c r="L23" s="1"/>
      <c r="M23" s="1"/>
      <c r="N23" s="15"/>
      <c r="O23" s="15"/>
      <c r="P23" s="15"/>
    </row>
    <row r="24" spans="1:19" x14ac:dyDescent="0.2">
      <c r="J24" s="1"/>
      <c r="K24" s="1"/>
      <c r="L24" s="1"/>
      <c r="M24" s="1"/>
      <c r="N24" s="15"/>
      <c r="O24" s="15"/>
      <c r="P24" s="15"/>
    </row>
    <row r="25" spans="1:19" x14ac:dyDescent="0.2">
      <c r="J25" s="1">
        <v>30</v>
      </c>
      <c r="K25" s="1">
        <v>64</v>
      </c>
      <c r="L25" s="1">
        <f>J25/(K25/2)</f>
        <v>0.9375</v>
      </c>
      <c r="M25" s="1"/>
      <c r="N25" s="15"/>
      <c r="P25" s="1">
        <v>30</v>
      </c>
      <c r="Q25" s="1">
        <v>32</v>
      </c>
      <c r="R25" s="1">
        <f>P25/(Q25/2)</f>
        <v>1.875</v>
      </c>
    </row>
    <row r="26" spans="1:19" x14ac:dyDescent="0.2">
      <c r="J26" s="1" t="s">
        <v>44</v>
      </c>
      <c r="K26" s="1" t="s">
        <v>41</v>
      </c>
      <c r="L26" s="1" t="s">
        <v>42</v>
      </c>
      <c r="M26" s="1" t="s">
        <v>43</v>
      </c>
      <c r="N26" s="1"/>
      <c r="P26" s="1" t="s">
        <v>44</v>
      </c>
      <c r="Q26" s="1" t="s">
        <v>41</v>
      </c>
      <c r="R26" s="1" t="s">
        <v>42</v>
      </c>
      <c r="S26" s="1" t="s">
        <v>43</v>
      </c>
    </row>
    <row r="27" spans="1:19" x14ac:dyDescent="0.2">
      <c r="I27">
        <v>0</v>
      </c>
      <c r="J27" s="16">
        <v>0</v>
      </c>
      <c r="K27" s="16">
        <f>(($K$13+K$9*($J27^K$11))*EXP(-K$10*$J27))/$K$12</f>
        <v>1</v>
      </c>
      <c r="L27" s="16">
        <f>(L$15*EXP(-L$16*($J27^L$17))+L$18*EXP(-L$19*($J27^L$20))-$L$22)/$L$21</f>
        <v>1</v>
      </c>
      <c r="M27" s="16">
        <f t="shared" ref="M27:M59" si="0">(M$15*EXP(-M$16*($J27^M$17))+M$18*EXP(-M$19*($J27^M$20))-$M$22)/$M$21</f>
        <v>1</v>
      </c>
      <c r="N27" s="1"/>
      <c r="O27">
        <v>0</v>
      </c>
      <c r="P27" s="16">
        <v>0</v>
      </c>
      <c r="Q27" s="16">
        <f>(($K$13+K$9*($P27^K$11))*EXP(-K$10*$P27))/$K$12</f>
        <v>1</v>
      </c>
      <c r="R27" s="16">
        <f>(L$15*EXP(-L$16*($P27^L$17))+L$18*EXP(-L$19*($P27^L$20))-$L$22)/$L$21</f>
        <v>1</v>
      </c>
      <c r="S27" s="16">
        <f>(M$15*EXP(-M$16*($P27^M$17))+M$18*EXP(-M$19*($P27^M$20))-$M$22)/$M$21</f>
        <v>1</v>
      </c>
    </row>
    <row r="28" spans="1:19" x14ac:dyDescent="0.2">
      <c r="I28">
        <v>1</v>
      </c>
      <c r="J28" s="16">
        <f>J27+L$25</f>
        <v>0.9375</v>
      </c>
      <c r="K28" s="16">
        <f t="shared" ref="K28:K59" si="1">(($K$13+K$9*($J28^K$11))*EXP(-K$10*$J28))/$K$12</f>
        <v>2.1044319152942856</v>
      </c>
      <c r="L28" s="16">
        <f t="shared" ref="L28:L59" si="2">(L$15*EXP(-L$16*($J28^L$17))+L$18*EXP(-L$19*($J28^L$20))-$L$22)/$L$21</f>
        <v>0.99834462815224911</v>
      </c>
      <c r="M28" s="16">
        <f t="shared" si="0"/>
        <v>0.91081778969613814</v>
      </c>
      <c r="N28" s="6"/>
      <c r="O28">
        <v>1</v>
      </c>
      <c r="P28" s="16">
        <f>P27+R$25</f>
        <v>1.875</v>
      </c>
      <c r="Q28" s="16">
        <f t="shared" ref="Q28:Q43" si="3">(($K$13+K$9*($P28^K$11))*EXP(-K$10*$P28))/$K$12</f>
        <v>2.6603667866329537</v>
      </c>
      <c r="R28" s="16">
        <f t="shared" ref="R28:R43" si="4">(L$15*EXP(-L$16*($P28^L$17))+L$18*EXP(-L$19*($P28^L$20))-$L$22)/$L$21</f>
        <v>0.99152486507939486</v>
      </c>
      <c r="S28" s="16">
        <f t="shared" ref="S28:S43" si="5">(M$15*EXP(-M$16*($P28^M$17))+M$18*EXP(-M$19*($P28^M$20))-$M$22)/$M$21</f>
        <v>0.74610008118594728</v>
      </c>
    </row>
    <row r="29" spans="1:19" x14ac:dyDescent="0.2">
      <c r="A29" s="10"/>
      <c r="I29">
        <v>2</v>
      </c>
      <c r="J29" s="16">
        <f t="shared" ref="J29:J59" si="6">J28+L$25</f>
        <v>1.875</v>
      </c>
      <c r="K29" s="16">
        <f t="shared" si="1"/>
        <v>2.6603667866329537</v>
      </c>
      <c r="L29" s="16">
        <f t="shared" si="2"/>
        <v>0.99152486507939486</v>
      </c>
      <c r="M29" s="16">
        <f t="shared" si="0"/>
        <v>0.74610008118594728</v>
      </c>
      <c r="N29" s="6"/>
      <c r="O29">
        <v>2</v>
      </c>
      <c r="P29" s="16">
        <f>P28+R$25</f>
        <v>3.75</v>
      </c>
      <c r="Q29" s="16">
        <f t="shared" si="3"/>
        <v>3.0028920131388248</v>
      </c>
      <c r="R29" s="16">
        <f t="shared" si="4"/>
        <v>0.95143566993091933</v>
      </c>
      <c r="S29" s="16">
        <f t="shared" si="5"/>
        <v>0.39916644704047288</v>
      </c>
    </row>
    <row r="30" spans="1:19" x14ac:dyDescent="0.2">
      <c r="I30">
        <v>3</v>
      </c>
      <c r="J30" s="16">
        <f t="shared" si="6"/>
        <v>2.8125</v>
      </c>
      <c r="K30" s="16">
        <f t="shared" si="1"/>
        <v>2.9258955432625511</v>
      </c>
      <c r="L30" s="16">
        <f t="shared" si="2"/>
        <v>0.97682720416377022</v>
      </c>
      <c r="M30" s="16">
        <f t="shared" si="0"/>
        <v>0.56466428547699088</v>
      </c>
      <c r="N30" s="6"/>
      <c r="O30">
        <v>3</v>
      </c>
      <c r="P30" s="16">
        <f>P29+R$25</f>
        <v>5.625</v>
      </c>
      <c r="Q30" s="16">
        <f t="shared" si="3"/>
        <v>2.829794845062902</v>
      </c>
      <c r="R30" s="16">
        <f t="shared" si="4"/>
        <v>0.85901786256213664</v>
      </c>
      <c r="S30" s="16">
        <f t="shared" si="5"/>
        <v>0.1666234532608897</v>
      </c>
    </row>
    <row r="31" spans="1:19" x14ac:dyDescent="0.2">
      <c r="I31">
        <v>4</v>
      </c>
      <c r="J31" s="16">
        <f t="shared" si="6"/>
        <v>3.75</v>
      </c>
      <c r="K31" s="16">
        <f t="shared" si="1"/>
        <v>3.0028920131388248</v>
      </c>
      <c r="L31" s="16">
        <f t="shared" si="2"/>
        <v>0.95143566993091933</v>
      </c>
      <c r="M31" s="16">
        <f t="shared" si="0"/>
        <v>0.39916644704047288</v>
      </c>
      <c r="N31" s="6"/>
      <c r="O31">
        <v>4</v>
      </c>
      <c r="P31" s="16">
        <f>P30+R$25</f>
        <v>7.5</v>
      </c>
      <c r="Q31" s="16">
        <f t="shared" si="3"/>
        <v>2.4537052399284169</v>
      </c>
      <c r="R31" s="16">
        <f t="shared" si="4"/>
        <v>0.70682629891794957</v>
      </c>
      <c r="S31" s="16">
        <f t="shared" si="5"/>
        <v>5.615838013910994E-2</v>
      </c>
    </row>
    <row r="32" spans="1:19" x14ac:dyDescent="0.2">
      <c r="I32">
        <v>5</v>
      </c>
      <c r="J32" s="16">
        <f t="shared" si="6"/>
        <v>4.6875</v>
      </c>
      <c r="K32" s="16">
        <f t="shared" si="1"/>
        <v>2.9560867555316621</v>
      </c>
      <c r="L32" s="16">
        <f t="shared" si="2"/>
        <v>0.91276754099824287</v>
      </c>
      <c r="M32" s="16">
        <f t="shared" si="0"/>
        <v>0.26533226027167578</v>
      </c>
      <c r="N32" s="6"/>
      <c r="O32">
        <v>5</v>
      </c>
      <c r="P32" s="16">
        <f>P31+R$25</f>
        <v>9.375</v>
      </c>
      <c r="Q32" s="16">
        <f t="shared" si="3"/>
        <v>2.0273801683823773</v>
      </c>
      <c r="R32" s="16">
        <f t="shared" si="4"/>
        <v>0.51720382628298267</v>
      </c>
      <c r="S32" s="16">
        <f t="shared" si="5"/>
        <v>1.5605874558720118E-2</v>
      </c>
    </row>
    <row r="33" spans="9:19" x14ac:dyDescent="0.2">
      <c r="I33">
        <v>6</v>
      </c>
      <c r="J33" s="16">
        <f t="shared" si="6"/>
        <v>5.625</v>
      </c>
      <c r="K33" s="16">
        <f t="shared" si="1"/>
        <v>2.829794845062902</v>
      </c>
      <c r="L33" s="16">
        <f t="shared" si="2"/>
        <v>0.85901786256213664</v>
      </c>
      <c r="M33" s="16">
        <f t="shared" si="0"/>
        <v>0.1666234532608897</v>
      </c>
      <c r="N33" s="6"/>
      <c r="O33">
        <v>6</v>
      </c>
      <c r="P33" s="16">
        <f>P32+R$25</f>
        <v>11.25</v>
      </c>
      <c r="Q33" s="16">
        <f t="shared" si="3"/>
        <v>1.6230719090135104</v>
      </c>
      <c r="R33" s="16">
        <f t="shared" si="4"/>
        <v>0.33832017900427502</v>
      </c>
      <c r="S33" s="16">
        <f t="shared" si="5"/>
        <v>3.6286581854649328E-3</v>
      </c>
    </row>
    <row r="34" spans="9:19" x14ac:dyDescent="0.2">
      <c r="I34">
        <v>7</v>
      </c>
      <c r="J34" s="16">
        <f t="shared" si="6"/>
        <v>6.5625</v>
      </c>
      <c r="K34" s="16">
        <f t="shared" si="1"/>
        <v>2.6550577307498333</v>
      </c>
      <c r="L34" s="16">
        <f t="shared" si="2"/>
        <v>0.78981739665837081</v>
      </c>
      <c r="M34" s="16">
        <f t="shared" si="0"/>
        <v>9.9205428064324225E-2</v>
      </c>
      <c r="N34" s="6"/>
      <c r="O34">
        <v>7</v>
      </c>
      <c r="P34" s="16">
        <f>P33+R$25</f>
        <v>13.125</v>
      </c>
      <c r="Q34" s="16">
        <f t="shared" si="3"/>
        <v>1.2707514512660232</v>
      </c>
      <c r="R34" s="16">
        <f t="shared" si="4"/>
        <v>0.20929027877495371</v>
      </c>
      <c r="S34" s="16">
        <f t="shared" si="5"/>
        <v>7.1388307615271316E-4</v>
      </c>
    </row>
    <row r="35" spans="9:19" x14ac:dyDescent="0.2">
      <c r="I35">
        <v>8</v>
      </c>
      <c r="J35" s="16">
        <f t="shared" si="6"/>
        <v>7.5</v>
      </c>
      <c r="K35" s="16">
        <f t="shared" si="1"/>
        <v>2.4537052399284169</v>
      </c>
      <c r="L35" s="16">
        <f t="shared" si="2"/>
        <v>0.70682629891794957</v>
      </c>
      <c r="M35" s="16">
        <f t="shared" si="0"/>
        <v>5.615838013910994E-2</v>
      </c>
      <c r="N35" s="6"/>
      <c r="O35">
        <v>8</v>
      </c>
      <c r="P35" s="16">
        <f>P34+R$25</f>
        <v>15</v>
      </c>
      <c r="Q35" s="16">
        <f t="shared" si="3"/>
        <v>0.97854410923843249</v>
      </c>
      <c r="R35" s="16">
        <f t="shared" si="4"/>
        <v>0.13203554583589355</v>
      </c>
      <c r="S35" s="16">
        <f t="shared" si="5"/>
        <v>1.1988841365993168E-4</v>
      </c>
    </row>
    <row r="36" spans="9:19" x14ac:dyDescent="0.2">
      <c r="I36">
        <v>9</v>
      </c>
      <c r="J36" s="16">
        <f t="shared" si="6"/>
        <v>8.4375</v>
      </c>
      <c r="K36" s="16">
        <f t="shared" si="1"/>
        <v>2.2409851418987223</v>
      </c>
      <c r="L36" s="16">
        <f t="shared" si="2"/>
        <v>0.61399193433917165</v>
      </c>
      <c r="M36" s="16">
        <f t="shared" si="0"/>
        <v>3.0295774161769519E-2</v>
      </c>
      <c r="N36" s="6"/>
      <c r="O36">
        <v>9</v>
      </c>
      <c r="P36" s="16">
        <f>P35+R$25</f>
        <v>16.875</v>
      </c>
      <c r="Q36" s="16">
        <f t="shared" si="3"/>
        <v>0.74392490561766311</v>
      </c>
      <c r="R36" s="16">
        <f t="shared" si="4"/>
        <v>8.5898586568646962E-2</v>
      </c>
      <c r="S36" s="16">
        <f t="shared" si="5"/>
        <v>1.7312454493001159E-5</v>
      </c>
    </row>
    <row r="37" spans="9:19" x14ac:dyDescent="0.2">
      <c r="I37">
        <v>10</v>
      </c>
      <c r="J37" s="16">
        <f t="shared" si="6"/>
        <v>9.375</v>
      </c>
      <c r="K37" s="16">
        <f t="shared" si="1"/>
        <v>2.0273801683823773</v>
      </c>
      <c r="L37" s="16">
        <f t="shared" si="2"/>
        <v>0.51720382628298267</v>
      </c>
      <c r="M37" s="16">
        <f t="shared" si="0"/>
        <v>1.5605874558720118E-2</v>
      </c>
      <c r="N37" s="6"/>
      <c r="O37">
        <v>10</v>
      </c>
      <c r="P37" s="16">
        <f>P36+R$25</f>
        <v>18.75</v>
      </c>
      <c r="Q37" s="16">
        <f t="shared" si="3"/>
        <v>0.55980845036410665</v>
      </c>
      <c r="R37" s="16">
        <f t="shared" si="4"/>
        <v>5.5106887419774292E-2</v>
      </c>
      <c r="S37" s="16">
        <f t="shared" si="5"/>
        <v>2.1629041863371901E-6</v>
      </c>
    </row>
    <row r="38" spans="9:19" x14ac:dyDescent="0.2">
      <c r="I38">
        <v>11</v>
      </c>
      <c r="J38" s="16">
        <f t="shared" si="6"/>
        <v>10.3125</v>
      </c>
      <c r="K38" s="16">
        <f t="shared" si="1"/>
        <v>1.8199083620332823</v>
      </c>
      <c r="L38" s="16">
        <f t="shared" si="2"/>
        <v>0.42325232517351874</v>
      </c>
      <c r="M38" s="16">
        <f t="shared" si="0"/>
        <v>7.6888875544544695E-3</v>
      </c>
      <c r="N38" s="6"/>
      <c r="O38">
        <v>11</v>
      </c>
      <c r="P38" s="16">
        <f>P37+R$25</f>
        <v>20.625</v>
      </c>
      <c r="Q38" s="16">
        <f t="shared" si="3"/>
        <v>0.41776307959522241</v>
      </c>
      <c r="R38" s="16">
        <f t="shared" si="4"/>
        <v>3.3792476973289604E-2</v>
      </c>
      <c r="S38" s="16">
        <f t="shared" si="5"/>
        <v>2.3501979758246634E-7</v>
      </c>
    </row>
    <row r="39" spans="9:19" x14ac:dyDescent="0.2">
      <c r="I39">
        <v>12</v>
      </c>
      <c r="J39" s="16">
        <f t="shared" si="6"/>
        <v>11.25</v>
      </c>
      <c r="K39" s="16">
        <f t="shared" si="1"/>
        <v>1.6230719090135104</v>
      </c>
      <c r="L39" s="16">
        <f t="shared" si="2"/>
        <v>0.33832017900427502</v>
      </c>
      <c r="M39" s="16">
        <f t="shared" si="0"/>
        <v>3.6286581854649328E-3</v>
      </c>
      <c r="N39" s="6"/>
      <c r="O39">
        <v>12</v>
      </c>
      <c r="P39" s="16">
        <f>P38+R$25</f>
        <v>22.5</v>
      </c>
      <c r="Q39" s="16">
        <f t="shared" si="3"/>
        <v>0.30960775522440398</v>
      </c>
      <c r="R39" s="16">
        <f t="shared" si="4"/>
        <v>1.9637727680457674E-2</v>
      </c>
      <c r="S39" s="16">
        <f t="shared" si="5"/>
        <v>2.2313105027986461E-8</v>
      </c>
    </row>
    <row r="40" spans="9:19" x14ac:dyDescent="0.2">
      <c r="I40">
        <v>13</v>
      </c>
      <c r="J40" s="16">
        <f t="shared" si="6"/>
        <v>12.1875</v>
      </c>
      <c r="K40" s="16">
        <f t="shared" si="1"/>
        <v>1.4395568152276452</v>
      </c>
      <c r="L40" s="16">
        <f t="shared" si="2"/>
        <v>0.26654890973737505</v>
      </c>
      <c r="M40" s="16">
        <f t="shared" si="0"/>
        <v>1.6424775990559401E-3</v>
      </c>
      <c r="N40" s="6"/>
      <c r="O40">
        <v>13</v>
      </c>
      <c r="P40" s="16">
        <f>P39+R$25</f>
        <v>24.375</v>
      </c>
      <c r="Q40" s="16">
        <f t="shared" si="3"/>
        <v>0.22811448203484896</v>
      </c>
      <c r="R40" s="16">
        <f t="shared" si="4"/>
        <v>1.0796464305266E-2</v>
      </c>
      <c r="S40" s="16">
        <f t="shared" si="5"/>
        <v>1.8585379317799274E-9</v>
      </c>
    </row>
    <row r="41" spans="9:19" x14ac:dyDescent="0.2">
      <c r="I41">
        <v>14</v>
      </c>
      <c r="J41" s="16">
        <f t="shared" si="6"/>
        <v>13.125</v>
      </c>
      <c r="K41" s="16">
        <f t="shared" si="1"/>
        <v>1.2707514512660232</v>
      </c>
      <c r="L41" s="16">
        <f t="shared" si="2"/>
        <v>0.20929027877495371</v>
      </c>
      <c r="M41" s="16">
        <f t="shared" si="0"/>
        <v>7.1388307615271316E-4</v>
      </c>
      <c r="N41" s="6"/>
      <c r="O41">
        <v>14</v>
      </c>
      <c r="P41" s="16">
        <f>P40+R$25</f>
        <v>26.25</v>
      </c>
      <c r="Q41" s="16">
        <f t="shared" si="3"/>
        <v>0.16723213738019543</v>
      </c>
      <c r="R41" s="16">
        <f t="shared" si="4"/>
        <v>5.6110582996421682E-3</v>
      </c>
      <c r="S41" s="16">
        <f t="shared" si="5"/>
        <v>1.3630667348941082E-10</v>
      </c>
    </row>
    <row r="42" spans="9:19" x14ac:dyDescent="0.2">
      <c r="I42">
        <v>15</v>
      </c>
      <c r="J42" s="16">
        <f t="shared" si="6"/>
        <v>14.0625</v>
      </c>
      <c r="K42" s="16">
        <f t="shared" si="1"/>
        <v>1.1171313265635447</v>
      </c>
      <c r="L42" s="16">
        <f t="shared" si="2"/>
        <v>0.16535301990255036</v>
      </c>
      <c r="M42" s="16">
        <f t="shared" si="0"/>
        <v>2.9825137798050516E-4</v>
      </c>
      <c r="N42" s="6"/>
      <c r="O42">
        <v>15</v>
      </c>
      <c r="P42" s="16">
        <f>P41+R$25</f>
        <v>28.125</v>
      </c>
      <c r="Q42" s="16">
        <f t="shared" si="3"/>
        <v>0.12206888730286936</v>
      </c>
      <c r="R42" s="16">
        <f t="shared" si="4"/>
        <v>2.754702863873196E-3</v>
      </c>
      <c r="S42" s="16">
        <f t="shared" si="5"/>
        <v>8.831188301671452E-12</v>
      </c>
    </row>
    <row r="43" spans="9:19" x14ac:dyDescent="0.2">
      <c r="I43">
        <v>16</v>
      </c>
      <c r="J43" s="16">
        <f t="shared" si="6"/>
        <v>15</v>
      </c>
      <c r="K43" s="16">
        <f t="shared" si="1"/>
        <v>0.97854410923843249</v>
      </c>
      <c r="L43" s="16">
        <f t="shared" si="2"/>
        <v>0.13203554583589355</v>
      </c>
      <c r="M43" s="16">
        <f t="shared" si="0"/>
        <v>1.1988841365993168E-4</v>
      </c>
      <c r="N43" s="6"/>
      <c r="P43" s="16">
        <f>P42+R$25</f>
        <v>30</v>
      </c>
      <c r="Q43" s="16">
        <f t="shared" si="3"/>
        <v>8.8765811722875607E-2</v>
      </c>
      <c r="R43" s="16">
        <f t="shared" si="4"/>
        <v>1.2766841534631022E-3</v>
      </c>
      <c r="S43" s="16">
        <f t="shared" si="5"/>
        <v>5.0696301334337093E-13</v>
      </c>
    </row>
    <row r="44" spans="9:19" x14ac:dyDescent="0.2">
      <c r="I44">
        <v>17</v>
      </c>
      <c r="J44" s="16">
        <f t="shared" si="6"/>
        <v>15.9375</v>
      </c>
      <c r="K44" s="16">
        <f t="shared" si="1"/>
        <v>0.85441984093806367</v>
      </c>
      <c r="L44" s="16">
        <f t="shared" si="2"/>
        <v>0.10635404615191073</v>
      </c>
      <c r="M44" s="16">
        <f t="shared" si="0"/>
        <v>4.6407420378488453E-5</v>
      </c>
      <c r="N44" s="6"/>
      <c r="O44" s="5"/>
      <c r="P44" s="6"/>
      <c r="Q44" s="6"/>
      <c r="R44" s="6"/>
    </row>
    <row r="45" spans="9:19" x14ac:dyDescent="0.2">
      <c r="I45">
        <v>18</v>
      </c>
      <c r="J45" s="16">
        <f t="shared" si="6"/>
        <v>16.875</v>
      </c>
      <c r="K45" s="16">
        <f t="shared" si="1"/>
        <v>0.74392490561766311</v>
      </c>
      <c r="L45" s="16">
        <f t="shared" si="2"/>
        <v>8.5898586568646962E-2</v>
      </c>
      <c r="M45" s="16">
        <f t="shared" si="0"/>
        <v>1.7312454493001159E-5</v>
      </c>
      <c r="N45" s="6"/>
      <c r="O45" s="5"/>
      <c r="P45" s="6"/>
      <c r="Q45" s="6"/>
      <c r="R45" s="6"/>
    </row>
    <row r="46" spans="9:19" x14ac:dyDescent="0.2">
      <c r="I46">
        <v>19</v>
      </c>
      <c r="J46" s="16">
        <f t="shared" si="6"/>
        <v>17.8125</v>
      </c>
      <c r="K46" s="16">
        <f t="shared" si="1"/>
        <v>0.6460736880580048</v>
      </c>
      <c r="L46" s="16">
        <f t="shared" si="2"/>
        <v>6.9106060629181371E-2</v>
      </c>
      <c r="M46" s="16">
        <f t="shared" si="0"/>
        <v>6.2288797038270942E-6</v>
      </c>
      <c r="N46" s="6"/>
      <c r="O46" s="5"/>
      <c r="P46" s="6"/>
      <c r="Q46" s="6"/>
      <c r="R46" s="6"/>
    </row>
    <row r="47" spans="9:19" x14ac:dyDescent="0.2">
      <c r="I47">
        <v>20</v>
      </c>
      <c r="J47" s="16">
        <f t="shared" si="6"/>
        <v>18.75</v>
      </c>
      <c r="K47" s="16">
        <f t="shared" si="1"/>
        <v>0.55980845036410665</v>
      </c>
      <c r="L47" s="16">
        <f t="shared" si="2"/>
        <v>5.5106887419774292E-2</v>
      </c>
      <c r="M47" s="16">
        <f t="shared" si="0"/>
        <v>2.1629041863371901E-6</v>
      </c>
      <c r="N47" s="6"/>
      <c r="O47" s="5"/>
      <c r="P47" s="6"/>
      <c r="Q47" s="6"/>
      <c r="R47" s="6"/>
    </row>
    <row r="48" spans="9:19" x14ac:dyDescent="0.2">
      <c r="I48">
        <v>21</v>
      </c>
      <c r="J48" s="16">
        <f t="shared" si="6"/>
        <v>19.6875</v>
      </c>
      <c r="K48" s="16">
        <f t="shared" si="1"/>
        <v>0.48405540946918729</v>
      </c>
      <c r="L48" s="16">
        <f t="shared" si="2"/>
        <v>4.3434115164093803E-2</v>
      </c>
      <c r="M48" s="16">
        <f t="shared" si="0"/>
        <v>7.2529763316419242E-7</v>
      </c>
      <c r="N48" s="6"/>
      <c r="O48" s="5"/>
      <c r="P48" s="6"/>
      <c r="Q48" s="6"/>
      <c r="R48" s="6"/>
    </row>
    <row r="49" spans="9:18" x14ac:dyDescent="0.2">
      <c r="I49">
        <v>22</v>
      </c>
      <c r="J49" s="16">
        <f t="shared" si="6"/>
        <v>20.625</v>
      </c>
      <c r="K49" s="16">
        <f t="shared" si="1"/>
        <v>0.41776307959522241</v>
      </c>
      <c r="L49" s="16">
        <f t="shared" si="2"/>
        <v>3.3792476973289604E-2</v>
      </c>
      <c r="M49" s="16">
        <f t="shared" si="0"/>
        <v>2.3501979758246634E-7</v>
      </c>
      <c r="N49" s="6"/>
      <c r="O49" s="5"/>
      <c r="P49" s="6"/>
      <c r="Q49" s="6"/>
      <c r="R49" s="6"/>
    </row>
    <row r="50" spans="9:18" x14ac:dyDescent="0.2">
      <c r="I50">
        <v>23</v>
      </c>
      <c r="J50" s="16">
        <f t="shared" si="6"/>
        <v>21.5625</v>
      </c>
      <c r="K50" s="16">
        <f t="shared" si="1"/>
        <v>0.35992748714436901</v>
      </c>
      <c r="L50" s="16">
        <f t="shared" si="2"/>
        <v>2.5938183400062678E-2</v>
      </c>
      <c r="M50" s="16">
        <f t="shared" si="0"/>
        <v>7.3628056322224694E-8</v>
      </c>
      <c r="N50" s="6"/>
      <c r="O50" s="5"/>
      <c r="P50" s="6"/>
      <c r="Q50" s="6"/>
      <c r="R50" s="6"/>
    </row>
    <row r="51" spans="9:18" x14ac:dyDescent="0.2">
      <c r="I51">
        <v>24</v>
      </c>
      <c r="J51" s="16">
        <f t="shared" si="6"/>
        <v>22.5</v>
      </c>
      <c r="K51" s="16">
        <f t="shared" si="1"/>
        <v>0.30960775522440398</v>
      </c>
      <c r="L51" s="16">
        <f t="shared" si="2"/>
        <v>1.9637727680457674E-2</v>
      </c>
      <c r="M51" s="16">
        <f t="shared" si="0"/>
        <v>2.2313105027986461E-8</v>
      </c>
      <c r="N51" s="6"/>
      <c r="O51" s="5"/>
      <c r="P51" s="6"/>
      <c r="Q51" s="6"/>
      <c r="R51" s="6"/>
    </row>
    <row r="52" spans="9:18" x14ac:dyDescent="0.2">
      <c r="I52">
        <v>25</v>
      </c>
      <c r="J52" s="16">
        <f t="shared" si="6"/>
        <v>23.4375</v>
      </c>
      <c r="K52" s="16">
        <f t="shared" si="1"/>
        <v>0.26593470632724414</v>
      </c>
      <c r="L52" s="16">
        <f t="shared" si="2"/>
        <v>1.4662897147435777E-2</v>
      </c>
      <c r="M52" s="16">
        <f t="shared" si="0"/>
        <v>6.5443810864615486E-9</v>
      </c>
      <c r="N52" s="6"/>
      <c r="O52" s="5"/>
      <c r="P52" s="6"/>
      <c r="Q52" s="6"/>
      <c r="R52" s="6"/>
    </row>
    <row r="53" spans="9:18" x14ac:dyDescent="0.2">
      <c r="I53">
        <v>26</v>
      </c>
      <c r="J53" s="16">
        <f t="shared" si="6"/>
        <v>24.375</v>
      </c>
      <c r="K53" s="16">
        <f t="shared" si="1"/>
        <v>0.22811448203484896</v>
      </c>
      <c r="L53" s="16">
        <f t="shared" si="2"/>
        <v>1.0796464305266E-2</v>
      </c>
      <c r="M53" s="16">
        <f t="shared" si="0"/>
        <v>1.8585379317799274E-9</v>
      </c>
      <c r="N53" s="6"/>
      <c r="O53" s="5"/>
      <c r="P53" s="6"/>
      <c r="Q53" s="6"/>
      <c r="R53" s="6"/>
    </row>
    <row r="54" spans="9:18" x14ac:dyDescent="0.2">
      <c r="I54">
        <v>27</v>
      </c>
      <c r="J54" s="16">
        <f t="shared" si="6"/>
        <v>25.3125</v>
      </c>
      <c r="K54" s="16">
        <f t="shared" si="1"/>
        <v>0.19542868119419793</v>
      </c>
      <c r="L54" s="16">
        <f t="shared" si="2"/>
        <v>7.8385576601158607E-3</v>
      </c>
      <c r="M54" s="16">
        <f t="shared" si="0"/>
        <v>5.112817156998283E-10</v>
      </c>
      <c r="N54" s="6"/>
      <c r="O54" s="5"/>
      <c r="P54" s="6"/>
      <c r="Q54" s="6"/>
      <c r="R54" s="6"/>
    </row>
    <row r="55" spans="9:18" x14ac:dyDescent="0.2">
      <c r="I55">
        <v>28</v>
      </c>
      <c r="J55" s="16">
        <f t="shared" si="6"/>
        <v>26.25</v>
      </c>
      <c r="K55" s="16">
        <f t="shared" si="1"/>
        <v>0.16723213738019543</v>
      </c>
      <c r="L55" s="16">
        <f t="shared" si="2"/>
        <v>5.6110582996421682E-3</v>
      </c>
      <c r="M55" s="16">
        <f t="shared" si="0"/>
        <v>1.3630667348941082E-10</v>
      </c>
      <c r="N55" s="6"/>
      <c r="O55" s="5"/>
      <c r="P55" s="6"/>
      <c r="Q55" s="6"/>
      <c r="R55" s="6"/>
    </row>
    <row r="56" spans="9:18" x14ac:dyDescent="0.2">
      <c r="I56">
        <v>29</v>
      </c>
      <c r="J56" s="16">
        <f t="shared" si="6"/>
        <v>27.1875</v>
      </c>
      <c r="K56" s="16">
        <f t="shared" si="1"/>
        <v>0.14294916568725685</v>
      </c>
      <c r="L56" s="16">
        <f t="shared" si="2"/>
        <v>3.9597686823463901E-3</v>
      </c>
      <c r="M56" s="16">
        <f t="shared" si="0"/>
        <v>3.5230196943282573E-11</v>
      </c>
      <c r="N56" s="6"/>
      <c r="O56" s="5"/>
      <c r="P56" s="6"/>
      <c r="Q56" s="6"/>
      <c r="R56" s="6"/>
    </row>
    <row r="57" spans="9:18" x14ac:dyDescent="0.2">
      <c r="I57">
        <v>30</v>
      </c>
      <c r="J57" s="16">
        <f t="shared" si="6"/>
        <v>28.125</v>
      </c>
      <c r="K57" s="16">
        <f t="shared" si="1"/>
        <v>0.12206888730286936</v>
      </c>
      <c r="L57" s="16">
        <f t="shared" si="2"/>
        <v>2.754702863873196E-3</v>
      </c>
      <c r="M57" s="16">
        <f t="shared" si="0"/>
        <v>8.831188301671452E-12</v>
      </c>
      <c r="N57" s="6"/>
      <c r="O57" s="5"/>
      <c r="P57" s="6"/>
      <c r="Q57" s="6"/>
      <c r="R57" s="6"/>
    </row>
    <row r="58" spans="9:18" x14ac:dyDescent="0.2">
      <c r="I58">
        <v>31</v>
      </c>
      <c r="J58" s="16">
        <f t="shared" si="6"/>
        <v>29.0625</v>
      </c>
      <c r="K58" s="16">
        <f t="shared" si="1"/>
        <v>0.10414007203377601</v>
      </c>
      <c r="L58" s="16">
        <f t="shared" si="2"/>
        <v>1.888966011887072E-3</v>
      </c>
      <c r="M58" s="16">
        <f t="shared" si="0"/>
        <v>2.1477717466184885E-12</v>
      </c>
      <c r="N58" s="6"/>
      <c r="O58" s="5"/>
      <c r="P58" s="6"/>
      <c r="Q58" s="6"/>
      <c r="R58" s="6"/>
    </row>
    <row r="59" spans="9:18" x14ac:dyDescent="0.2">
      <c r="J59" s="16">
        <f t="shared" si="6"/>
        <v>30</v>
      </c>
      <c r="K59" s="16">
        <f t="shared" si="1"/>
        <v>8.8765811722875607E-2</v>
      </c>
      <c r="L59" s="16">
        <f t="shared" si="2"/>
        <v>1.2766841534631022E-3</v>
      </c>
      <c r="M59" s="16">
        <f t="shared" si="0"/>
        <v>5.0696301334337093E-13</v>
      </c>
      <c r="N59" s="6"/>
      <c r="O59" s="5"/>
      <c r="P59" s="6"/>
      <c r="Q59" s="6"/>
      <c r="R59" s="6"/>
    </row>
  </sheetData>
  <pageMargins left="0.75" right="0.75" top="1" bottom="1" header="0.5" footer="0.5"/>
  <pageSetup paperSize="9" orientation="portrait" r:id="rId1"/>
  <headerFooter alignWithMargins="0">
    <oddHeader>&amp;R&amp;"Times New Roman"&amp;14&amp;B--- ST Confidential ---&amp;B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customProperties>
    <customPr name="DCFIdentifier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2.75" x14ac:dyDescent="0.2"/>
  <sheetData>
    <row r="1" spans="1:7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</row>
    <row r="2" spans="1:7" x14ac:dyDescent="0.2">
      <c r="A2" t="s">
        <v>21</v>
      </c>
      <c r="B2" t="s">
        <v>22</v>
      </c>
      <c r="C2" t="s">
        <v>23</v>
      </c>
      <c r="D2" t="s">
        <v>24</v>
      </c>
      <c r="E2" t="s">
        <v>25</v>
      </c>
      <c r="F2">
        <v>9</v>
      </c>
      <c r="G2" t="s">
        <v>26</v>
      </c>
    </row>
  </sheetData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ISO15739</vt:lpstr>
      <vt:lpstr>Classified as ST Confidential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Donald BAXTER</cp:lastModifiedBy>
  <dcterms:created xsi:type="dcterms:W3CDTF">1996-10-14T23:33:28Z</dcterms:created>
  <dcterms:modified xsi:type="dcterms:W3CDTF">2014-07-14T15:42:15Z</dcterms:modified>
</cp:coreProperties>
</file>