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vn\sas\matlab\VisualNoiseToolbox\trunk\unit_tests\data\circular_aperture_mtf\"/>
    </mc:Choice>
  </mc:AlternateContent>
  <bookViews>
    <workbookView xWindow="1305" yWindow="165" windowWidth="21150" windowHeight="10500"/>
  </bookViews>
  <sheets>
    <sheet name="Circular Aperture MTF" sheetId="15" r:id="rId1"/>
    <sheet name="Classified as ST Confidential" sheetId="8" r:id="rId2"/>
    <sheet name="xl_DCF_History" sheetId="7" state="veryHidden" r:id="rId3"/>
  </sheets>
  <calcPr calcId="152511"/>
</workbook>
</file>

<file path=xl/calcChain.xml><?xml version="1.0" encoding="utf-8"?>
<calcChain xmlns="http://schemas.openxmlformats.org/spreadsheetml/2006/main">
  <c r="P49" i="15" l="1"/>
  <c r="Q49" i="15"/>
  <c r="R49" i="15"/>
  <c r="P50" i="15"/>
  <c r="Q50" i="15"/>
  <c r="R50" i="15"/>
  <c r="P51" i="15"/>
  <c r="Q51" i="15"/>
  <c r="R51" i="15"/>
  <c r="P52" i="15"/>
  <c r="Q52" i="15"/>
  <c r="R52" i="15"/>
  <c r="P53" i="15"/>
  <c r="Q53" i="15"/>
  <c r="R53" i="15"/>
  <c r="P54" i="15"/>
  <c r="Q54" i="15"/>
  <c r="R54" i="15"/>
  <c r="P55" i="15"/>
  <c r="Q55" i="15"/>
  <c r="R55" i="15"/>
  <c r="P56" i="15"/>
  <c r="Q56" i="15"/>
  <c r="R56" i="15"/>
  <c r="P57" i="15"/>
  <c r="Q57" i="15"/>
  <c r="R57" i="15"/>
  <c r="P58" i="15"/>
  <c r="Q58" i="15"/>
  <c r="R58" i="15"/>
  <c r="P59" i="15"/>
  <c r="Q59" i="15"/>
  <c r="R59" i="15"/>
  <c r="P60" i="15"/>
  <c r="Q60" i="15"/>
  <c r="R60" i="15"/>
  <c r="P61" i="15"/>
  <c r="Q61" i="15"/>
  <c r="R61" i="15"/>
  <c r="P62" i="15"/>
  <c r="Q62" i="15"/>
  <c r="R62" i="15"/>
  <c r="P63" i="15"/>
  <c r="Q63" i="15"/>
  <c r="R63" i="15"/>
  <c r="P64" i="15"/>
  <c r="Q64" i="15"/>
  <c r="R64" i="15"/>
  <c r="Q48" i="15"/>
  <c r="R48" i="15"/>
  <c r="P48" i="15"/>
  <c r="T49" i="15" l="1"/>
  <c r="T50" i="15" s="1"/>
  <c r="T51" i="15" s="1"/>
  <c r="T52" i="15" s="1"/>
  <c r="T53" i="15" s="1"/>
  <c r="T54" i="15" s="1"/>
  <c r="T55" i="15" s="1"/>
  <c r="T56" i="15" s="1"/>
  <c r="T57" i="15" s="1"/>
  <c r="T58" i="15" s="1"/>
  <c r="T59" i="15" s="1"/>
  <c r="T60" i="15" s="1"/>
  <c r="T61" i="15" s="1"/>
  <c r="T62" i="15" s="1"/>
  <c r="T63" i="15" s="1"/>
  <c r="T64" i="15" s="1"/>
  <c r="T10" i="15"/>
  <c r="T11" i="15" s="1"/>
  <c r="T12" i="15" s="1"/>
  <c r="T13" i="15" s="1"/>
  <c r="T14" i="15" s="1"/>
  <c r="T15" i="15" s="1"/>
  <c r="T16" i="15" s="1"/>
  <c r="T17" i="15" s="1"/>
  <c r="T18" i="15" s="1"/>
  <c r="T19" i="15" s="1"/>
  <c r="T20" i="15" s="1"/>
  <c r="T21" i="15" s="1"/>
  <c r="T22" i="15" s="1"/>
  <c r="T23" i="15" s="1"/>
  <c r="T24" i="15" s="1"/>
  <c r="T25" i="15" s="1"/>
  <c r="T26" i="15" s="1"/>
  <c r="T27" i="15" s="1"/>
  <c r="T28" i="15" s="1"/>
  <c r="T29" i="15" s="1"/>
  <c r="T30" i="15" s="1"/>
  <c r="T31" i="15" s="1"/>
  <c r="T32" i="15" s="1"/>
  <c r="T33" i="15" s="1"/>
  <c r="T34" i="15" s="1"/>
  <c r="T35" i="15" s="1"/>
  <c r="T36" i="15" s="1"/>
  <c r="T37" i="15" s="1"/>
  <c r="T38" i="15" s="1"/>
  <c r="T39" i="15" s="1"/>
  <c r="T40" i="15" s="1"/>
  <c r="T41" i="15" s="1"/>
  <c r="N49" i="15"/>
  <c r="N50" i="15" s="1"/>
  <c r="N51" i="15" s="1"/>
  <c r="N52" i="15" s="1"/>
  <c r="N53" i="15" s="1"/>
  <c r="N54" i="15" s="1"/>
  <c r="N55" i="15" s="1"/>
  <c r="N56" i="15" s="1"/>
  <c r="N57" i="15" s="1"/>
  <c r="N58" i="15" s="1"/>
  <c r="N59" i="15" s="1"/>
  <c r="N60" i="15" s="1"/>
  <c r="N61" i="15" s="1"/>
  <c r="N62" i="15" s="1"/>
  <c r="N63" i="15" s="1"/>
  <c r="N64" i="15" s="1"/>
  <c r="N11" i="15"/>
  <c r="N12" i="15" s="1"/>
  <c r="N13" i="15" s="1"/>
  <c r="N14" i="15" s="1"/>
  <c r="N15" i="15" s="1"/>
  <c r="N16" i="15" s="1"/>
  <c r="N17" i="15" s="1"/>
  <c r="N18" i="15" s="1"/>
  <c r="N19" i="15" s="1"/>
  <c r="N20" i="15" s="1"/>
  <c r="N21" i="15" s="1"/>
  <c r="N22" i="15" s="1"/>
  <c r="N23" i="15" s="1"/>
  <c r="N24" i="15" s="1"/>
  <c r="N25" i="15" s="1"/>
  <c r="N26" i="15" s="1"/>
  <c r="N27" i="15" s="1"/>
  <c r="N28" i="15" s="1"/>
  <c r="N29" i="15" s="1"/>
  <c r="N30" i="15" s="1"/>
  <c r="N31" i="15" s="1"/>
  <c r="N32" i="15" s="1"/>
  <c r="N33" i="15" s="1"/>
  <c r="N34" i="15" s="1"/>
  <c r="N35" i="15" s="1"/>
  <c r="N36" i="15" s="1"/>
  <c r="N37" i="15" s="1"/>
  <c r="N38" i="15" s="1"/>
  <c r="N39" i="15" s="1"/>
  <c r="N40" i="15" s="1"/>
  <c r="N41" i="15" s="1"/>
  <c r="N10" i="15"/>
  <c r="X64" i="15"/>
  <c r="W64" i="15"/>
  <c r="V64" i="15"/>
  <c r="U64" i="15"/>
  <c r="X63" i="15"/>
  <c r="W63" i="15"/>
  <c r="V63" i="15"/>
  <c r="U63" i="15"/>
  <c r="X62" i="15"/>
  <c r="W62" i="15"/>
  <c r="V62" i="15"/>
  <c r="U62" i="15"/>
  <c r="X61" i="15"/>
  <c r="W61" i="15"/>
  <c r="V61" i="15"/>
  <c r="U61" i="15"/>
  <c r="X60" i="15"/>
  <c r="W60" i="15"/>
  <c r="V60" i="15"/>
  <c r="U60" i="15"/>
  <c r="X59" i="15"/>
  <c r="W59" i="15"/>
  <c r="V59" i="15"/>
  <c r="U59" i="15"/>
  <c r="X58" i="15"/>
  <c r="W58" i="15"/>
  <c r="V58" i="15"/>
  <c r="U58" i="15"/>
  <c r="X57" i="15"/>
  <c r="W57" i="15"/>
  <c r="V57" i="15"/>
  <c r="U57" i="15"/>
  <c r="X56" i="15"/>
  <c r="W56" i="15"/>
  <c r="V56" i="15"/>
  <c r="U56" i="15"/>
  <c r="X55" i="15"/>
  <c r="W55" i="15"/>
  <c r="V55" i="15"/>
  <c r="U55" i="15"/>
  <c r="X54" i="15"/>
  <c r="W54" i="15"/>
  <c r="V54" i="15"/>
  <c r="U54" i="15"/>
  <c r="X53" i="15"/>
  <c r="W53" i="15"/>
  <c r="V53" i="15"/>
  <c r="U53" i="15"/>
  <c r="X52" i="15"/>
  <c r="W52" i="15"/>
  <c r="V52" i="15"/>
  <c r="U52" i="15"/>
  <c r="X51" i="15"/>
  <c r="W51" i="15"/>
  <c r="V51" i="15"/>
  <c r="U51" i="15"/>
  <c r="X50" i="15"/>
  <c r="W50" i="15"/>
  <c r="V50" i="15"/>
  <c r="U50" i="15"/>
  <c r="X49" i="15"/>
  <c r="W49" i="15"/>
  <c r="V49" i="15"/>
  <c r="U49" i="15"/>
  <c r="X48" i="15"/>
  <c r="W48" i="15"/>
  <c r="V48" i="15"/>
  <c r="U48" i="15"/>
  <c r="X47" i="15"/>
  <c r="W47" i="15"/>
  <c r="V47" i="15"/>
  <c r="U47" i="15"/>
  <c r="V10" i="15"/>
  <c r="W10" i="15"/>
  <c r="X10" i="15"/>
  <c r="V11" i="15"/>
  <c r="W11" i="15"/>
  <c r="X11" i="15"/>
  <c r="V12" i="15"/>
  <c r="W12" i="15"/>
  <c r="X12" i="15"/>
  <c r="V13" i="15"/>
  <c r="W13" i="15"/>
  <c r="X13" i="15"/>
  <c r="V14" i="15"/>
  <c r="W14" i="15"/>
  <c r="X14" i="15"/>
  <c r="V15" i="15"/>
  <c r="W15" i="15"/>
  <c r="X15" i="15"/>
  <c r="V16" i="15"/>
  <c r="W16" i="15"/>
  <c r="X16" i="15"/>
  <c r="V17" i="15"/>
  <c r="W17" i="15"/>
  <c r="X17" i="15"/>
  <c r="V18" i="15"/>
  <c r="W18" i="15"/>
  <c r="X18" i="15"/>
  <c r="V19" i="15"/>
  <c r="W19" i="15"/>
  <c r="X19" i="15"/>
  <c r="V20" i="15"/>
  <c r="W20" i="15"/>
  <c r="X20" i="15"/>
  <c r="V21" i="15"/>
  <c r="W21" i="15"/>
  <c r="X21" i="15"/>
  <c r="V22" i="15"/>
  <c r="W22" i="15"/>
  <c r="X22" i="15"/>
  <c r="V23" i="15"/>
  <c r="W23" i="15"/>
  <c r="X23" i="15"/>
  <c r="V24" i="15"/>
  <c r="W24" i="15"/>
  <c r="X24" i="15"/>
  <c r="V25" i="15"/>
  <c r="W25" i="15"/>
  <c r="X25" i="15"/>
  <c r="V26" i="15"/>
  <c r="W26" i="15"/>
  <c r="X26" i="15"/>
  <c r="V27" i="15"/>
  <c r="W27" i="15"/>
  <c r="X27" i="15"/>
  <c r="V28" i="15"/>
  <c r="W28" i="15"/>
  <c r="X28" i="15"/>
  <c r="V29" i="15"/>
  <c r="W29" i="15"/>
  <c r="X29" i="15"/>
  <c r="V30" i="15"/>
  <c r="W30" i="15"/>
  <c r="X30" i="15"/>
  <c r="V31" i="15"/>
  <c r="W31" i="15"/>
  <c r="X31" i="15"/>
  <c r="V32" i="15"/>
  <c r="W32" i="15"/>
  <c r="X32" i="15"/>
  <c r="V33" i="15"/>
  <c r="W33" i="15"/>
  <c r="X33" i="15"/>
  <c r="V34" i="15"/>
  <c r="W34" i="15"/>
  <c r="X34" i="15"/>
  <c r="V35" i="15"/>
  <c r="W35" i="15"/>
  <c r="X35" i="15"/>
  <c r="V36" i="15"/>
  <c r="W36" i="15"/>
  <c r="X36" i="15"/>
  <c r="V37" i="15"/>
  <c r="W37" i="15"/>
  <c r="X37" i="15"/>
  <c r="V38" i="15"/>
  <c r="W38" i="15"/>
  <c r="X38" i="15"/>
  <c r="V39" i="15"/>
  <c r="W39" i="15"/>
  <c r="X39" i="15"/>
  <c r="V40" i="15"/>
  <c r="W40" i="15"/>
  <c r="X40" i="15"/>
  <c r="V41" i="15"/>
  <c r="W41" i="15"/>
  <c r="X41" i="15"/>
  <c r="W9" i="15"/>
  <c r="X9" i="15"/>
  <c r="V9" i="15"/>
  <c r="V8" i="15"/>
  <c r="W8" i="15"/>
  <c r="X8" i="15"/>
  <c r="U8" i="15"/>
  <c r="U10" i="15"/>
  <c r="U11" i="15"/>
  <c r="U12" i="15"/>
  <c r="U13" i="15"/>
  <c r="U14" i="15"/>
  <c r="U15" i="15"/>
  <c r="U16" i="15"/>
  <c r="U17" i="15"/>
  <c r="U18" i="15"/>
  <c r="U19" i="15"/>
  <c r="U20" i="15"/>
  <c r="U21" i="15"/>
  <c r="U22" i="15"/>
  <c r="U23" i="15"/>
  <c r="U24" i="15"/>
  <c r="U25" i="15"/>
  <c r="U26" i="15"/>
  <c r="U27" i="15"/>
  <c r="U28" i="15"/>
  <c r="U29" i="15"/>
  <c r="U30" i="15"/>
  <c r="U31" i="15"/>
  <c r="U32" i="15"/>
  <c r="U33" i="15"/>
  <c r="U34" i="15"/>
  <c r="U35" i="15"/>
  <c r="U36" i="15"/>
  <c r="U37" i="15"/>
  <c r="U38" i="15"/>
  <c r="U39" i="15"/>
  <c r="U40" i="15"/>
  <c r="U41" i="15"/>
  <c r="U9" i="15"/>
  <c r="P10" i="15"/>
  <c r="Q10" i="15"/>
  <c r="R10" i="15"/>
  <c r="P11" i="15"/>
  <c r="Q11" i="15"/>
  <c r="R11" i="15"/>
  <c r="P12" i="15"/>
  <c r="Q12" i="15"/>
  <c r="R12" i="15"/>
  <c r="P13" i="15"/>
  <c r="Q13" i="15"/>
  <c r="R13" i="15"/>
  <c r="P14" i="15"/>
  <c r="Q14" i="15"/>
  <c r="R14" i="15"/>
  <c r="P15" i="15"/>
  <c r="Q15" i="15"/>
  <c r="R15" i="15"/>
  <c r="P16" i="15"/>
  <c r="Q16" i="15"/>
  <c r="R16" i="15"/>
  <c r="P17" i="15"/>
  <c r="Q17" i="15"/>
  <c r="R17" i="15"/>
  <c r="P18" i="15"/>
  <c r="Q18" i="15"/>
  <c r="R18" i="15"/>
  <c r="P19" i="15"/>
  <c r="Q19" i="15"/>
  <c r="R19" i="15"/>
  <c r="P20" i="15"/>
  <c r="Q20" i="15"/>
  <c r="R20" i="15"/>
  <c r="P21" i="15"/>
  <c r="Q21" i="15"/>
  <c r="R21" i="15"/>
  <c r="P22" i="15"/>
  <c r="Q22" i="15"/>
  <c r="R22" i="15"/>
  <c r="P23" i="15"/>
  <c r="Q23" i="15"/>
  <c r="R23" i="15"/>
  <c r="P24" i="15"/>
  <c r="Q24" i="15"/>
  <c r="R24" i="15"/>
  <c r="P25" i="15"/>
  <c r="Q25" i="15"/>
  <c r="R25" i="15"/>
  <c r="P26" i="15"/>
  <c r="Q26" i="15"/>
  <c r="R26" i="15"/>
  <c r="P27" i="15"/>
  <c r="Q27" i="15"/>
  <c r="R27" i="15"/>
  <c r="P28" i="15"/>
  <c r="Q28" i="15"/>
  <c r="R28" i="15"/>
  <c r="P29" i="15"/>
  <c r="Q29" i="15"/>
  <c r="R29" i="15"/>
  <c r="P30" i="15"/>
  <c r="Q30" i="15"/>
  <c r="R30" i="15"/>
  <c r="P31" i="15"/>
  <c r="Q31" i="15"/>
  <c r="R31" i="15"/>
  <c r="P32" i="15"/>
  <c r="Q32" i="15"/>
  <c r="R32" i="15"/>
  <c r="P33" i="15"/>
  <c r="Q33" i="15"/>
  <c r="R33" i="15"/>
  <c r="P34" i="15"/>
  <c r="Q34" i="15"/>
  <c r="R34" i="15"/>
  <c r="P35" i="15"/>
  <c r="Q35" i="15"/>
  <c r="R35" i="15"/>
  <c r="P36" i="15"/>
  <c r="Q36" i="15"/>
  <c r="R36" i="15"/>
  <c r="P37" i="15"/>
  <c r="Q37" i="15"/>
  <c r="R37" i="15"/>
  <c r="P38" i="15"/>
  <c r="Q38" i="15"/>
  <c r="R38" i="15"/>
  <c r="P39" i="15"/>
  <c r="Q39" i="15"/>
  <c r="R39" i="15"/>
  <c r="P40" i="15"/>
  <c r="Q40" i="15"/>
  <c r="R40" i="15"/>
  <c r="P41" i="15"/>
  <c r="Q41" i="15"/>
  <c r="R41" i="15"/>
  <c r="Q9" i="15"/>
  <c r="R9" i="15"/>
  <c r="P9" i="15"/>
  <c r="P44" i="15"/>
  <c r="P5" i="15"/>
  <c r="O11" i="15"/>
  <c r="O12" i="15" s="1"/>
  <c r="O13" i="15" s="1"/>
  <c r="O14" i="15" s="1"/>
  <c r="O15" i="15" s="1"/>
  <c r="O16" i="15" s="1"/>
  <c r="O17" i="15" s="1"/>
  <c r="O18" i="15" s="1"/>
  <c r="O19" i="15" s="1"/>
  <c r="O20" i="15" s="1"/>
  <c r="O21" i="15" s="1"/>
  <c r="O22" i="15" s="1"/>
  <c r="O23" i="15" s="1"/>
  <c r="O24" i="15" s="1"/>
  <c r="O25" i="15" s="1"/>
  <c r="O26" i="15" s="1"/>
  <c r="O27" i="15" s="1"/>
  <c r="O28" i="15" s="1"/>
  <c r="O29" i="15" s="1"/>
  <c r="O30" i="15" s="1"/>
  <c r="O31" i="15" s="1"/>
  <c r="O32" i="15" s="1"/>
  <c r="O33" i="15" s="1"/>
  <c r="O34" i="15" s="1"/>
  <c r="O35" i="15" s="1"/>
  <c r="O36" i="15" s="1"/>
  <c r="O37" i="15" s="1"/>
  <c r="O38" i="15" s="1"/>
  <c r="O39" i="15" s="1"/>
  <c r="O40" i="15" s="1"/>
  <c r="O41" i="15" s="1"/>
  <c r="O10" i="15"/>
  <c r="Q46" i="15"/>
  <c r="O49" i="15" s="1"/>
  <c r="Q7" i="15"/>
  <c r="O50" i="15" l="1"/>
  <c r="O51" i="15" l="1"/>
  <c r="O52" i="15" l="1"/>
  <c r="O53" i="15" l="1"/>
  <c r="O54" i="15" l="1"/>
  <c r="O55" i="15" l="1"/>
  <c r="O56" i="15" l="1"/>
  <c r="O57" i="15" l="1"/>
  <c r="O58" i="15" l="1"/>
  <c r="O59" i="15" l="1"/>
  <c r="O60" i="15" l="1"/>
  <c r="O61" i="15" l="1"/>
  <c r="O62" i="15" l="1"/>
  <c r="O63" i="15" l="1"/>
  <c r="O64" i="15" l="1"/>
  <c r="K4" i="15" l="1"/>
  <c r="K5" i="15" s="1"/>
  <c r="K10" i="15" l="1"/>
  <c r="L10" i="15" s="1"/>
  <c r="K12" i="15"/>
  <c r="L12" i="15" s="1"/>
  <c r="K14" i="15"/>
  <c r="L14" i="15" s="1"/>
  <c r="K16" i="15"/>
  <c r="L16" i="15" s="1"/>
  <c r="K18" i="15"/>
  <c r="L18" i="15" s="1"/>
  <c r="K20" i="15"/>
  <c r="L20" i="15" s="1"/>
  <c r="K24" i="15"/>
  <c r="L24" i="15" s="1"/>
  <c r="K28" i="15"/>
  <c r="L28" i="15" s="1"/>
  <c r="K32" i="15"/>
  <c r="L32" i="15" s="1"/>
  <c r="K36" i="15"/>
  <c r="L36" i="15" s="1"/>
  <c r="K40" i="15"/>
  <c r="L40" i="15" s="1"/>
  <c r="K44" i="15"/>
  <c r="L44" i="15" s="1"/>
  <c r="K48" i="15"/>
  <c r="L48" i="15" s="1"/>
  <c r="K52" i="15"/>
  <c r="L52" i="15" s="1"/>
  <c r="K56" i="15"/>
  <c r="L56" i="15" s="1"/>
  <c r="K60" i="15"/>
  <c r="L60" i="15" s="1"/>
  <c r="K64" i="15"/>
  <c r="L64" i="15" s="1"/>
  <c r="K68" i="15"/>
  <c r="L68" i="15" s="1"/>
  <c r="K72" i="15"/>
  <c r="L72" i="15" s="1"/>
  <c r="K76" i="15"/>
  <c r="L76" i="15" s="1"/>
  <c r="K80" i="15"/>
  <c r="L80" i="15" s="1"/>
  <c r="K84" i="15"/>
  <c r="L84" i="15" s="1"/>
  <c r="K88" i="15"/>
  <c r="L88" i="15" s="1"/>
  <c r="K92" i="15"/>
  <c r="L92" i="15" s="1"/>
  <c r="K96" i="15"/>
  <c r="L96" i="15" s="1"/>
  <c r="K100" i="15"/>
  <c r="L100" i="15" s="1"/>
  <c r="K104" i="15"/>
  <c r="L104" i="15" s="1"/>
  <c r="K108" i="15"/>
  <c r="L108" i="15" s="1"/>
  <c r="K112" i="15"/>
  <c r="L112" i="15" s="1"/>
  <c r="K116" i="15"/>
  <c r="L116" i="15" s="1"/>
  <c r="K120" i="15"/>
  <c r="L120" i="15" s="1"/>
  <c r="K124" i="15"/>
  <c r="L124" i="15" s="1"/>
  <c r="K128" i="15"/>
  <c r="L128" i="15" s="1"/>
  <c r="K9" i="15"/>
  <c r="L9" i="15" s="1"/>
  <c r="K11" i="15"/>
  <c r="L11" i="15" s="1"/>
  <c r="K13" i="15"/>
  <c r="L13" i="15" s="1"/>
  <c r="K15" i="15"/>
  <c r="L15" i="15" s="1"/>
  <c r="K17" i="15"/>
  <c r="L17" i="15" s="1"/>
  <c r="K19" i="15"/>
  <c r="L19" i="15" s="1"/>
  <c r="K21" i="15"/>
  <c r="L21" i="15" s="1"/>
  <c r="K23" i="15"/>
  <c r="L23" i="15" s="1"/>
  <c r="K25" i="15"/>
  <c r="L25" i="15" s="1"/>
  <c r="K27" i="15"/>
  <c r="L27" i="15" s="1"/>
  <c r="K29" i="15"/>
  <c r="L29" i="15" s="1"/>
  <c r="K31" i="15"/>
  <c r="L31" i="15" s="1"/>
  <c r="K33" i="15"/>
  <c r="L33" i="15" s="1"/>
  <c r="K35" i="15"/>
  <c r="L35" i="15" s="1"/>
  <c r="K37" i="15"/>
  <c r="L37" i="15" s="1"/>
  <c r="K39" i="15"/>
  <c r="L39" i="15" s="1"/>
  <c r="K41" i="15"/>
  <c r="L41" i="15" s="1"/>
  <c r="K43" i="15"/>
  <c r="L43" i="15" s="1"/>
  <c r="K45" i="15"/>
  <c r="L45" i="15" s="1"/>
  <c r="K47" i="15"/>
  <c r="L47" i="15" s="1"/>
  <c r="K49" i="15"/>
  <c r="L49" i="15" s="1"/>
  <c r="K51" i="15"/>
  <c r="L51" i="15" s="1"/>
  <c r="K53" i="15"/>
  <c r="L53" i="15" s="1"/>
  <c r="K55" i="15"/>
  <c r="L55" i="15" s="1"/>
  <c r="K57" i="15"/>
  <c r="L57" i="15" s="1"/>
  <c r="K59" i="15"/>
  <c r="L59" i="15" s="1"/>
  <c r="K61" i="15"/>
  <c r="L61" i="15" s="1"/>
  <c r="K63" i="15"/>
  <c r="L63" i="15" s="1"/>
  <c r="K65" i="15"/>
  <c r="L65" i="15" s="1"/>
  <c r="K67" i="15"/>
  <c r="L67" i="15" s="1"/>
  <c r="K69" i="15"/>
  <c r="L69" i="15" s="1"/>
  <c r="K71" i="15"/>
  <c r="L71" i="15" s="1"/>
  <c r="K73" i="15"/>
  <c r="L73" i="15" s="1"/>
  <c r="K75" i="15"/>
  <c r="L75" i="15" s="1"/>
  <c r="K77" i="15"/>
  <c r="L77" i="15" s="1"/>
  <c r="K79" i="15"/>
  <c r="L79" i="15" s="1"/>
  <c r="K81" i="15"/>
  <c r="L81" i="15" s="1"/>
  <c r="K83" i="15"/>
  <c r="L83" i="15" s="1"/>
  <c r="K85" i="15"/>
  <c r="L85" i="15" s="1"/>
  <c r="K87" i="15"/>
  <c r="L87" i="15" s="1"/>
  <c r="K89" i="15"/>
  <c r="L89" i="15" s="1"/>
  <c r="K91" i="15"/>
  <c r="L91" i="15" s="1"/>
  <c r="K93" i="15"/>
  <c r="L93" i="15" s="1"/>
  <c r="K95" i="15"/>
  <c r="L95" i="15" s="1"/>
  <c r="K97" i="15"/>
  <c r="L97" i="15" s="1"/>
  <c r="K99" i="15"/>
  <c r="L99" i="15" s="1"/>
  <c r="K101" i="15"/>
  <c r="L101" i="15" s="1"/>
  <c r="K103" i="15"/>
  <c r="L103" i="15" s="1"/>
  <c r="K105" i="15"/>
  <c r="L105" i="15" s="1"/>
  <c r="K107" i="15"/>
  <c r="L107" i="15" s="1"/>
  <c r="K109" i="15"/>
  <c r="L109" i="15" s="1"/>
  <c r="K111" i="15"/>
  <c r="L111" i="15" s="1"/>
  <c r="K113" i="15"/>
  <c r="L113" i="15" s="1"/>
  <c r="K115" i="15"/>
  <c r="L115" i="15" s="1"/>
  <c r="K117" i="15"/>
  <c r="L117" i="15" s="1"/>
  <c r="K119" i="15"/>
  <c r="L119" i="15" s="1"/>
  <c r="K121" i="15"/>
  <c r="L121" i="15" s="1"/>
  <c r="K123" i="15"/>
  <c r="L123" i="15" s="1"/>
  <c r="K125" i="15"/>
  <c r="L125" i="15" s="1"/>
  <c r="K127" i="15"/>
  <c r="L127" i="15" s="1"/>
  <c r="K22" i="15"/>
  <c r="L22" i="15" s="1"/>
  <c r="K26" i="15"/>
  <c r="L26" i="15" s="1"/>
  <c r="K30" i="15"/>
  <c r="L30" i="15" s="1"/>
  <c r="K34" i="15"/>
  <c r="L34" i="15" s="1"/>
  <c r="K38" i="15"/>
  <c r="L38" i="15" s="1"/>
  <c r="K42" i="15"/>
  <c r="L42" i="15" s="1"/>
  <c r="K46" i="15"/>
  <c r="L46" i="15" s="1"/>
  <c r="K50" i="15"/>
  <c r="L50" i="15" s="1"/>
  <c r="K54" i="15"/>
  <c r="L54" i="15" s="1"/>
  <c r="K58" i="15"/>
  <c r="L58" i="15" s="1"/>
  <c r="K62" i="15"/>
  <c r="L62" i="15" s="1"/>
  <c r="K66" i="15"/>
  <c r="L66" i="15" s="1"/>
  <c r="K70" i="15"/>
  <c r="L70" i="15" s="1"/>
  <c r="K74" i="15"/>
  <c r="L74" i="15" s="1"/>
  <c r="K78" i="15"/>
  <c r="L78" i="15" s="1"/>
  <c r="K82" i="15"/>
  <c r="L82" i="15" s="1"/>
  <c r="K86" i="15"/>
  <c r="L86" i="15" s="1"/>
  <c r="K90" i="15"/>
  <c r="L90" i="15" s="1"/>
  <c r="K94" i="15"/>
  <c r="L94" i="15" s="1"/>
  <c r="K98" i="15"/>
  <c r="L98" i="15" s="1"/>
  <c r="K102" i="15"/>
  <c r="L102" i="15" s="1"/>
  <c r="K106" i="15"/>
  <c r="L106" i="15" s="1"/>
  <c r="K110" i="15"/>
  <c r="L110" i="15" s="1"/>
  <c r="K114" i="15"/>
  <c r="L114" i="15" s="1"/>
  <c r="K118" i="15"/>
  <c r="L118" i="15" s="1"/>
  <c r="K122" i="15"/>
  <c r="L122" i="15" s="1"/>
  <c r="K126" i="15"/>
  <c r="L126" i="15" s="1"/>
</calcChain>
</file>

<file path=xl/sharedStrings.xml><?xml version="1.0" encoding="utf-8"?>
<sst xmlns="http://schemas.openxmlformats.org/spreadsheetml/2006/main" count="34" uniqueCount="29">
  <si>
    <t>CLINAME</t>
  </si>
  <si>
    <t>DATETIME</t>
  </si>
  <si>
    <t>DONEBY</t>
  </si>
  <si>
    <t>IPADDRESS</t>
  </si>
  <si>
    <t>APPVER</t>
  </si>
  <si>
    <t>RANDOM</t>
  </si>
  <si>
    <t>CHECKSUM</t>
  </si>
  <si>
    <t>౜ౝ఩ౌ౸౷౯౲౭౮౷౽౲౪౵</t>
  </si>
  <si>
    <t>ఽస఻఻స఻హ఺఺఩఩఺఺ృ఻ిొౖ఩ఱ౐ౖౝఴ఺ృహల</t>
  </si>
  <si>
    <t>౜ౝ౥్౸౷౪౵౭఩౫౪ಁ౽౮౻</t>
  </si>
  <si>
    <t>౮౭౫హహహహుు఺</t>
  </si>
  <si>
    <t>఼ష఻ష఺షహ</t>
  </si>
  <si>
    <t>ాహిా</t>
  </si>
  <si>
    <t>Parameter</t>
  </si>
  <si>
    <t>A</t>
  </si>
  <si>
    <t>C1</t>
  </si>
  <si>
    <t>C2</t>
  </si>
  <si>
    <t>Value1</t>
  </si>
  <si>
    <t>Units</t>
  </si>
  <si>
    <t>aperture diameter</t>
  </si>
  <si>
    <t>mm</t>
  </si>
  <si>
    <t>viewing distance</t>
  </si>
  <si>
    <t>D</t>
  </si>
  <si>
    <t>radians</t>
  </si>
  <si>
    <t>degrees</t>
  </si>
  <si>
    <t>Frequency (cpd)</t>
  </si>
  <si>
    <t>Circular Aperture MTF</t>
  </si>
  <si>
    <t>(Circular Aperature MTF)^2</t>
  </si>
  <si>
    <t>CPD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</si>
</sst>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"/>
    <numFmt numFmtId="166" formatCode="0.000000"/>
  </numFmts>
  <fonts count="2" x14ac:knownFonts="1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 vertical="center" wrapText="1"/>
    </xf>
    <xf numFmtId="164" fontId="0" fillId="0" borderId="0" xfId="0" applyNumberFormat="1"/>
    <xf numFmtId="2" fontId="0" fillId="0" borderId="0" xfId="0" applyNumberFormat="1"/>
    <xf numFmtId="165" fontId="0" fillId="0" borderId="0" xfId="0" applyNumberFormat="1" applyAlignment="1">
      <alignment horizontal="right" vertical="center" inden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166" fontId="0" fillId="0" borderId="0" xfId="0" applyNumberFormat="1" applyAlignment="1">
      <alignment horizontal="right" vertical="center" indent="1"/>
    </xf>
    <xf numFmtId="166" fontId="0" fillId="0" borderId="0" xfId="0" applyNumberFormat="1"/>
    <xf numFmtId="166" fontId="0" fillId="0" borderId="0" xfId="0" applyNumberFormat="1" applyAlignment="1">
      <alignment horizontal="center" vertical="center" wrapText="1"/>
    </xf>
    <xf numFmtId="166" fontId="1" fillId="0" borderId="0" xfId="0" applyNumberFormat="1" applyFont="1" applyAlignment="1">
      <alignment horizontal="center" vertical="center" wrapText="1"/>
    </xf>
    <xf numFmtId="166" fontId="1" fillId="0" borderId="0" xfId="0" applyNumberFormat="1" applyFont="1" applyAlignment="1">
      <alignment horizont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30012633855947"/>
          <c:y val="0.12016293279022409"/>
          <c:w val="0.83712917768049999"/>
          <c:h val="0.71690427698574399"/>
        </c:manualLayout>
      </c:layout>
      <c:scatterChart>
        <c:scatterStyle val="lineMarker"/>
        <c:varyColors val="0"/>
        <c:ser>
          <c:idx val="0"/>
          <c:order val="0"/>
          <c:tx>
            <c:strRef>
              <c:f>'Circular Aperture MTF'!$K$8</c:f>
              <c:strCache>
                <c:ptCount val="1"/>
                <c:pt idx="0">
                  <c:v>Circular Aperture MTF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'Circular Aperture MTF'!$J$9:$J$128</c:f>
              <c:numCache>
                <c:formatCode>0.000</c:formatCode>
                <c:ptCount val="120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</c:numCache>
            </c:numRef>
          </c:xVal>
          <c:yVal>
            <c:numRef>
              <c:f>'Circular Aperture MTF'!$K$9:$K$128</c:f>
              <c:numCache>
                <c:formatCode>0.000</c:formatCode>
                <c:ptCount val="120"/>
                <c:pt idx="0">
                  <c:v>0.99748261928464843</c:v>
                </c:pt>
                <c:pt idx="1">
                  <c:v>0.9899558148685792</c:v>
                </c:pt>
                <c:pt idx="2">
                  <c:v>0.97749528271962727</c:v>
                </c:pt>
                <c:pt idx="3">
                  <c:v>0.96022612454715295</c:v>
                </c:pt>
                <c:pt idx="4">
                  <c:v>0.93832127662735243</c:v>
                </c:pt>
                <c:pt idx="5">
                  <c:v>0.91199934100055191</c:v>
                </c:pt>
                <c:pt idx="6">
                  <c:v>0.88152184968419423</c:v>
                </c:pt>
                <c:pt idx="7">
                  <c:v>0.84719000031087033</c:v>
                </c:pt>
                <c:pt idx="8">
                  <c:v>0.80934090894006483</c:v>
                </c:pt>
                <c:pt idx="9">
                  <c:v>0.76834343244361869</c:v>
                </c:pt>
                <c:pt idx="10">
                  <c:v>0.72459361872952466</c:v>
                </c:pt>
                <c:pt idx="11">
                  <c:v>0.67850984806018821</c:v>
                </c:pt>
                <c:pt idx="12">
                  <c:v>0.63052773276705365</c:v>
                </c:pt>
                <c:pt idx="13">
                  <c:v>0.58109484570576286</c:v>
                </c:pt>
                <c:pt idx="14">
                  <c:v>0.53066534979266333</c:v>
                </c:pt>
                <c:pt idx="15">
                  <c:v>0.47969460188881391</c:v>
                </c:pt>
                <c:pt idx="16">
                  <c:v>0.42863380414258179</c:v>
                </c:pt>
                <c:pt idx="17">
                  <c:v>0.37792477467422725</c:v>
                </c:pt>
                <c:pt idx="18">
                  <c:v>0.32799490720983976</c:v>
                </c:pt>
                <c:pt idx="19">
                  <c:v>0.27925238598810254</c:v>
                </c:pt>
                <c:pt idx="20">
                  <c:v>0.23208171802751354</c:v>
                </c:pt>
                <c:pt idx="21">
                  <c:v>0.18683963972426879</c:v>
                </c:pt>
                <c:pt idx="22">
                  <c:v>0.14385144883571618</c:v>
                </c:pt>
                <c:pt idx="23">
                  <c:v>0.10340780628670594</c:v>
                </c:pt>
                <c:pt idx="24">
                  <c:v>6.5762045022241603E-2</c:v>
                </c:pt>
                <c:pt idx="25">
                  <c:v>3.1128015434089676E-2</c:v>
                </c:pt>
                <c:pt idx="26">
                  <c:v>-3.2151116731660346E-4</c:v>
                </c:pt>
                <c:pt idx="27">
                  <c:v>-2.8455867855251293E-2</c:v>
                </c:pt>
                <c:pt idx="28">
                  <c:v>-5.3186941379727924E-2</c:v>
                </c:pt>
                <c:pt idx="29">
                  <c:v>-7.4469049040943883E-2</c:v>
                </c:pt>
                <c:pt idx="30">
                  <c:v>-9.2298254954942663E-2</c:v>
                </c:pt>
                <c:pt idx="31">
                  <c:v>-0.10671114546963795</c:v>
                </c:pt>
                <c:pt idx="32">
                  <c:v>-0.11778309104096163</c:v>
                </c:pt>
                <c:pt idx="33">
                  <c:v>-0.12562602892413821</c:v>
                </c:pt>
                <c:pt idx="34">
                  <c:v>-0.13038580747127423</c:v>
                </c:pt>
                <c:pt idx="35">
                  <c:v>-0.13223913856149569</c:v>
                </c:pt>
                <c:pt idx="36">
                  <c:v>-0.13139020964362932</c:v>
                </c:pt>
                <c:pt idx="37">
                  <c:v>-0.12806701097687384</c:v>
                </c:pt>
                <c:pt idx="38">
                  <c:v>-0.12251743685909472</c:v>
                </c:pt>
                <c:pt idx="39">
                  <c:v>-0.11500522189705337</c:v>
                </c:pt>
                <c:pt idx="40">
                  <c:v>-0.10580577467513316</c:v>
                </c:pt>
                <c:pt idx="41">
                  <c:v>-9.5201971511347086E-2</c:v>
                </c:pt>
                <c:pt idx="42">
                  <c:v>-8.3479972359563143E-2</c:v>
                </c:pt>
                <c:pt idx="43">
                  <c:v>-7.0925119347985274E-2</c:v>
                </c:pt>
                <c:pt idx="44">
                  <c:v>-5.7817975973682149E-2</c:v>
                </c:pt>
                <c:pt idx="45">
                  <c:v>-4.4430561653098666E-2</c:v>
                </c:pt>
                <c:pt idx="46">
                  <c:v>-3.1022832223646896E-2</c:v>
                </c:pt>
                <c:pt idx="47">
                  <c:v>-1.7839452178324049E-2</c:v>
                </c:pt>
                <c:pt idx="48">
                  <c:v>-5.1068989810965837E-3</c:v>
                </c:pt>
                <c:pt idx="49">
                  <c:v>6.9690661481010387E-3</c:v>
                </c:pt>
                <c:pt idx="50">
                  <c:v>1.820553296941076E-2</c:v>
                </c:pt>
                <c:pt idx="51">
                  <c:v>2.8444161161100052E-2</c:v>
                </c:pt>
                <c:pt idx="52">
                  <c:v>3.7552469027731017E-2</c:v>
                </c:pt>
                <c:pt idx="53">
                  <c:v>4.5424684514516193E-2</c:v>
                </c:pt>
                <c:pt idx="54">
                  <c:v>5.1982157996463545E-2</c:v>
                </c:pt>
                <c:pt idx="55">
                  <c:v>5.7173343093533925E-2</c:v>
                </c:pt>
                <c:pt idx="56">
                  <c:v>6.0971414837336271E-2</c:v>
                </c:pt>
                <c:pt idx="57">
                  <c:v>6.3381316583326172E-2</c:v>
                </c:pt>
                <c:pt idx="58">
                  <c:v>6.4426597625709556E-2</c:v>
                </c:pt>
                <c:pt idx="59">
                  <c:v>6.4155874571976468E-2</c:v>
                </c:pt>
                <c:pt idx="60">
                  <c:v>6.2638963062693162E-2</c:v>
                </c:pt>
                <c:pt idx="61">
                  <c:v>5.996474257082101E-2</c:v>
                </c:pt>
                <c:pt idx="62">
                  <c:v>5.6238793560779647E-2</c:v>
                </c:pt>
                <c:pt idx="63">
                  <c:v>5.1580851942169936E-2</c:v>
                </c:pt>
                <c:pt idx="64">
                  <c:v>4.6122127525925254E-2</c:v>
                </c:pt>
                <c:pt idx="65">
                  <c:v>4.0002534165450798E-2</c:v>
                </c:pt>
                <c:pt idx="66">
                  <c:v>3.3367879441473722E-2</c:v>
                </c:pt>
                <c:pt idx="67">
                  <c:v>2.6367061139556305E-2</c:v>
                </c:pt>
                <c:pt idx="68">
                  <c:v>1.914931639904089E-2</c:v>
                </c:pt>
                <c:pt idx="69">
                  <c:v>1.1861567319314007E-2</c:v>
                </c:pt>
                <c:pt idx="70">
                  <c:v>4.6459040428140155E-3</c:v>
                </c:pt>
                <c:pt idx="71">
                  <c:v>-2.3627570463747027E-3</c:v>
                </c:pt>
                <c:pt idx="72">
                  <c:v>-9.0388062954846454E-3</c:v>
                </c:pt>
                <c:pt idx="73">
                  <c:v>-1.5267835609541106E-2</c:v>
                </c:pt>
                <c:pt idx="74">
                  <c:v>-2.0948270593830316E-2</c:v>
                </c:pt>
                <c:pt idx="75">
                  <c:v>-2.5992720553023964E-2</c:v>
                </c:pt>
                <c:pt idx="76">
                  <c:v>-3.0329032171968594E-2</c:v>
                </c:pt>
                <c:pt idx="77">
                  <c:v>-3.3901038100390857E-2</c:v>
                </c:pt>
                <c:pt idx="78">
                  <c:v>-3.6668997080422074E-2</c:v>
                </c:pt>
                <c:pt idx="79">
                  <c:v>-3.8609727599865147E-2</c:v>
                </c:pt>
                <c:pt idx="80">
                  <c:v>-3.9716442236387171E-2</c:v>
                </c:pt>
                <c:pt idx="81">
                  <c:v>-3.9998294793655249E-2</c:v>
                </c:pt>
                <c:pt idx="82">
                  <c:v>-3.9479656940944054E-2</c:v>
                </c:pt>
                <c:pt idx="83">
                  <c:v>-3.8199145281111041E-2</c:v>
                </c:pt>
                <c:pt idx="84">
                  <c:v>-3.6208423524390292E-2</c:v>
                </c:pt>
                <c:pt idx="85">
                  <c:v>-3.3570807682659257E-2</c:v>
                </c:pt>
                <c:pt idx="86">
                  <c:v>-3.0359704876046816E-2</c:v>
                </c:pt>
                <c:pt idx="87">
                  <c:v>-2.6656918426846903E-2</c:v>
                </c:pt>
                <c:pt idx="88">
                  <c:v>-2.2550853381457372E-2</c:v>
                </c:pt>
                <c:pt idx="89">
                  <c:v>-1.8134657437392645E-2</c:v>
                </c:pt>
                <c:pt idx="90">
                  <c:v>-1.3504332458364255E-2</c:v>
                </c:pt>
                <c:pt idx="91">
                  <c:v>-8.756851346009828E-3</c:v>
                </c:pt>
                <c:pt idx="92">
                  <c:v>-3.9883140226805872E-3</c:v>
                </c:pt>
                <c:pt idx="93">
                  <c:v>7.0782530355018882E-4</c:v>
                </c:pt>
                <c:pt idx="94">
                  <c:v>5.2424295328268354E-3</c:v>
                </c:pt>
                <c:pt idx="95">
                  <c:v>9.5322212604841434E-3</c:v>
                </c:pt>
                <c:pt idx="96">
                  <c:v>1.3501172108691211E-2</c:v>
                </c:pt>
                <c:pt idx="97">
                  <c:v>1.7081717734253314E-2</c:v>
                </c:pt>
                <c:pt idx="98">
                  <c:v>2.0215781118734143E-2</c:v>
                </c:pt>
                <c:pt idx="99">
                  <c:v>2.2855590645195729E-2</c:v>
                </c:pt>
                <c:pt idx="100">
                  <c:v>2.4964283513539565E-2</c:v>
                </c:pt>
                <c:pt idx="101">
                  <c:v>2.6516289168566437E-2</c:v>
                </c:pt>
                <c:pt idx="102">
                  <c:v>2.7497491536485206E-2</c:v>
                </c:pt>
                <c:pt idx="103">
                  <c:v>2.7905172913216744E-2</c:v>
                </c:pt>
                <c:pt idx="104">
                  <c:v>2.7747746250715511E-2</c:v>
                </c:pt>
                <c:pt idx="105">
                  <c:v>2.7044286278899012E-2</c:v>
                </c:pt>
                <c:pt idx="106">
                  <c:v>2.5823873318928901E-2</c:v>
                </c:pt>
                <c:pt idx="107">
                  <c:v>2.4124766732914256E-2</c:v>
                </c:pt>
                <c:pt idx="108">
                  <c:v>2.1993427666957631E-2</c:v>
                </c:pt>
                <c:pt idx="109">
                  <c:v>1.9483413037900792E-2</c:v>
                </c:pt>
                <c:pt idx="110">
                  <c:v>1.6654164556523084E-2</c:v>
                </c:pt>
                <c:pt idx="111">
                  <c:v>1.356971794741085E-2</c:v>
                </c:pt>
                <c:pt idx="112">
                  <c:v>1.0297358403386919E-2</c:v>
                </c:pt>
                <c:pt idx="113">
                  <c:v>6.9062486945107989E-3</c:v>
                </c:pt>
                <c:pt idx="114">
                  <c:v>3.4660562415519875E-3</c:v>
                </c:pt>
                <c:pt idx="115">
                  <c:v>4.5604873655630336E-5</c:v>
                </c:pt>
                <c:pt idx="116">
                  <c:v>-3.2884240597155913E-3</c:v>
                </c:pt>
                <c:pt idx="117">
                  <c:v>-6.4727180330088436E-3</c:v>
                </c:pt>
                <c:pt idx="118">
                  <c:v>-9.4484658309898183E-3</c:v>
                </c:pt>
                <c:pt idx="119">
                  <c:v>-1.2162377091607075E-2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'Circular Aperture MTF'!$L$8</c:f>
              <c:strCache>
                <c:ptCount val="1"/>
                <c:pt idx="0">
                  <c:v>(Circular Aperature MTF)^2</c:v>
                </c:pt>
              </c:strCache>
            </c:strRef>
          </c:tx>
          <c:spPr>
            <a:ln w="38100">
              <a:solidFill>
                <a:srgbClr val="00FF00"/>
              </a:solidFill>
              <a:prstDash val="solid"/>
            </a:ln>
          </c:spPr>
          <c:marker>
            <c:symbol val="none"/>
          </c:marker>
          <c:xVal>
            <c:numRef>
              <c:f>'Circular Aperture MTF'!$J$9:$J$128</c:f>
              <c:numCache>
                <c:formatCode>0.000</c:formatCode>
                <c:ptCount val="120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</c:numCache>
            </c:numRef>
          </c:xVal>
          <c:yVal>
            <c:numRef>
              <c:f>'Circular Aperture MTF'!$L$9:$L$128</c:f>
              <c:numCache>
                <c:formatCode>0.000</c:formatCode>
                <c:ptCount val="120"/>
                <c:pt idx="0">
                  <c:v>0.99497157577496287</c:v>
                </c:pt>
                <c:pt idx="1">
                  <c:v>0.98001251539211265</c:v>
                </c:pt>
                <c:pt idx="2">
                  <c:v>0.95549702773912404</c:v>
                </c:pt>
                <c:pt idx="3">
                  <c:v>0.92203421026284449</c:v>
                </c:pt>
                <c:pt idx="4">
                  <c:v>0.88044681817158443</c:v>
                </c:pt>
                <c:pt idx="5">
                  <c:v>0.83174279798544093</c:v>
                </c:pt>
                <c:pt idx="6">
                  <c:v>0.77708077147064314</c:v>
                </c:pt>
                <c:pt idx="7">
                  <c:v>0.71773089662673251</c:v>
                </c:pt>
                <c:pt idx="8">
                  <c:v>0.65503270688393034</c:v>
                </c:pt>
                <c:pt idx="9">
                  <c:v>0.59035163017924164</c:v>
                </c:pt>
                <c:pt idx="10">
                  <c:v>0.52503591230354774</c:v>
                </c:pt>
                <c:pt idx="11">
                  <c:v>0.4603756139146597</c:v>
                </c:pt>
                <c:pt idx="12">
                  <c:v>0.39756522178836101</c:v>
                </c:pt>
                <c:pt idx="13">
                  <c:v>0.33767121970580433</c:v>
                </c:pt>
                <c:pt idx="14">
                  <c:v>0.28160571347056973</c:v>
                </c:pt>
                <c:pt idx="15">
                  <c:v>0.23010691108126766</c:v>
                </c:pt>
                <c:pt idx="16">
                  <c:v>0.18372693805374116</c:v>
                </c:pt>
                <c:pt idx="17">
                  <c:v>0.14282713531256544</c:v>
                </c:pt>
                <c:pt idx="18">
                  <c:v>0.1075806591555914</c:v>
                </c:pt>
                <c:pt idx="19">
                  <c:v>7.79818950800482E-2</c:v>
                </c:pt>
                <c:pt idx="20">
                  <c:v>5.3861923842602306E-2</c:v>
                </c:pt>
                <c:pt idx="21">
                  <c:v>3.4909050972294561E-2</c:v>
                </c:pt>
                <c:pt idx="22">
                  <c:v>2.0693239332134673E-2</c:v>
                </c:pt>
                <c:pt idx="23">
                  <c:v>1.0693174401028901E-2</c:v>
                </c:pt>
                <c:pt idx="24">
                  <c:v>4.3246465655073316E-3</c:v>
                </c:pt>
                <c:pt idx="25">
                  <c:v>9.6895334486492507E-4</c:v>
                </c:pt>
                <c:pt idx="26">
                  <c:v>1.0336943070928498E-7</c:v>
                </c:pt>
                <c:pt idx="27">
                  <c:v>8.0973641539552378E-4</c:v>
                </c:pt>
                <c:pt idx="28">
                  <c:v>2.8288507333306145E-3</c:v>
                </c:pt>
                <c:pt idx="29">
                  <c:v>5.5456392650625047E-3</c:v>
                </c:pt>
                <c:pt idx="30">
                  <c:v>8.5189678677275987E-3</c:v>
                </c:pt>
                <c:pt idx="31">
                  <c:v>1.1387268567442231E-2</c:v>
                </c:pt>
                <c:pt idx="32">
                  <c:v>1.3872856535163456E-2</c:v>
                </c:pt>
                <c:pt idx="33">
                  <c:v>1.5781899143248412E-2</c:v>
                </c:pt>
                <c:pt idx="34">
                  <c:v>1.7000458789936192E-2</c:v>
                </c:pt>
                <c:pt idx="35">
                  <c:v>1.7487189767486457E-2</c:v>
                </c:pt>
                <c:pt idx="36">
                  <c:v>1.7263387190196863E-2</c:v>
                </c:pt>
                <c:pt idx="37">
                  <c:v>1.6401159300550725E-2</c:v>
                </c:pt>
                <c:pt idx="38">
                  <c:v>1.5010522334522261E-2</c:v>
                </c:pt>
                <c:pt idx="39">
                  <c:v>1.3226201063590484E-2</c:v>
                </c:pt>
                <c:pt idx="40">
                  <c:v>1.119486195460505E-2</c:v>
                </c:pt>
                <c:pt idx="41">
                  <c:v>9.0634153796473414E-3</c:v>
                </c:pt>
                <c:pt idx="42">
                  <c:v>6.9689057851534267E-3</c:v>
                </c:pt>
                <c:pt idx="43">
                  <c:v>5.0303725545259555E-3</c:v>
                </c:pt>
                <c:pt idx="44">
                  <c:v>3.3429183456932863E-3</c:v>
                </c:pt>
                <c:pt idx="45">
                  <c:v>1.9740748088098018E-3</c:v>
                </c:pt>
                <c:pt idx="46">
                  <c:v>9.6241611917654419E-4</c:v>
                </c:pt>
                <c:pt idx="47">
                  <c:v>3.1824605402271062E-4</c:v>
                </c:pt>
                <c:pt idx="48">
                  <c:v>2.6080417203125323E-5</c:v>
                </c:pt>
                <c:pt idx="49">
                  <c:v>4.856788297660785E-5</c:v>
                </c:pt>
                <c:pt idx="50">
                  <c:v>3.3144143070030216E-4</c:v>
                </c:pt>
                <c:pt idx="51">
                  <c:v>8.0907030415863269E-4</c:v>
                </c:pt>
                <c:pt idx="52">
                  <c:v>1.4101879300786972E-3</c:v>
                </c:pt>
                <c:pt idx="53">
                  <c:v>2.0634019632433274E-3</c:v>
                </c:pt>
                <c:pt idx="54">
                  <c:v>2.702144749969299E-3</c:v>
                </c:pt>
                <c:pt idx="55">
                  <c:v>3.2687911604909435E-3</c:v>
                </c:pt>
                <c:pt idx="56">
                  <c:v>3.7175134272665498E-3</c:v>
                </c:pt>
                <c:pt idx="57">
                  <c:v>4.0171912918358175E-3</c:v>
                </c:pt>
                <c:pt idx="58">
                  <c:v>4.1507864816250845E-3</c:v>
                </c:pt>
                <c:pt idx="59">
                  <c:v>4.1159762420951767E-3</c:v>
                </c:pt>
                <c:pt idx="60">
                  <c:v>3.9236396935694385E-3</c:v>
                </c:pt>
                <c:pt idx="61">
                  <c:v>3.5957703515848336E-3</c:v>
                </c:pt>
                <c:pt idx="62">
                  <c:v>3.1628019011719901E-3</c:v>
                </c:pt>
                <c:pt idx="63">
                  <c:v>2.660584287080056E-3</c:v>
                </c:pt>
                <c:pt idx="64">
                  <c:v>2.127250647517712E-3</c:v>
                </c:pt>
                <c:pt idx="65">
                  <c:v>1.6002027396580583E-3</c:v>
                </c:pt>
                <c:pt idx="66">
                  <c:v>1.1134153784207246E-3</c:v>
                </c:pt>
                <c:pt idx="67">
                  <c:v>6.9522191313710021E-4</c:v>
                </c:pt>
                <c:pt idx="68">
                  <c:v>3.6669631855057634E-4</c:v>
                </c:pt>
                <c:pt idx="69">
                  <c:v>1.4069677927061808E-4</c:v>
                </c:pt>
                <c:pt idx="70">
                  <c:v>2.1584424375035613E-5</c:v>
                </c:pt>
                <c:pt idx="71">
                  <c:v>5.5826208601933094E-6</c:v>
                </c:pt>
                <c:pt idx="72">
                  <c:v>8.1700019247292854E-5</c:v>
                </c:pt>
                <c:pt idx="73">
                  <c:v>2.3310680419997141E-4</c:v>
                </c:pt>
                <c:pt idx="74">
                  <c:v>4.3883004087233598E-4</c:v>
                </c:pt>
                <c:pt idx="75">
                  <c:v>6.756215217475944E-4</c:v>
                </c:pt>
                <c:pt idx="76">
                  <c:v>9.1985019248830605E-4</c:v>
                </c:pt>
                <c:pt idx="77">
                  <c:v>1.1492803842841526E-3</c:v>
                </c:pt>
                <c:pt idx="78">
                  <c:v>1.3446153468840026E-3</c:v>
                </c:pt>
                <c:pt idx="79">
                  <c:v>1.4907110653357885E-3</c:v>
                </c:pt>
                <c:pt idx="80">
                  <c:v>1.5773957839162788E-3</c:v>
                </c:pt>
                <c:pt idx="81">
                  <c:v>1.5998635864001487E-3</c:v>
                </c:pt>
                <c:pt idx="82">
                  <c:v>1.558643312174632E-3</c:v>
                </c:pt>
                <c:pt idx="83">
                  <c:v>1.459174700207428E-3</c:v>
                </c:pt>
                <c:pt idx="84">
                  <c:v>1.3110499341216202E-3</c:v>
                </c:pt>
                <c:pt idx="85">
                  <c:v>1.1269991284660937E-3</c:v>
                </c:pt>
                <c:pt idx="86">
                  <c:v>9.2171168016066084E-4</c:v>
                </c:pt>
                <c:pt idx="87">
                  <c:v>7.1059130001557E-4</c:v>
                </c:pt>
                <c:pt idx="88">
                  <c:v>5.0854098823198738E-4</c:v>
                </c:pt>
                <c:pt idx="89">
                  <c:v>3.2886580037158039E-4</c:v>
                </c:pt>
                <c:pt idx="90">
                  <c:v>1.8236699514603038E-4</c:v>
                </c:pt>
                <c:pt idx="91">
                  <c:v>7.6682445496114142E-5</c:v>
                </c:pt>
                <c:pt idx="92">
                  <c:v>1.5906648743510609E-5</c:v>
                </c:pt>
                <c:pt idx="93">
                  <c:v>5.0101666034591696E-7</c:v>
                </c:pt>
                <c:pt idx="94">
                  <c:v>2.7483067406654993E-5</c:v>
                </c:pt>
                <c:pt idx="95">
                  <c:v>9.0863242158825911E-5</c:v>
                </c:pt>
                <c:pt idx="96">
                  <c:v>1.8228164830850149E-4</c:v>
                </c:pt>
                <c:pt idx="97">
                  <c:v>2.9178508075270419E-4</c:v>
                </c:pt>
                <c:pt idx="98">
                  <c:v>4.0867780624056788E-4</c:v>
                </c:pt>
                <c:pt idx="99">
                  <c:v>5.2237802374075848E-4</c:v>
                </c:pt>
                <c:pt idx="100">
                  <c:v>6.232154513443833E-4</c:v>
                </c:pt>
                <c:pt idx="101">
                  <c:v>7.0311359127103376E-4</c:v>
                </c:pt>
                <c:pt idx="102">
                  <c:v>7.5611204079907557E-4</c:v>
                </c:pt>
                <c:pt idx="103">
                  <c:v>7.7869867531652544E-4</c:v>
                </c:pt>
                <c:pt idx="104">
                  <c:v>7.6993742199409673E-4</c:v>
                </c:pt>
                <c:pt idx="105">
                  <c:v>7.3139342033504541E-4</c:v>
                </c:pt>
                <c:pt idx="106">
                  <c:v>6.6687243319208799E-4</c:v>
                </c:pt>
                <c:pt idx="107">
                  <c:v>5.8200436991752641E-4</c:v>
                </c:pt>
                <c:pt idx="108">
                  <c:v>4.8371086054169741E-4</c:v>
                </c:pt>
                <c:pt idx="109">
                  <c:v>3.7960338360544255E-4</c:v>
                </c:pt>
                <c:pt idx="110">
                  <c:v>2.7736119707574971E-4</c:v>
                </c:pt>
                <c:pt idx="111">
                  <c:v>1.8413724517228413E-4</c:v>
                </c:pt>
                <c:pt idx="112">
                  <c:v>1.0603559008780319E-4</c:v>
                </c:pt>
                <c:pt idx="113">
                  <c:v>4.7696271030432112E-5</c:v>
                </c:pt>
                <c:pt idx="114">
                  <c:v>1.201354586960149E-5</c:v>
                </c:pt>
                <c:pt idx="115">
                  <c:v>2.0798045011460058E-9</c:v>
                </c:pt>
                <c:pt idx="116">
                  <c:v>1.081373279651637E-5</c:v>
                </c:pt>
                <c:pt idx="117">
                  <c:v>4.1896078734837877E-5</c:v>
                </c:pt>
                <c:pt idx="118">
                  <c:v>8.9273506559382112E-5</c:v>
                </c:pt>
                <c:pt idx="119">
                  <c:v>1.4792341651844856E-4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7971648"/>
        <c:axId val="319561760"/>
      </c:scatterChart>
      <c:valAx>
        <c:axId val="317971648"/>
        <c:scaling>
          <c:orientation val="minMax"/>
          <c:max val="40"/>
        </c:scaling>
        <c:delete val="0"/>
        <c:axPos val="b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200"/>
                  <a:t>Frequency (cycles/degree)</a:t>
                </a:r>
              </a:p>
            </c:rich>
          </c:tx>
          <c:layout>
            <c:manualLayout>
              <c:xMode val="edge"/>
              <c:yMode val="edge"/>
              <c:x val="0.38277578938996359"/>
              <c:y val="0.9103869653767813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19561760"/>
        <c:crossesAt val="-0.5"/>
        <c:crossBetween val="midCat"/>
        <c:majorUnit val="10"/>
      </c:valAx>
      <c:valAx>
        <c:axId val="319561760"/>
        <c:scaling>
          <c:orientation val="minMax"/>
          <c:max val="3"/>
          <c:min val="-0.5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numFmt formatCode="0.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17971648"/>
        <c:crossesAt val="-0.5"/>
        <c:crossBetween val="midCat"/>
        <c:majorUnit val="0.5"/>
        <c:minorUnit val="0.1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4107364465765038"/>
          <c:y val="1.6293279022403261E-2"/>
          <c:w val="0.8151430982317267"/>
          <c:h val="5.498981670061099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10825293285479"/>
          <c:y val="0.1510753673605526"/>
          <c:w val="0.82614828259119566"/>
          <c:h val="0.65523282273801309"/>
        </c:manualLayout>
      </c:layout>
      <c:scatterChart>
        <c:scatterStyle val="lineMarker"/>
        <c:varyColors val="0"/>
        <c:ser>
          <c:idx val="0"/>
          <c:order val="0"/>
          <c:tx>
            <c:strRef>
              <c:f>'Circular Aperture MTF'!$L$8</c:f>
              <c:strCache>
                <c:ptCount val="1"/>
                <c:pt idx="0">
                  <c:v>(Circular Aperature MTF)^2</c:v>
                </c:pt>
              </c:strCache>
            </c:strRef>
          </c:tx>
          <c:spPr>
            <a:ln w="38100">
              <a:solidFill>
                <a:schemeClr val="tx1">
                  <a:lumMod val="95000"/>
                  <a:lumOff val="5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'Circular Aperture MTF'!$J$9:$J$128</c:f>
              <c:numCache>
                <c:formatCode>0.000</c:formatCode>
                <c:ptCount val="120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</c:numCache>
            </c:numRef>
          </c:xVal>
          <c:yVal>
            <c:numRef>
              <c:f>'Circular Aperture MTF'!$L$9:$L$128</c:f>
              <c:numCache>
                <c:formatCode>0.000</c:formatCode>
                <c:ptCount val="120"/>
                <c:pt idx="0">
                  <c:v>0.99497157577496287</c:v>
                </c:pt>
                <c:pt idx="1">
                  <c:v>0.98001251539211265</c:v>
                </c:pt>
                <c:pt idx="2">
                  <c:v>0.95549702773912404</c:v>
                </c:pt>
                <c:pt idx="3">
                  <c:v>0.92203421026284449</c:v>
                </c:pt>
                <c:pt idx="4">
                  <c:v>0.88044681817158443</c:v>
                </c:pt>
                <c:pt idx="5">
                  <c:v>0.83174279798544093</c:v>
                </c:pt>
                <c:pt idx="6">
                  <c:v>0.77708077147064314</c:v>
                </c:pt>
                <c:pt idx="7">
                  <c:v>0.71773089662673251</c:v>
                </c:pt>
                <c:pt idx="8">
                  <c:v>0.65503270688393034</c:v>
                </c:pt>
                <c:pt idx="9">
                  <c:v>0.59035163017924164</c:v>
                </c:pt>
                <c:pt idx="10">
                  <c:v>0.52503591230354774</c:v>
                </c:pt>
                <c:pt idx="11">
                  <c:v>0.4603756139146597</c:v>
                </c:pt>
                <c:pt idx="12">
                  <c:v>0.39756522178836101</c:v>
                </c:pt>
                <c:pt idx="13">
                  <c:v>0.33767121970580433</c:v>
                </c:pt>
                <c:pt idx="14">
                  <c:v>0.28160571347056973</c:v>
                </c:pt>
                <c:pt idx="15">
                  <c:v>0.23010691108126766</c:v>
                </c:pt>
                <c:pt idx="16">
                  <c:v>0.18372693805374116</c:v>
                </c:pt>
                <c:pt idx="17">
                  <c:v>0.14282713531256544</c:v>
                </c:pt>
                <c:pt idx="18">
                  <c:v>0.1075806591555914</c:v>
                </c:pt>
                <c:pt idx="19">
                  <c:v>7.79818950800482E-2</c:v>
                </c:pt>
                <c:pt idx="20">
                  <c:v>5.3861923842602306E-2</c:v>
                </c:pt>
                <c:pt idx="21">
                  <c:v>3.4909050972294561E-2</c:v>
                </c:pt>
                <c:pt idx="22">
                  <c:v>2.0693239332134673E-2</c:v>
                </c:pt>
                <c:pt idx="23">
                  <c:v>1.0693174401028901E-2</c:v>
                </c:pt>
                <c:pt idx="24">
                  <c:v>4.3246465655073316E-3</c:v>
                </c:pt>
                <c:pt idx="25">
                  <c:v>9.6895334486492507E-4</c:v>
                </c:pt>
                <c:pt idx="26">
                  <c:v>1.0336943070928498E-7</c:v>
                </c:pt>
                <c:pt idx="27">
                  <c:v>8.0973641539552378E-4</c:v>
                </c:pt>
                <c:pt idx="28">
                  <c:v>2.8288507333306145E-3</c:v>
                </c:pt>
                <c:pt idx="29">
                  <c:v>5.5456392650625047E-3</c:v>
                </c:pt>
                <c:pt idx="30">
                  <c:v>8.5189678677275987E-3</c:v>
                </c:pt>
                <c:pt idx="31">
                  <c:v>1.1387268567442231E-2</c:v>
                </c:pt>
                <c:pt idx="32">
                  <c:v>1.3872856535163456E-2</c:v>
                </c:pt>
                <c:pt idx="33">
                  <c:v>1.5781899143248412E-2</c:v>
                </c:pt>
                <c:pt idx="34">
                  <c:v>1.7000458789936192E-2</c:v>
                </c:pt>
                <c:pt idx="35">
                  <c:v>1.7487189767486457E-2</c:v>
                </c:pt>
                <c:pt idx="36">
                  <c:v>1.7263387190196863E-2</c:v>
                </c:pt>
                <c:pt idx="37">
                  <c:v>1.6401159300550725E-2</c:v>
                </c:pt>
                <c:pt idx="38">
                  <c:v>1.5010522334522261E-2</c:v>
                </c:pt>
                <c:pt idx="39">
                  <c:v>1.3226201063590484E-2</c:v>
                </c:pt>
                <c:pt idx="40">
                  <c:v>1.119486195460505E-2</c:v>
                </c:pt>
                <c:pt idx="41">
                  <c:v>9.0634153796473414E-3</c:v>
                </c:pt>
                <c:pt idx="42">
                  <c:v>6.9689057851534267E-3</c:v>
                </c:pt>
                <c:pt idx="43">
                  <c:v>5.0303725545259555E-3</c:v>
                </c:pt>
                <c:pt idx="44">
                  <c:v>3.3429183456932863E-3</c:v>
                </c:pt>
                <c:pt idx="45">
                  <c:v>1.9740748088098018E-3</c:v>
                </c:pt>
                <c:pt idx="46">
                  <c:v>9.6241611917654419E-4</c:v>
                </c:pt>
                <c:pt idx="47">
                  <c:v>3.1824605402271062E-4</c:v>
                </c:pt>
                <c:pt idx="48">
                  <c:v>2.6080417203125323E-5</c:v>
                </c:pt>
                <c:pt idx="49">
                  <c:v>4.856788297660785E-5</c:v>
                </c:pt>
                <c:pt idx="50">
                  <c:v>3.3144143070030216E-4</c:v>
                </c:pt>
                <c:pt idx="51">
                  <c:v>8.0907030415863269E-4</c:v>
                </c:pt>
                <c:pt idx="52">
                  <c:v>1.4101879300786972E-3</c:v>
                </c:pt>
                <c:pt idx="53">
                  <c:v>2.0634019632433274E-3</c:v>
                </c:pt>
                <c:pt idx="54">
                  <c:v>2.702144749969299E-3</c:v>
                </c:pt>
                <c:pt idx="55">
                  <c:v>3.2687911604909435E-3</c:v>
                </c:pt>
                <c:pt idx="56">
                  <c:v>3.7175134272665498E-3</c:v>
                </c:pt>
                <c:pt idx="57">
                  <c:v>4.0171912918358175E-3</c:v>
                </c:pt>
                <c:pt idx="58">
                  <c:v>4.1507864816250845E-3</c:v>
                </c:pt>
                <c:pt idx="59">
                  <c:v>4.1159762420951767E-3</c:v>
                </c:pt>
                <c:pt idx="60">
                  <c:v>3.9236396935694385E-3</c:v>
                </c:pt>
                <c:pt idx="61">
                  <c:v>3.5957703515848336E-3</c:v>
                </c:pt>
                <c:pt idx="62">
                  <c:v>3.1628019011719901E-3</c:v>
                </c:pt>
                <c:pt idx="63">
                  <c:v>2.660584287080056E-3</c:v>
                </c:pt>
                <c:pt idx="64">
                  <c:v>2.127250647517712E-3</c:v>
                </c:pt>
                <c:pt idx="65">
                  <c:v>1.6002027396580583E-3</c:v>
                </c:pt>
                <c:pt idx="66">
                  <c:v>1.1134153784207246E-3</c:v>
                </c:pt>
                <c:pt idx="67">
                  <c:v>6.9522191313710021E-4</c:v>
                </c:pt>
                <c:pt idx="68">
                  <c:v>3.6669631855057634E-4</c:v>
                </c:pt>
                <c:pt idx="69">
                  <c:v>1.4069677927061808E-4</c:v>
                </c:pt>
                <c:pt idx="70">
                  <c:v>2.1584424375035613E-5</c:v>
                </c:pt>
                <c:pt idx="71">
                  <c:v>5.5826208601933094E-6</c:v>
                </c:pt>
                <c:pt idx="72">
                  <c:v>8.1700019247292854E-5</c:v>
                </c:pt>
                <c:pt idx="73">
                  <c:v>2.3310680419997141E-4</c:v>
                </c:pt>
                <c:pt idx="74">
                  <c:v>4.3883004087233598E-4</c:v>
                </c:pt>
                <c:pt idx="75">
                  <c:v>6.756215217475944E-4</c:v>
                </c:pt>
                <c:pt idx="76">
                  <c:v>9.1985019248830605E-4</c:v>
                </c:pt>
                <c:pt idx="77">
                  <c:v>1.1492803842841526E-3</c:v>
                </c:pt>
                <c:pt idx="78">
                  <c:v>1.3446153468840026E-3</c:v>
                </c:pt>
                <c:pt idx="79">
                  <c:v>1.4907110653357885E-3</c:v>
                </c:pt>
                <c:pt idx="80">
                  <c:v>1.5773957839162788E-3</c:v>
                </c:pt>
                <c:pt idx="81">
                  <c:v>1.5998635864001487E-3</c:v>
                </c:pt>
                <c:pt idx="82">
                  <c:v>1.558643312174632E-3</c:v>
                </c:pt>
                <c:pt idx="83">
                  <c:v>1.459174700207428E-3</c:v>
                </c:pt>
                <c:pt idx="84">
                  <c:v>1.3110499341216202E-3</c:v>
                </c:pt>
                <c:pt idx="85">
                  <c:v>1.1269991284660937E-3</c:v>
                </c:pt>
                <c:pt idx="86">
                  <c:v>9.2171168016066084E-4</c:v>
                </c:pt>
                <c:pt idx="87">
                  <c:v>7.1059130001557E-4</c:v>
                </c:pt>
                <c:pt idx="88">
                  <c:v>5.0854098823198738E-4</c:v>
                </c:pt>
                <c:pt idx="89">
                  <c:v>3.2886580037158039E-4</c:v>
                </c:pt>
                <c:pt idx="90">
                  <c:v>1.8236699514603038E-4</c:v>
                </c:pt>
                <c:pt idx="91">
                  <c:v>7.6682445496114142E-5</c:v>
                </c:pt>
                <c:pt idx="92">
                  <c:v>1.5906648743510609E-5</c:v>
                </c:pt>
                <c:pt idx="93">
                  <c:v>5.0101666034591696E-7</c:v>
                </c:pt>
                <c:pt idx="94">
                  <c:v>2.7483067406654993E-5</c:v>
                </c:pt>
                <c:pt idx="95">
                  <c:v>9.0863242158825911E-5</c:v>
                </c:pt>
                <c:pt idx="96">
                  <c:v>1.8228164830850149E-4</c:v>
                </c:pt>
                <c:pt idx="97">
                  <c:v>2.9178508075270419E-4</c:v>
                </c:pt>
                <c:pt idx="98">
                  <c:v>4.0867780624056788E-4</c:v>
                </c:pt>
                <c:pt idx="99">
                  <c:v>5.2237802374075848E-4</c:v>
                </c:pt>
                <c:pt idx="100">
                  <c:v>6.232154513443833E-4</c:v>
                </c:pt>
                <c:pt idx="101">
                  <c:v>7.0311359127103376E-4</c:v>
                </c:pt>
                <c:pt idx="102">
                  <c:v>7.5611204079907557E-4</c:v>
                </c:pt>
                <c:pt idx="103">
                  <c:v>7.7869867531652544E-4</c:v>
                </c:pt>
                <c:pt idx="104">
                  <c:v>7.6993742199409673E-4</c:v>
                </c:pt>
                <c:pt idx="105">
                  <c:v>7.3139342033504541E-4</c:v>
                </c:pt>
                <c:pt idx="106">
                  <c:v>6.6687243319208799E-4</c:v>
                </c:pt>
                <c:pt idx="107">
                  <c:v>5.8200436991752641E-4</c:v>
                </c:pt>
                <c:pt idx="108">
                  <c:v>4.8371086054169741E-4</c:v>
                </c:pt>
                <c:pt idx="109">
                  <c:v>3.7960338360544255E-4</c:v>
                </c:pt>
                <c:pt idx="110">
                  <c:v>2.7736119707574971E-4</c:v>
                </c:pt>
                <c:pt idx="111">
                  <c:v>1.8413724517228413E-4</c:v>
                </c:pt>
                <c:pt idx="112">
                  <c:v>1.0603559008780319E-4</c:v>
                </c:pt>
                <c:pt idx="113">
                  <c:v>4.7696271030432112E-5</c:v>
                </c:pt>
                <c:pt idx="114">
                  <c:v>1.201354586960149E-5</c:v>
                </c:pt>
                <c:pt idx="115">
                  <c:v>2.0798045011460058E-9</c:v>
                </c:pt>
                <c:pt idx="116">
                  <c:v>1.081373279651637E-5</c:v>
                </c:pt>
                <c:pt idx="117">
                  <c:v>4.1896078734837877E-5</c:v>
                </c:pt>
                <c:pt idx="118">
                  <c:v>8.9273506559382112E-5</c:v>
                </c:pt>
                <c:pt idx="119">
                  <c:v>1.4792341651844856E-4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9562544"/>
        <c:axId val="319562936"/>
      </c:scatterChart>
      <c:valAx>
        <c:axId val="319562544"/>
        <c:scaling>
          <c:orientation val="minMax"/>
          <c:max val="4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2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2000" b="0"/>
                  <a:t>Frequency (cycles/degree)</a:t>
                </a:r>
              </a:p>
            </c:rich>
          </c:tx>
          <c:layout>
            <c:manualLayout>
              <c:xMode val="edge"/>
              <c:yMode val="edge"/>
              <c:x val="0.22160011583623199"/>
              <c:y val="0.922659584416556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19562936"/>
        <c:crosses val="autoZero"/>
        <c:crossBetween val="midCat"/>
        <c:majorUnit val="10"/>
      </c:valAx>
      <c:valAx>
        <c:axId val="319562936"/>
        <c:scaling>
          <c:orientation val="minMax"/>
          <c:max val="3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ysDash"/>
            </a:ln>
          </c:spPr>
        </c:majorGridlines>
        <c:numFmt formatCode="0.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19562544"/>
        <c:crosses val="autoZero"/>
        <c:crossBetween val="midCat"/>
        <c:majorUnit val="0.5"/>
        <c:minorUnit val="0.1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t"/>
      <c:layout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67" r="0.75000000000000167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30012633855947"/>
          <c:y val="0.12016293279022409"/>
          <c:w val="0.83712917768049999"/>
          <c:h val="0.71690427698574399"/>
        </c:manualLayout>
      </c:layout>
      <c:scatterChart>
        <c:scatterStyle val="lineMarker"/>
        <c:varyColors val="0"/>
        <c:ser>
          <c:idx val="0"/>
          <c:order val="0"/>
          <c:tx>
            <c:strRef>
              <c:f>'Circular Aperture MTF'!$P$8</c:f>
              <c:strCache>
                <c:ptCount val="1"/>
                <c:pt idx="0">
                  <c:v>A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'Circular Aperture MTF'!$O$9:$O$41</c:f>
              <c:numCache>
                <c:formatCode>0.000000</c:formatCode>
                <c:ptCount val="33"/>
                <c:pt idx="0">
                  <c:v>0</c:v>
                </c:pt>
                <c:pt idx="1">
                  <c:v>0.9375</c:v>
                </c:pt>
                <c:pt idx="2">
                  <c:v>1.875</c:v>
                </c:pt>
                <c:pt idx="3">
                  <c:v>2.8125</c:v>
                </c:pt>
                <c:pt idx="4">
                  <c:v>3.75</c:v>
                </c:pt>
                <c:pt idx="5">
                  <c:v>4.6875</c:v>
                </c:pt>
                <c:pt idx="6">
                  <c:v>5.625</c:v>
                </c:pt>
                <c:pt idx="7">
                  <c:v>6.5625</c:v>
                </c:pt>
                <c:pt idx="8">
                  <c:v>7.5</c:v>
                </c:pt>
                <c:pt idx="9">
                  <c:v>8.4375</c:v>
                </c:pt>
                <c:pt idx="10">
                  <c:v>9.375</c:v>
                </c:pt>
                <c:pt idx="11">
                  <c:v>10.3125</c:v>
                </c:pt>
                <c:pt idx="12">
                  <c:v>11.25</c:v>
                </c:pt>
                <c:pt idx="13">
                  <c:v>12.1875</c:v>
                </c:pt>
                <c:pt idx="14">
                  <c:v>13.125</c:v>
                </c:pt>
                <c:pt idx="15">
                  <c:v>14.0625</c:v>
                </c:pt>
                <c:pt idx="16">
                  <c:v>15</c:v>
                </c:pt>
                <c:pt idx="17">
                  <c:v>15.9375</c:v>
                </c:pt>
                <c:pt idx="18">
                  <c:v>16.875</c:v>
                </c:pt>
                <c:pt idx="19">
                  <c:v>17.8125</c:v>
                </c:pt>
                <c:pt idx="20">
                  <c:v>18.75</c:v>
                </c:pt>
                <c:pt idx="21">
                  <c:v>19.6875</c:v>
                </c:pt>
                <c:pt idx="22">
                  <c:v>20.625</c:v>
                </c:pt>
                <c:pt idx="23">
                  <c:v>21.5625</c:v>
                </c:pt>
                <c:pt idx="24">
                  <c:v>22.5</c:v>
                </c:pt>
                <c:pt idx="25">
                  <c:v>23.4375</c:v>
                </c:pt>
                <c:pt idx="26">
                  <c:v>24.375</c:v>
                </c:pt>
                <c:pt idx="27">
                  <c:v>25.3125</c:v>
                </c:pt>
                <c:pt idx="28">
                  <c:v>26.25</c:v>
                </c:pt>
                <c:pt idx="29">
                  <c:v>27.1875</c:v>
                </c:pt>
                <c:pt idx="30">
                  <c:v>28.125</c:v>
                </c:pt>
                <c:pt idx="31">
                  <c:v>29.0625</c:v>
                </c:pt>
                <c:pt idx="32">
                  <c:v>30</c:v>
                </c:pt>
              </c:numCache>
            </c:numRef>
          </c:xVal>
          <c:yVal>
            <c:numRef>
              <c:f>'Circular Aperture MTF'!$P$9:$P$41</c:f>
              <c:numCache>
                <c:formatCode>0.000000</c:formatCode>
                <c:ptCount val="33"/>
                <c:pt idx="0">
                  <c:v>1</c:v>
                </c:pt>
                <c:pt idx="1">
                  <c:v>0.99116851106902071</c:v>
                </c:pt>
                <c:pt idx="2">
                  <c:v>0.96498556448182693</c:v>
                </c:pt>
                <c:pt idx="3">
                  <c:v>0.92237199480916521</c:v>
                </c:pt>
                <c:pt idx="4">
                  <c:v>0.86481744484790535</c:v>
                </c:pt>
                <c:pt idx="5">
                  <c:v>0.79431507874080121</c:v>
                </c:pt>
                <c:pt idx="6">
                  <c:v>0.71327472285938254</c:v>
                </c:pt>
                <c:pt idx="7">
                  <c:v>0.6244186883680245</c:v>
                </c:pt>
                <c:pt idx="8">
                  <c:v>0.53066534979266333</c:v>
                </c:pt>
                <c:pt idx="9">
                  <c:v>0.43500610874333151</c:v>
                </c:pt>
                <c:pt idx="10">
                  <c:v>0.34038163355083767</c:v>
                </c:pt>
                <c:pt idx="11">
                  <c:v>0.2495632225424364</c:v>
                </c:pt>
                <c:pt idx="12">
                  <c:v>0.1650447961513648</c:v>
                </c:pt>
                <c:pt idx="13">
                  <c:v>8.8950402367638626E-2</c:v>
                </c:pt>
                <c:pt idx="14">
                  <c:v>2.2961257408488187E-2</c:v>
                </c:pt>
                <c:pt idx="15">
                  <c:v>-3.1734712122590561E-2</c:v>
                </c:pt>
                <c:pt idx="16">
                  <c:v>-7.4469049040943883E-2</c:v>
                </c:pt>
                <c:pt idx="17">
                  <c:v>-0.10509414923841887</c:v>
                </c:pt>
                <c:pt idx="18">
                  <c:v>-0.12396059001983331</c:v>
                </c:pt>
                <c:pt idx="19">
                  <c:v>-0.13187233619812769</c:v>
                </c:pt>
                <c:pt idx="20">
                  <c:v>-0.13002282016841363</c:v>
                </c:pt>
                <c:pt idx="21">
                  <c:v>-0.11991577194446358</c:v>
                </c:pt>
                <c:pt idx="22">
                  <c:v>-0.10327532831692425</c:v>
                </c:pt>
                <c:pt idx="23">
                  <c:v>-8.1950346935385096E-2</c:v>
                </c:pt>
                <c:pt idx="24">
                  <c:v>-5.7817975973682149E-2</c:v>
                </c:pt>
                <c:pt idx="25">
                  <c:v>-3.2691383136788182E-2</c:v>
                </c:pt>
                <c:pt idx="26">
                  <c:v>-8.2361441580982818E-3</c:v>
                </c:pt>
                <c:pt idx="27">
                  <c:v>1.4100840374147217E-2</c:v>
                </c:pt>
                <c:pt idx="28">
                  <c:v>3.3146848864688744E-2</c:v>
                </c:pt>
                <c:pt idx="29">
                  <c:v>4.8041165719700817E-2</c:v>
                </c:pt>
                <c:pt idx="30">
                  <c:v>5.8254165474760804E-2</c:v>
                </c:pt>
                <c:pt idx="31">
                  <c:v>6.358582205747064E-2</c:v>
                </c:pt>
                <c:pt idx="32">
                  <c:v>6.4155874571976468E-2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'Circular Aperture MTF'!$Q$8</c:f>
              <c:strCache>
                <c:ptCount val="1"/>
                <c:pt idx="0">
                  <c:v>C1</c:v>
                </c:pt>
              </c:strCache>
            </c:strRef>
          </c:tx>
          <c:spPr>
            <a:ln w="38100">
              <a:solidFill>
                <a:srgbClr val="00FF00"/>
              </a:solidFill>
              <a:prstDash val="solid"/>
            </a:ln>
          </c:spPr>
          <c:marker>
            <c:symbol val="none"/>
          </c:marker>
          <c:xVal>
            <c:numRef>
              <c:f>'Circular Aperture MTF'!$O$9:$O$41</c:f>
              <c:numCache>
                <c:formatCode>0.000000</c:formatCode>
                <c:ptCount val="33"/>
                <c:pt idx="0">
                  <c:v>0</c:v>
                </c:pt>
                <c:pt idx="1">
                  <c:v>0.9375</c:v>
                </c:pt>
                <c:pt idx="2">
                  <c:v>1.875</c:v>
                </c:pt>
                <c:pt idx="3">
                  <c:v>2.8125</c:v>
                </c:pt>
                <c:pt idx="4">
                  <c:v>3.75</c:v>
                </c:pt>
                <c:pt idx="5">
                  <c:v>4.6875</c:v>
                </c:pt>
                <c:pt idx="6">
                  <c:v>5.625</c:v>
                </c:pt>
                <c:pt idx="7">
                  <c:v>6.5625</c:v>
                </c:pt>
                <c:pt idx="8">
                  <c:v>7.5</c:v>
                </c:pt>
                <c:pt idx="9">
                  <c:v>8.4375</c:v>
                </c:pt>
                <c:pt idx="10">
                  <c:v>9.375</c:v>
                </c:pt>
                <c:pt idx="11">
                  <c:v>10.3125</c:v>
                </c:pt>
                <c:pt idx="12">
                  <c:v>11.25</c:v>
                </c:pt>
                <c:pt idx="13">
                  <c:v>12.1875</c:v>
                </c:pt>
                <c:pt idx="14">
                  <c:v>13.125</c:v>
                </c:pt>
                <c:pt idx="15">
                  <c:v>14.0625</c:v>
                </c:pt>
                <c:pt idx="16">
                  <c:v>15</c:v>
                </c:pt>
                <c:pt idx="17">
                  <c:v>15.9375</c:v>
                </c:pt>
                <c:pt idx="18">
                  <c:v>16.875</c:v>
                </c:pt>
                <c:pt idx="19">
                  <c:v>17.8125</c:v>
                </c:pt>
                <c:pt idx="20">
                  <c:v>18.75</c:v>
                </c:pt>
                <c:pt idx="21">
                  <c:v>19.6875</c:v>
                </c:pt>
                <c:pt idx="22">
                  <c:v>20.625</c:v>
                </c:pt>
                <c:pt idx="23">
                  <c:v>21.5625</c:v>
                </c:pt>
                <c:pt idx="24">
                  <c:v>22.5</c:v>
                </c:pt>
                <c:pt idx="25">
                  <c:v>23.4375</c:v>
                </c:pt>
                <c:pt idx="26">
                  <c:v>24.375</c:v>
                </c:pt>
                <c:pt idx="27">
                  <c:v>25.3125</c:v>
                </c:pt>
                <c:pt idx="28">
                  <c:v>26.25</c:v>
                </c:pt>
                <c:pt idx="29">
                  <c:v>27.1875</c:v>
                </c:pt>
                <c:pt idx="30">
                  <c:v>28.125</c:v>
                </c:pt>
                <c:pt idx="31">
                  <c:v>29.0625</c:v>
                </c:pt>
                <c:pt idx="32">
                  <c:v>30</c:v>
                </c:pt>
              </c:numCache>
            </c:numRef>
          </c:xVal>
          <c:yVal>
            <c:numRef>
              <c:f>'Circular Aperture MTF'!$Q$9:$Q$41</c:f>
              <c:numCache>
                <c:formatCode>0.000000</c:formatCode>
                <c:ptCount val="33"/>
                <c:pt idx="0">
                  <c:v>1</c:v>
                </c:pt>
                <c:pt idx="1">
                  <c:v>0.99116851106902071</c:v>
                </c:pt>
                <c:pt idx="2">
                  <c:v>0.96498556448182693</c:v>
                </c:pt>
                <c:pt idx="3">
                  <c:v>0.92237199480916521</c:v>
                </c:pt>
                <c:pt idx="4">
                  <c:v>0.86481744484790535</c:v>
                </c:pt>
                <c:pt idx="5">
                  <c:v>0.79431507874080121</c:v>
                </c:pt>
                <c:pt idx="6">
                  <c:v>0.71327472285938254</c:v>
                </c:pt>
                <c:pt idx="7">
                  <c:v>0.6244186883680245</c:v>
                </c:pt>
                <c:pt idx="8">
                  <c:v>0.53066534979266333</c:v>
                </c:pt>
                <c:pt idx="9">
                  <c:v>0.43500610874333151</c:v>
                </c:pt>
                <c:pt idx="10">
                  <c:v>0.34038163355083767</c:v>
                </c:pt>
                <c:pt idx="11">
                  <c:v>0.2495632225424364</c:v>
                </c:pt>
                <c:pt idx="12">
                  <c:v>0.1650447961513648</c:v>
                </c:pt>
                <c:pt idx="13">
                  <c:v>8.8950402367638626E-2</c:v>
                </c:pt>
                <c:pt idx="14">
                  <c:v>2.2961257408488187E-2</c:v>
                </c:pt>
                <c:pt idx="15">
                  <c:v>-3.1734712122590561E-2</c:v>
                </c:pt>
                <c:pt idx="16">
                  <c:v>-7.4469049040943883E-2</c:v>
                </c:pt>
                <c:pt idx="17">
                  <c:v>-0.10509414923841887</c:v>
                </c:pt>
                <c:pt idx="18">
                  <c:v>-0.12396059001983331</c:v>
                </c:pt>
                <c:pt idx="19">
                  <c:v>-0.13187233619812769</c:v>
                </c:pt>
                <c:pt idx="20">
                  <c:v>-0.13002282016841363</c:v>
                </c:pt>
                <c:pt idx="21">
                  <c:v>-0.11991577194446358</c:v>
                </c:pt>
                <c:pt idx="22">
                  <c:v>-0.10327532831692425</c:v>
                </c:pt>
                <c:pt idx="23">
                  <c:v>-8.1950346935385096E-2</c:v>
                </c:pt>
                <c:pt idx="24">
                  <c:v>-5.7817975973682149E-2</c:v>
                </c:pt>
                <c:pt idx="25">
                  <c:v>-3.2691383136788182E-2</c:v>
                </c:pt>
                <c:pt idx="26">
                  <c:v>-8.2361441580982818E-3</c:v>
                </c:pt>
                <c:pt idx="27">
                  <c:v>1.4100840374147217E-2</c:v>
                </c:pt>
                <c:pt idx="28">
                  <c:v>3.3146848864688744E-2</c:v>
                </c:pt>
                <c:pt idx="29">
                  <c:v>4.8041165719700817E-2</c:v>
                </c:pt>
                <c:pt idx="30">
                  <c:v>5.8254165474760804E-2</c:v>
                </c:pt>
                <c:pt idx="31">
                  <c:v>6.358582205747064E-2</c:v>
                </c:pt>
                <c:pt idx="32">
                  <c:v>6.4155874571976468E-2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'Circular Aperture MTF'!$R$8</c:f>
              <c:strCache>
                <c:ptCount val="1"/>
                <c:pt idx="0">
                  <c:v>C2</c:v>
                </c:pt>
              </c:strCache>
            </c:strRef>
          </c:tx>
          <c:marker>
            <c:symbol val="none"/>
          </c:marker>
          <c:xVal>
            <c:numRef>
              <c:f>'Circular Aperture MTF'!$O$9:$O$41</c:f>
              <c:numCache>
                <c:formatCode>0.000000</c:formatCode>
                <c:ptCount val="33"/>
                <c:pt idx="0">
                  <c:v>0</c:v>
                </c:pt>
                <c:pt idx="1">
                  <c:v>0.9375</c:v>
                </c:pt>
                <c:pt idx="2">
                  <c:v>1.875</c:v>
                </c:pt>
                <c:pt idx="3">
                  <c:v>2.8125</c:v>
                </c:pt>
                <c:pt idx="4">
                  <c:v>3.75</c:v>
                </c:pt>
                <c:pt idx="5">
                  <c:v>4.6875</c:v>
                </c:pt>
                <c:pt idx="6">
                  <c:v>5.625</c:v>
                </c:pt>
                <c:pt idx="7">
                  <c:v>6.5625</c:v>
                </c:pt>
                <c:pt idx="8">
                  <c:v>7.5</c:v>
                </c:pt>
                <c:pt idx="9">
                  <c:v>8.4375</c:v>
                </c:pt>
                <c:pt idx="10">
                  <c:v>9.375</c:v>
                </c:pt>
                <c:pt idx="11">
                  <c:v>10.3125</c:v>
                </c:pt>
                <c:pt idx="12">
                  <c:v>11.25</c:v>
                </c:pt>
                <c:pt idx="13">
                  <c:v>12.1875</c:v>
                </c:pt>
                <c:pt idx="14">
                  <c:v>13.125</c:v>
                </c:pt>
                <c:pt idx="15">
                  <c:v>14.0625</c:v>
                </c:pt>
                <c:pt idx="16">
                  <c:v>15</c:v>
                </c:pt>
                <c:pt idx="17">
                  <c:v>15.9375</c:v>
                </c:pt>
                <c:pt idx="18">
                  <c:v>16.875</c:v>
                </c:pt>
                <c:pt idx="19">
                  <c:v>17.8125</c:v>
                </c:pt>
                <c:pt idx="20">
                  <c:v>18.75</c:v>
                </c:pt>
                <c:pt idx="21">
                  <c:v>19.6875</c:v>
                </c:pt>
                <c:pt idx="22">
                  <c:v>20.625</c:v>
                </c:pt>
                <c:pt idx="23">
                  <c:v>21.5625</c:v>
                </c:pt>
                <c:pt idx="24">
                  <c:v>22.5</c:v>
                </c:pt>
                <c:pt idx="25">
                  <c:v>23.4375</c:v>
                </c:pt>
                <c:pt idx="26">
                  <c:v>24.375</c:v>
                </c:pt>
                <c:pt idx="27">
                  <c:v>25.3125</c:v>
                </c:pt>
                <c:pt idx="28">
                  <c:v>26.25</c:v>
                </c:pt>
                <c:pt idx="29">
                  <c:v>27.1875</c:v>
                </c:pt>
                <c:pt idx="30">
                  <c:v>28.125</c:v>
                </c:pt>
                <c:pt idx="31">
                  <c:v>29.0625</c:v>
                </c:pt>
                <c:pt idx="32">
                  <c:v>30</c:v>
                </c:pt>
              </c:numCache>
            </c:numRef>
          </c:xVal>
          <c:yVal>
            <c:numRef>
              <c:f>'Circular Aperture MTF'!$R$9:$R$41</c:f>
              <c:numCache>
                <c:formatCode>0.000000</c:formatCode>
                <c:ptCount val="33"/>
                <c:pt idx="0">
                  <c:v>1</c:v>
                </c:pt>
                <c:pt idx="1">
                  <c:v>0.99116851106902071</c:v>
                </c:pt>
                <c:pt idx="2">
                  <c:v>0.96498556448182693</c:v>
                </c:pt>
                <c:pt idx="3">
                  <c:v>0.92237199480916521</c:v>
                </c:pt>
                <c:pt idx="4">
                  <c:v>0.86481744484790535</c:v>
                </c:pt>
                <c:pt idx="5">
                  <c:v>0.79431507874080121</c:v>
                </c:pt>
                <c:pt idx="6">
                  <c:v>0.71327472285938254</c:v>
                </c:pt>
                <c:pt idx="7">
                  <c:v>0.6244186883680245</c:v>
                </c:pt>
                <c:pt idx="8">
                  <c:v>0.53066534979266333</c:v>
                </c:pt>
                <c:pt idx="9">
                  <c:v>0.43500610874333151</c:v>
                </c:pt>
                <c:pt idx="10">
                  <c:v>0.34038163355083767</c:v>
                </c:pt>
                <c:pt idx="11">
                  <c:v>0.2495632225424364</c:v>
                </c:pt>
                <c:pt idx="12">
                  <c:v>0.1650447961513648</c:v>
                </c:pt>
                <c:pt idx="13">
                  <c:v>8.8950402367638626E-2</c:v>
                </c:pt>
                <c:pt idx="14">
                  <c:v>2.2961257408488187E-2</c:v>
                </c:pt>
                <c:pt idx="15">
                  <c:v>-3.1734712122590561E-2</c:v>
                </c:pt>
                <c:pt idx="16">
                  <c:v>-7.4469049040943883E-2</c:v>
                </c:pt>
                <c:pt idx="17">
                  <c:v>-0.10509414923841887</c:v>
                </c:pt>
                <c:pt idx="18">
                  <c:v>-0.12396059001983331</c:v>
                </c:pt>
                <c:pt idx="19">
                  <c:v>-0.13187233619812769</c:v>
                </c:pt>
                <c:pt idx="20">
                  <c:v>-0.13002282016841363</c:v>
                </c:pt>
                <c:pt idx="21">
                  <c:v>-0.11991577194446358</c:v>
                </c:pt>
                <c:pt idx="22">
                  <c:v>-0.10327532831692425</c:v>
                </c:pt>
                <c:pt idx="23">
                  <c:v>-8.1950346935385096E-2</c:v>
                </c:pt>
                <c:pt idx="24">
                  <c:v>-5.7817975973682149E-2</c:v>
                </c:pt>
                <c:pt idx="25">
                  <c:v>-3.2691383136788182E-2</c:v>
                </c:pt>
                <c:pt idx="26">
                  <c:v>-8.2361441580982818E-3</c:v>
                </c:pt>
                <c:pt idx="27">
                  <c:v>1.4100840374147217E-2</c:v>
                </c:pt>
                <c:pt idx="28">
                  <c:v>3.3146848864688744E-2</c:v>
                </c:pt>
                <c:pt idx="29">
                  <c:v>4.8041165719700817E-2</c:v>
                </c:pt>
                <c:pt idx="30">
                  <c:v>5.8254165474760804E-2</c:v>
                </c:pt>
                <c:pt idx="31">
                  <c:v>6.358582205747064E-2</c:v>
                </c:pt>
                <c:pt idx="32">
                  <c:v>6.4155874571976468E-2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9563720"/>
        <c:axId val="319564112"/>
      </c:scatterChart>
      <c:valAx>
        <c:axId val="319563720"/>
        <c:scaling>
          <c:orientation val="minMax"/>
          <c:max val="40"/>
        </c:scaling>
        <c:delete val="0"/>
        <c:axPos val="b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200"/>
                  <a:t>Frequency (cycles/degree)</a:t>
                </a:r>
              </a:p>
            </c:rich>
          </c:tx>
          <c:layout>
            <c:manualLayout>
              <c:xMode val="edge"/>
              <c:yMode val="edge"/>
              <c:x val="0.38277578938996359"/>
              <c:y val="0.9103869653767813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19564112"/>
        <c:crossesAt val="-0.5"/>
        <c:crossBetween val="midCat"/>
        <c:majorUnit val="10"/>
      </c:valAx>
      <c:valAx>
        <c:axId val="319564112"/>
        <c:scaling>
          <c:orientation val="minMax"/>
          <c:max val="3"/>
          <c:min val="-0.5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numFmt formatCode="0.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19563720"/>
        <c:crossesAt val="-0.5"/>
        <c:crossBetween val="midCat"/>
        <c:majorUnit val="0.5"/>
        <c:minorUnit val="0.1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4107364465765038"/>
          <c:y val="1.6293279022403261E-2"/>
          <c:w val="0.34115909285487084"/>
          <c:h val="5.753606462205711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28576</xdr:colOff>
      <xdr:row>0</xdr:row>
      <xdr:rowOff>47626</xdr:rowOff>
    </xdr:from>
    <xdr:to>
      <xdr:col>7</xdr:col>
      <xdr:colOff>561975</xdr:colOff>
      <xdr:row>25</xdr:row>
      <xdr:rowOff>9525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114300</xdr:colOff>
      <xdr:row>25</xdr:row>
      <xdr:rowOff>66675</xdr:rowOff>
    </xdr:from>
    <xdr:to>
      <xdr:col>8</xdr:col>
      <xdr:colOff>85724</xdr:colOff>
      <xdr:row>50</xdr:row>
      <xdr:rowOff>28575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0</xdr:colOff>
      <xdr:row>7</xdr:row>
      <xdr:rowOff>0</xdr:rowOff>
    </xdr:from>
    <xdr:to>
      <xdr:col>32</xdr:col>
      <xdr:colOff>533399</xdr:colOff>
      <xdr:row>31</xdr:row>
      <xdr:rowOff>123824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J1:X128"/>
  <sheetViews>
    <sheetView tabSelected="1" workbookViewId="0">
      <selection activeCell="M5" sqref="M5"/>
    </sheetView>
  </sheetViews>
  <sheetFormatPr defaultRowHeight="12.75" x14ac:dyDescent="0.2"/>
  <cols>
    <col min="10" max="10" width="16.7109375" customWidth="1"/>
    <col min="11" max="11" width="10.7109375" customWidth="1"/>
    <col min="15" max="15" width="11.28515625" bestFit="1" customWidth="1"/>
    <col min="16" max="18" width="10.85546875" bestFit="1" customWidth="1"/>
    <col min="20" max="21" width="9.5703125" bestFit="1" customWidth="1"/>
    <col min="22" max="24" width="9.42578125" bestFit="1" customWidth="1"/>
    <col min="267" max="267" width="16.7109375" customWidth="1"/>
    <col min="268" max="268" width="10.7109375" customWidth="1"/>
    <col min="523" max="523" width="16.7109375" customWidth="1"/>
    <col min="524" max="524" width="10.7109375" customWidth="1"/>
    <col min="779" max="779" width="16.7109375" customWidth="1"/>
    <col min="780" max="780" width="10.7109375" customWidth="1"/>
    <col min="1035" max="1035" width="16.7109375" customWidth="1"/>
    <col min="1036" max="1036" width="10.7109375" customWidth="1"/>
    <col min="1291" max="1291" width="16.7109375" customWidth="1"/>
    <col min="1292" max="1292" width="10.7109375" customWidth="1"/>
    <col min="1547" max="1547" width="16.7109375" customWidth="1"/>
    <col min="1548" max="1548" width="10.7109375" customWidth="1"/>
    <col min="1803" max="1803" width="16.7109375" customWidth="1"/>
    <col min="1804" max="1804" width="10.7109375" customWidth="1"/>
    <col min="2059" max="2059" width="16.7109375" customWidth="1"/>
    <col min="2060" max="2060" width="10.7109375" customWidth="1"/>
    <col min="2315" max="2315" width="16.7109375" customWidth="1"/>
    <col min="2316" max="2316" width="10.7109375" customWidth="1"/>
    <col min="2571" max="2571" width="16.7109375" customWidth="1"/>
    <col min="2572" max="2572" width="10.7109375" customWidth="1"/>
    <col min="2827" max="2827" width="16.7109375" customWidth="1"/>
    <col min="2828" max="2828" width="10.7109375" customWidth="1"/>
    <col min="3083" max="3083" width="16.7109375" customWidth="1"/>
    <col min="3084" max="3084" width="10.7109375" customWidth="1"/>
    <col min="3339" max="3339" width="16.7109375" customWidth="1"/>
    <col min="3340" max="3340" width="10.7109375" customWidth="1"/>
    <col min="3595" max="3595" width="16.7109375" customWidth="1"/>
    <col min="3596" max="3596" width="10.7109375" customWidth="1"/>
    <col min="3851" max="3851" width="16.7109375" customWidth="1"/>
    <col min="3852" max="3852" width="10.7109375" customWidth="1"/>
    <col min="4107" max="4107" width="16.7109375" customWidth="1"/>
    <col min="4108" max="4108" width="10.7109375" customWidth="1"/>
    <col min="4363" max="4363" width="16.7109375" customWidth="1"/>
    <col min="4364" max="4364" width="10.7109375" customWidth="1"/>
    <col min="4619" max="4619" width="16.7109375" customWidth="1"/>
    <col min="4620" max="4620" width="10.7109375" customWidth="1"/>
    <col min="4875" max="4875" width="16.7109375" customWidth="1"/>
    <col min="4876" max="4876" width="10.7109375" customWidth="1"/>
    <col min="5131" max="5131" width="16.7109375" customWidth="1"/>
    <col min="5132" max="5132" width="10.7109375" customWidth="1"/>
    <col min="5387" max="5387" width="16.7109375" customWidth="1"/>
    <col min="5388" max="5388" width="10.7109375" customWidth="1"/>
    <col min="5643" max="5643" width="16.7109375" customWidth="1"/>
    <col min="5644" max="5644" width="10.7109375" customWidth="1"/>
    <col min="5899" max="5899" width="16.7109375" customWidth="1"/>
    <col min="5900" max="5900" width="10.7109375" customWidth="1"/>
    <col min="6155" max="6155" width="16.7109375" customWidth="1"/>
    <col min="6156" max="6156" width="10.7109375" customWidth="1"/>
    <col min="6411" max="6411" width="16.7109375" customWidth="1"/>
    <col min="6412" max="6412" width="10.7109375" customWidth="1"/>
    <col min="6667" max="6667" width="16.7109375" customWidth="1"/>
    <col min="6668" max="6668" width="10.7109375" customWidth="1"/>
    <col min="6923" max="6923" width="16.7109375" customWidth="1"/>
    <col min="6924" max="6924" width="10.7109375" customWidth="1"/>
    <col min="7179" max="7179" width="16.7109375" customWidth="1"/>
    <col min="7180" max="7180" width="10.7109375" customWidth="1"/>
    <col min="7435" max="7435" width="16.7109375" customWidth="1"/>
    <col min="7436" max="7436" width="10.7109375" customWidth="1"/>
    <col min="7691" max="7691" width="16.7109375" customWidth="1"/>
    <col min="7692" max="7692" width="10.7109375" customWidth="1"/>
    <col min="7947" max="7947" width="16.7109375" customWidth="1"/>
    <col min="7948" max="7948" width="10.7109375" customWidth="1"/>
    <col min="8203" max="8203" width="16.7109375" customWidth="1"/>
    <col min="8204" max="8204" width="10.7109375" customWidth="1"/>
    <col min="8459" max="8459" width="16.7109375" customWidth="1"/>
    <col min="8460" max="8460" width="10.7109375" customWidth="1"/>
    <col min="8715" max="8715" width="16.7109375" customWidth="1"/>
    <col min="8716" max="8716" width="10.7109375" customWidth="1"/>
    <col min="8971" max="8971" width="16.7109375" customWidth="1"/>
    <col min="8972" max="8972" width="10.7109375" customWidth="1"/>
    <col min="9227" max="9227" width="16.7109375" customWidth="1"/>
    <col min="9228" max="9228" width="10.7109375" customWidth="1"/>
    <col min="9483" max="9483" width="16.7109375" customWidth="1"/>
    <col min="9484" max="9484" width="10.7109375" customWidth="1"/>
    <col min="9739" max="9739" width="16.7109375" customWidth="1"/>
    <col min="9740" max="9740" width="10.7109375" customWidth="1"/>
    <col min="9995" max="9995" width="16.7109375" customWidth="1"/>
    <col min="9996" max="9996" width="10.7109375" customWidth="1"/>
    <col min="10251" max="10251" width="16.7109375" customWidth="1"/>
    <col min="10252" max="10252" width="10.7109375" customWidth="1"/>
    <col min="10507" max="10507" width="16.7109375" customWidth="1"/>
    <col min="10508" max="10508" width="10.7109375" customWidth="1"/>
    <col min="10763" max="10763" width="16.7109375" customWidth="1"/>
    <col min="10764" max="10764" width="10.7109375" customWidth="1"/>
    <col min="11019" max="11019" width="16.7109375" customWidth="1"/>
    <col min="11020" max="11020" width="10.7109375" customWidth="1"/>
    <col min="11275" max="11275" width="16.7109375" customWidth="1"/>
    <col min="11276" max="11276" width="10.7109375" customWidth="1"/>
    <col min="11531" max="11531" width="16.7109375" customWidth="1"/>
    <col min="11532" max="11532" width="10.7109375" customWidth="1"/>
    <col min="11787" max="11787" width="16.7109375" customWidth="1"/>
    <col min="11788" max="11788" width="10.7109375" customWidth="1"/>
    <col min="12043" max="12043" width="16.7109375" customWidth="1"/>
    <col min="12044" max="12044" width="10.7109375" customWidth="1"/>
    <col min="12299" max="12299" width="16.7109375" customWidth="1"/>
    <col min="12300" max="12300" width="10.7109375" customWidth="1"/>
    <col min="12555" max="12555" width="16.7109375" customWidth="1"/>
    <col min="12556" max="12556" width="10.7109375" customWidth="1"/>
    <col min="12811" max="12811" width="16.7109375" customWidth="1"/>
    <col min="12812" max="12812" width="10.7109375" customWidth="1"/>
    <col min="13067" max="13067" width="16.7109375" customWidth="1"/>
    <col min="13068" max="13068" width="10.7109375" customWidth="1"/>
    <col min="13323" max="13323" width="16.7109375" customWidth="1"/>
    <col min="13324" max="13324" width="10.7109375" customWidth="1"/>
    <col min="13579" max="13579" width="16.7109375" customWidth="1"/>
    <col min="13580" max="13580" width="10.7109375" customWidth="1"/>
    <col min="13835" max="13835" width="16.7109375" customWidth="1"/>
    <col min="13836" max="13836" width="10.7109375" customWidth="1"/>
    <col min="14091" max="14091" width="16.7109375" customWidth="1"/>
    <col min="14092" max="14092" width="10.7109375" customWidth="1"/>
    <col min="14347" max="14347" width="16.7109375" customWidth="1"/>
    <col min="14348" max="14348" width="10.7109375" customWidth="1"/>
    <col min="14603" max="14603" width="16.7109375" customWidth="1"/>
    <col min="14604" max="14604" width="10.7109375" customWidth="1"/>
    <col min="14859" max="14859" width="16.7109375" customWidth="1"/>
    <col min="14860" max="14860" width="10.7109375" customWidth="1"/>
    <col min="15115" max="15115" width="16.7109375" customWidth="1"/>
    <col min="15116" max="15116" width="10.7109375" customWidth="1"/>
    <col min="15371" max="15371" width="16.7109375" customWidth="1"/>
    <col min="15372" max="15372" width="10.7109375" customWidth="1"/>
    <col min="15627" max="15627" width="16.7109375" customWidth="1"/>
    <col min="15628" max="15628" width="10.7109375" customWidth="1"/>
    <col min="15883" max="15883" width="16.7109375" customWidth="1"/>
    <col min="15884" max="15884" width="10.7109375" customWidth="1"/>
    <col min="16139" max="16139" width="16.7109375" customWidth="1"/>
    <col min="16140" max="16140" width="10.7109375" customWidth="1"/>
  </cols>
  <sheetData>
    <row r="1" spans="10:24" x14ac:dyDescent="0.2">
      <c r="J1" s="5" t="s">
        <v>13</v>
      </c>
      <c r="K1" s="6" t="s">
        <v>17</v>
      </c>
      <c r="L1" s="6" t="s">
        <v>18</v>
      </c>
    </row>
    <row r="2" spans="10:24" x14ac:dyDescent="0.2">
      <c r="J2" t="s">
        <v>19</v>
      </c>
      <c r="K2" s="3">
        <v>0.56000000000000005</v>
      </c>
      <c r="L2" t="s">
        <v>20</v>
      </c>
    </row>
    <row r="3" spans="10:24" x14ac:dyDescent="0.2">
      <c r="J3" t="s">
        <v>21</v>
      </c>
      <c r="K3" s="3">
        <v>355</v>
      </c>
      <c r="L3" t="s">
        <v>20</v>
      </c>
    </row>
    <row r="4" spans="10:24" x14ac:dyDescent="0.2">
      <c r="J4" t="s">
        <v>22</v>
      </c>
      <c r="K4" s="9">
        <f>ATAN(K2/K3)</f>
        <v>1.5774634802824331E-3</v>
      </c>
      <c r="L4" t="s">
        <v>23</v>
      </c>
    </row>
    <row r="5" spans="10:24" x14ac:dyDescent="0.2">
      <c r="K5" s="9">
        <f>K4*180/PI()</f>
        <v>9.0381999756201759E-2</v>
      </c>
      <c r="L5" t="s">
        <v>24</v>
      </c>
      <c r="P5" s="2">
        <f>K5</f>
        <v>9.0381999756201759E-2</v>
      </c>
    </row>
    <row r="7" spans="10:24" x14ac:dyDescent="0.2">
      <c r="O7" s="1">
        <v>30</v>
      </c>
      <c r="P7" s="1">
        <v>64</v>
      </c>
      <c r="Q7" s="1">
        <f>O7/(P7/2)</f>
        <v>0.9375</v>
      </c>
      <c r="R7" s="1"/>
    </row>
    <row r="8" spans="10:24" x14ac:dyDescent="0.2">
      <c r="J8" s="6" t="s">
        <v>25</v>
      </c>
      <c r="K8" s="6" t="s">
        <v>26</v>
      </c>
      <c r="L8" s="6" t="s">
        <v>27</v>
      </c>
      <c r="O8" s="7" t="s">
        <v>28</v>
      </c>
      <c r="P8" s="7" t="s">
        <v>14</v>
      </c>
      <c r="Q8" s="7" t="s">
        <v>15</v>
      </c>
      <c r="R8" s="7" t="s">
        <v>16</v>
      </c>
      <c r="S8" s="5"/>
      <c r="T8" s="5"/>
      <c r="U8" s="6" t="str">
        <f>O8</f>
        <v>CPD</v>
      </c>
      <c r="V8" s="6" t="str">
        <f t="shared" ref="V8:X8" si="0">P8</f>
        <v>A</v>
      </c>
      <c r="W8" s="6" t="str">
        <f t="shared" si="0"/>
        <v>C1</v>
      </c>
      <c r="X8" s="6" t="str">
        <f t="shared" si="0"/>
        <v>C2</v>
      </c>
    </row>
    <row r="9" spans="10:24" x14ac:dyDescent="0.2">
      <c r="J9" s="4">
        <v>0.5</v>
      </c>
      <c r="K9" s="4">
        <f t="shared" ref="K9:K72" si="1">2*BESSELJ(PI()*$K$5*J9,1)/(PI()*$K$5*J9)</f>
        <v>0.99748261928464843</v>
      </c>
      <c r="L9" s="4">
        <f>K9^2</f>
        <v>0.99497157577496287</v>
      </c>
      <c r="N9">
        <v>0</v>
      </c>
      <c r="O9" s="8">
        <v>0</v>
      </c>
      <c r="P9" s="8">
        <f>IF($O9 &gt; 0, 2*BESSELJ(PI()*$P$5*$O9,1)/(PI()*$K$5*$O9), 1)</f>
        <v>1</v>
      </c>
      <c r="Q9" s="8">
        <f t="shared" ref="Q9:R24" si="2">IF($O9 &gt; 0, 2*BESSELJ(PI()*$P$5*$O9,1)/(PI()*$K$5*$O9), 1)</f>
        <v>1</v>
      </c>
      <c r="R9" s="8">
        <f t="shared" si="2"/>
        <v>1</v>
      </c>
      <c r="S9" s="9"/>
      <c r="T9" s="13">
        <v>0</v>
      </c>
      <c r="U9" s="9">
        <f>O9</f>
        <v>0</v>
      </c>
      <c r="V9" s="9">
        <f>P9^2</f>
        <v>1</v>
      </c>
      <c r="W9" s="9">
        <f t="shared" ref="W9:X9" si="3">Q9^2</f>
        <v>1</v>
      </c>
      <c r="X9" s="9">
        <f t="shared" si="3"/>
        <v>1</v>
      </c>
    </row>
    <row r="10" spans="10:24" x14ac:dyDescent="0.2">
      <c r="J10" s="4">
        <v>1</v>
      </c>
      <c r="K10" s="4">
        <f t="shared" si="1"/>
        <v>0.9899558148685792</v>
      </c>
      <c r="L10" s="4">
        <f t="shared" ref="L10:L73" si="4">K10^2</f>
        <v>0.98001251539211265</v>
      </c>
      <c r="N10">
        <f>N9+1</f>
        <v>1</v>
      </c>
      <c r="O10" s="8">
        <f>O9+Q$7</f>
        <v>0.9375</v>
      </c>
      <c r="P10" s="8">
        <f t="shared" ref="P10:R41" si="5">IF($O10 &gt; 0, 2*BESSELJ(PI()*$P$5*$O10,1)/(PI()*$K$5*$O10), 1)</f>
        <v>0.99116851106902071</v>
      </c>
      <c r="Q10" s="8">
        <f t="shared" si="2"/>
        <v>0.99116851106902071</v>
      </c>
      <c r="R10" s="8">
        <f t="shared" si="2"/>
        <v>0.99116851106902071</v>
      </c>
      <c r="S10" s="9"/>
      <c r="T10" s="13">
        <f>T9+1</f>
        <v>1</v>
      </c>
      <c r="U10" s="9">
        <f t="shared" ref="U10:U41" si="6">O10</f>
        <v>0.9375</v>
      </c>
      <c r="V10" s="9">
        <f t="shared" ref="V10:V41" si="7">P10^2</f>
        <v>0.98241501733477943</v>
      </c>
      <c r="W10" s="9">
        <f t="shared" ref="W10:W41" si="8">Q10^2</f>
        <v>0.98241501733477943</v>
      </c>
      <c r="X10" s="9">
        <f t="shared" ref="X10:X41" si="9">R10^2</f>
        <v>0.98241501733477943</v>
      </c>
    </row>
    <row r="11" spans="10:24" x14ac:dyDescent="0.2">
      <c r="J11" s="4">
        <v>1.5</v>
      </c>
      <c r="K11" s="4">
        <f t="shared" si="1"/>
        <v>0.97749528271962727</v>
      </c>
      <c r="L11" s="4">
        <f t="shared" si="4"/>
        <v>0.95549702773912404</v>
      </c>
      <c r="N11">
        <f t="shared" ref="N11:N41" si="10">N10+1</f>
        <v>2</v>
      </c>
      <c r="O11" s="8">
        <f t="shared" ref="O11:O41" si="11">O10+Q$7</f>
        <v>1.875</v>
      </c>
      <c r="P11" s="8">
        <f t="shared" si="5"/>
        <v>0.96498556448182693</v>
      </c>
      <c r="Q11" s="8">
        <f t="shared" si="2"/>
        <v>0.96498556448182693</v>
      </c>
      <c r="R11" s="8">
        <f t="shared" si="2"/>
        <v>0.96498556448182693</v>
      </c>
      <c r="S11" s="9"/>
      <c r="T11" s="13">
        <f t="shared" ref="T11:T41" si="12">T10+1</f>
        <v>2</v>
      </c>
      <c r="U11" s="9">
        <f t="shared" si="6"/>
        <v>1.875</v>
      </c>
      <c r="V11" s="9">
        <f t="shared" si="7"/>
        <v>0.93119713965831019</v>
      </c>
      <c r="W11" s="9">
        <f t="shared" si="8"/>
        <v>0.93119713965831019</v>
      </c>
      <c r="X11" s="9">
        <f t="shared" si="9"/>
        <v>0.93119713965831019</v>
      </c>
    </row>
    <row r="12" spans="10:24" x14ac:dyDescent="0.2">
      <c r="J12" s="4">
        <v>2</v>
      </c>
      <c r="K12" s="4">
        <f t="shared" si="1"/>
        <v>0.96022612454715295</v>
      </c>
      <c r="L12" s="4">
        <f t="shared" si="4"/>
        <v>0.92203421026284449</v>
      </c>
      <c r="N12">
        <f t="shared" si="10"/>
        <v>3</v>
      </c>
      <c r="O12" s="8">
        <f t="shared" si="11"/>
        <v>2.8125</v>
      </c>
      <c r="P12" s="8">
        <f t="shared" si="5"/>
        <v>0.92237199480916521</v>
      </c>
      <c r="Q12" s="8">
        <f t="shared" si="2"/>
        <v>0.92237199480916521</v>
      </c>
      <c r="R12" s="8">
        <f t="shared" si="2"/>
        <v>0.92237199480916521</v>
      </c>
      <c r="S12" s="9"/>
      <c r="T12" s="13">
        <f t="shared" si="12"/>
        <v>3</v>
      </c>
      <c r="U12" s="9">
        <f t="shared" si="6"/>
        <v>2.8125</v>
      </c>
      <c r="V12" s="9">
        <f t="shared" si="7"/>
        <v>0.85077009680823867</v>
      </c>
      <c r="W12" s="9">
        <f t="shared" si="8"/>
        <v>0.85077009680823867</v>
      </c>
      <c r="X12" s="9">
        <f t="shared" si="9"/>
        <v>0.85077009680823867</v>
      </c>
    </row>
    <row r="13" spans="10:24" x14ac:dyDescent="0.2">
      <c r="J13" s="4">
        <v>2.5</v>
      </c>
      <c r="K13" s="4">
        <f t="shared" si="1"/>
        <v>0.93832127662735243</v>
      </c>
      <c r="L13" s="4">
        <f t="shared" si="4"/>
        <v>0.88044681817158443</v>
      </c>
      <c r="N13">
        <f t="shared" si="10"/>
        <v>4</v>
      </c>
      <c r="O13" s="8">
        <f t="shared" si="11"/>
        <v>3.75</v>
      </c>
      <c r="P13" s="8">
        <f t="shared" si="5"/>
        <v>0.86481744484790535</v>
      </c>
      <c r="Q13" s="8">
        <f t="shared" si="2"/>
        <v>0.86481744484790535</v>
      </c>
      <c r="R13" s="8">
        <f t="shared" si="2"/>
        <v>0.86481744484790535</v>
      </c>
      <c r="S13" s="9"/>
      <c r="T13" s="13">
        <f t="shared" si="12"/>
        <v>4</v>
      </c>
      <c r="U13" s="9">
        <f t="shared" si="6"/>
        <v>3.75</v>
      </c>
      <c r="V13" s="9">
        <f t="shared" si="7"/>
        <v>0.74790921291325985</v>
      </c>
      <c r="W13" s="9">
        <f t="shared" si="8"/>
        <v>0.74790921291325985</v>
      </c>
      <c r="X13" s="9">
        <f t="shared" si="9"/>
        <v>0.74790921291325985</v>
      </c>
    </row>
    <row r="14" spans="10:24" x14ac:dyDescent="0.2">
      <c r="J14" s="4">
        <v>3</v>
      </c>
      <c r="K14" s="4">
        <f t="shared" si="1"/>
        <v>0.91199934100055191</v>
      </c>
      <c r="L14" s="4">
        <f t="shared" si="4"/>
        <v>0.83174279798544093</v>
      </c>
      <c r="N14">
        <f t="shared" si="10"/>
        <v>5</v>
      </c>
      <c r="O14" s="8">
        <f t="shared" si="11"/>
        <v>4.6875</v>
      </c>
      <c r="P14" s="8">
        <f t="shared" si="5"/>
        <v>0.79431507874080121</v>
      </c>
      <c r="Q14" s="8">
        <f t="shared" si="2"/>
        <v>0.79431507874080121</v>
      </c>
      <c r="R14" s="8">
        <f t="shared" si="2"/>
        <v>0.79431507874080121</v>
      </c>
      <c r="S14" s="9"/>
      <c r="T14" s="13">
        <f t="shared" si="12"/>
        <v>5</v>
      </c>
      <c r="U14" s="9">
        <f t="shared" si="6"/>
        <v>4.6875</v>
      </c>
      <c r="V14" s="9">
        <f t="shared" si="7"/>
        <v>0.63093644431500517</v>
      </c>
      <c r="W14" s="9">
        <f t="shared" si="8"/>
        <v>0.63093644431500517</v>
      </c>
      <c r="X14" s="9">
        <f t="shared" si="9"/>
        <v>0.63093644431500517</v>
      </c>
    </row>
    <row r="15" spans="10:24" x14ac:dyDescent="0.2">
      <c r="J15" s="4">
        <v>3.5</v>
      </c>
      <c r="K15" s="4">
        <f t="shared" si="1"/>
        <v>0.88152184968419423</v>
      </c>
      <c r="L15" s="4">
        <f t="shared" si="4"/>
        <v>0.77708077147064314</v>
      </c>
      <c r="N15">
        <f t="shared" si="10"/>
        <v>6</v>
      </c>
      <c r="O15" s="8">
        <f t="shared" si="11"/>
        <v>5.625</v>
      </c>
      <c r="P15" s="8">
        <f t="shared" si="5"/>
        <v>0.71327472285938254</v>
      </c>
      <c r="Q15" s="8">
        <f t="shared" si="2"/>
        <v>0.71327472285938254</v>
      </c>
      <c r="R15" s="8">
        <f t="shared" si="2"/>
        <v>0.71327472285938254</v>
      </c>
      <c r="S15" s="9"/>
      <c r="T15" s="13">
        <f t="shared" si="12"/>
        <v>6</v>
      </c>
      <c r="U15" s="9">
        <f t="shared" si="6"/>
        <v>5.625</v>
      </c>
      <c r="V15" s="9">
        <f t="shared" si="7"/>
        <v>0.50876083027012897</v>
      </c>
      <c r="W15" s="9">
        <f t="shared" si="8"/>
        <v>0.50876083027012897</v>
      </c>
      <c r="X15" s="9">
        <f t="shared" si="9"/>
        <v>0.50876083027012897</v>
      </c>
    </row>
    <row r="16" spans="10:24" x14ac:dyDescent="0.2">
      <c r="J16" s="4">
        <v>4</v>
      </c>
      <c r="K16" s="4">
        <f t="shared" si="1"/>
        <v>0.84719000031087033</v>
      </c>
      <c r="L16" s="4">
        <f t="shared" si="4"/>
        <v>0.71773089662673251</v>
      </c>
      <c r="N16">
        <f t="shared" si="10"/>
        <v>7</v>
      </c>
      <c r="O16" s="8">
        <f t="shared" si="11"/>
        <v>6.5625</v>
      </c>
      <c r="P16" s="8">
        <f t="shared" si="5"/>
        <v>0.6244186883680245</v>
      </c>
      <c r="Q16" s="8">
        <f t="shared" si="2"/>
        <v>0.6244186883680245</v>
      </c>
      <c r="R16" s="8">
        <f t="shared" si="2"/>
        <v>0.6244186883680245</v>
      </c>
      <c r="S16" s="9"/>
      <c r="T16" s="13">
        <f t="shared" si="12"/>
        <v>7</v>
      </c>
      <c r="U16" s="9">
        <f t="shared" si="6"/>
        <v>6.5625</v>
      </c>
      <c r="V16" s="9">
        <f t="shared" si="7"/>
        <v>0.38989869838324409</v>
      </c>
      <c r="W16" s="9">
        <f t="shared" si="8"/>
        <v>0.38989869838324409</v>
      </c>
      <c r="X16" s="9">
        <f t="shared" si="9"/>
        <v>0.38989869838324409</v>
      </c>
    </row>
    <row r="17" spans="10:24" x14ac:dyDescent="0.2">
      <c r="J17" s="4">
        <v>4.5</v>
      </c>
      <c r="K17" s="4">
        <f t="shared" si="1"/>
        <v>0.80934090894006483</v>
      </c>
      <c r="L17" s="4">
        <f t="shared" si="4"/>
        <v>0.65503270688393034</v>
      </c>
      <c r="N17">
        <f t="shared" si="10"/>
        <v>8</v>
      </c>
      <c r="O17" s="8">
        <f t="shared" si="11"/>
        <v>7.5</v>
      </c>
      <c r="P17" s="8">
        <f t="shared" si="5"/>
        <v>0.53066534979266333</v>
      </c>
      <c r="Q17" s="8">
        <f t="shared" si="2"/>
        <v>0.53066534979266333</v>
      </c>
      <c r="R17" s="8">
        <f t="shared" si="2"/>
        <v>0.53066534979266333</v>
      </c>
      <c r="S17" s="9"/>
      <c r="T17" s="13">
        <f t="shared" si="12"/>
        <v>8</v>
      </c>
      <c r="U17" s="9">
        <f t="shared" si="6"/>
        <v>7.5</v>
      </c>
      <c r="V17" s="9">
        <f t="shared" si="7"/>
        <v>0.28160571347056973</v>
      </c>
      <c r="W17" s="9">
        <f t="shared" si="8"/>
        <v>0.28160571347056973</v>
      </c>
      <c r="X17" s="9">
        <f t="shared" si="9"/>
        <v>0.28160571347056973</v>
      </c>
    </row>
    <row r="18" spans="10:24" x14ac:dyDescent="0.2">
      <c r="J18" s="4">
        <v>5</v>
      </c>
      <c r="K18" s="4">
        <f t="shared" si="1"/>
        <v>0.76834343244361869</v>
      </c>
      <c r="L18" s="4">
        <f t="shared" si="4"/>
        <v>0.59035163017924164</v>
      </c>
      <c r="N18">
        <f t="shared" si="10"/>
        <v>9</v>
      </c>
      <c r="O18" s="8">
        <f t="shared" si="11"/>
        <v>8.4375</v>
      </c>
      <c r="P18" s="8">
        <f t="shared" si="5"/>
        <v>0.43500610874333151</v>
      </c>
      <c r="Q18" s="8">
        <f t="shared" si="2"/>
        <v>0.43500610874333151</v>
      </c>
      <c r="R18" s="8">
        <f t="shared" si="2"/>
        <v>0.43500610874333151</v>
      </c>
      <c r="S18" s="9"/>
      <c r="T18" s="13">
        <f t="shared" si="12"/>
        <v>9</v>
      </c>
      <c r="U18" s="9">
        <f t="shared" si="6"/>
        <v>8.4375</v>
      </c>
      <c r="V18" s="9">
        <f t="shared" si="7"/>
        <v>0.18923031464401516</v>
      </c>
      <c r="W18" s="9">
        <f t="shared" si="8"/>
        <v>0.18923031464401516</v>
      </c>
      <c r="X18" s="9">
        <f t="shared" si="9"/>
        <v>0.18923031464401516</v>
      </c>
    </row>
    <row r="19" spans="10:24" x14ac:dyDescent="0.2">
      <c r="J19" s="4">
        <v>5.5</v>
      </c>
      <c r="K19" s="4">
        <f t="shared" si="1"/>
        <v>0.72459361872952466</v>
      </c>
      <c r="L19" s="4">
        <f t="shared" si="4"/>
        <v>0.52503591230354774</v>
      </c>
      <c r="N19">
        <f t="shared" si="10"/>
        <v>10</v>
      </c>
      <c r="O19" s="8">
        <f t="shared" si="11"/>
        <v>9.375</v>
      </c>
      <c r="P19" s="8">
        <f t="shared" si="5"/>
        <v>0.34038163355083767</v>
      </c>
      <c r="Q19" s="8">
        <f t="shared" si="2"/>
        <v>0.34038163355083767</v>
      </c>
      <c r="R19" s="8">
        <f t="shared" si="2"/>
        <v>0.34038163355083767</v>
      </c>
      <c r="S19" s="9"/>
      <c r="T19" s="13">
        <f t="shared" si="12"/>
        <v>10</v>
      </c>
      <c r="U19" s="9">
        <f t="shared" si="6"/>
        <v>9.375</v>
      </c>
      <c r="V19" s="9">
        <f t="shared" si="7"/>
        <v>0.11585965645873673</v>
      </c>
      <c r="W19" s="9">
        <f t="shared" si="8"/>
        <v>0.11585965645873673</v>
      </c>
      <c r="X19" s="9">
        <f t="shared" si="9"/>
        <v>0.11585965645873673</v>
      </c>
    </row>
    <row r="20" spans="10:24" x14ac:dyDescent="0.2">
      <c r="J20" s="4">
        <v>6</v>
      </c>
      <c r="K20" s="4">
        <f t="shared" si="1"/>
        <v>0.67850984806018821</v>
      </c>
      <c r="L20" s="4">
        <f t="shared" si="4"/>
        <v>0.4603756139146597</v>
      </c>
      <c r="N20">
        <f t="shared" si="10"/>
        <v>11</v>
      </c>
      <c r="O20" s="8">
        <f t="shared" si="11"/>
        <v>10.3125</v>
      </c>
      <c r="P20" s="8">
        <f t="shared" si="5"/>
        <v>0.2495632225424364</v>
      </c>
      <c r="Q20" s="8">
        <f t="shared" si="2"/>
        <v>0.2495632225424364</v>
      </c>
      <c r="R20" s="8">
        <f t="shared" si="2"/>
        <v>0.2495632225424364</v>
      </c>
      <c r="S20" s="9"/>
      <c r="T20" s="13">
        <f t="shared" si="12"/>
        <v>11</v>
      </c>
      <c r="U20" s="9">
        <f t="shared" si="6"/>
        <v>10.3125</v>
      </c>
      <c r="V20" s="9">
        <f t="shared" si="7"/>
        <v>6.2281802045765638E-2</v>
      </c>
      <c r="W20" s="9">
        <f t="shared" si="8"/>
        <v>6.2281802045765638E-2</v>
      </c>
      <c r="X20" s="9">
        <f t="shared" si="9"/>
        <v>6.2281802045765638E-2</v>
      </c>
    </row>
    <row r="21" spans="10:24" x14ac:dyDescent="0.2">
      <c r="J21" s="4">
        <v>6.5</v>
      </c>
      <c r="K21" s="4">
        <f t="shared" si="1"/>
        <v>0.63052773276705365</v>
      </c>
      <c r="L21" s="4">
        <f t="shared" si="4"/>
        <v>0.39756522178836101</v>
      </c>
      <c r="N21">
        <f t="shared" si="10"/>
        <v>12</v>
      </c>
      <c r="O21" s="8">
        <f t="shared" si="11"/>
        <v>11.25</v>
      </c>
      <c r="P21" s="8">
        <f t="shared" si="5"/>
        <v>0.1650447961513648</v>
      </c>
      <c r="Q21" s="8">
        <f t="shared" si="2"/>
        <v>0.1650447961513648</v>
      </c>
      <c r="R21" s="8">
        <f t="shared" si="2"/>
        <v>0.1650447961513648</v>
      </c>
      <c r="S21" s="9"/>
      <c r="T21" s="13">
        <f t="shared" si="12"/>
        <v>12</v>
      </c>
      <c r="U21" s="9">
        <f t="shared" si="6"/>
        <v>11.25</v>
      </c>
      <c r="V21" s="9">
        <f t="shared" si="7"/>
        <v>2.7239784736645564E-2</v>
      </c>
      <c r="W21" s="9">
        <f t="shared" si="8"/>
        <v>2.7239784736645564E-2</v>
      </c>
      <c r="X21" s="9">
        <f t="shared" si="9"/>
        <v>2.7239784736645564E-2</v>
      </c>
    </row>
    <row r="22" spans="10:24" x14ac:dyDescent="0.2">
      <c r="J22" s="4">
        <v>7</v>
      </c>
      <c r="K22" s="4">
        <f t="shared" si="1"/>
        <v>0.58109484570576286</v>
      </c>
      <c r="L22" s="4">
        <f t="shared" si="4"/>
        <v>0.33767121970580433</v>
      </c>
      <c r="N22">
        <f t="shared" si="10"/>
        <v>13</v>
      </c>
      <c r="O22" s="8">
        <f t="shared" si="11"/>
        <v>12.1875</v>
      </c>
      <c r="P22" s="8">
        <f t="shared" si="5"/>
        <v>8.8950402367638626E-2</v>
      </c>
      <c r="Q22" s="8">
        <f t="shared" si="2"/>
        <v>8.8950402367638626E-2</v>
      </c>
      <c r="R22" s="8">
        <f t="shared" si="2"/>
        <v>8.8950402367638626E-2</v>
      </c>
      <c r="S22" s="9"/>
      <c r="T22" s="13">
        <f t="shared" si="12"/>
        <v>13</v>
      </c>
      <c r="U22" s="9">
        <f t="shared" si="6"/>
        <v>12.1875</v>
      </c>
      <c r="V22" s="9">
        <f t="shared" si="7"/>
        <v>7.9121740813648117E-3</v>
      </c>
      <c r="W22" s="9">
        <f t="shared" si="8"/>
        <v>7.9121740813648117E-3</v>
      </c>
      <c r="X22" s="9">
        <f t="shared" si="9"/>
        <v>7.9121740813648117E-3</v>
      </c>
    </row>
    <row r="23" spans="10:24" x14ac:dyDescent="0.2">
      <c r="J23" s="4">
        <v>7.5</v>
      </c>
      <c r="K23" s="4">
        <f t="shared" si="1"/>
        <v>0.53066534979266333</v>
      </c>
      <c r="L23" s="4">
        <f t="shared" si="4"/>
        <v>0.28160571347056973</v>
      </c>
      <c r="N23">
        <f t="shared" si="10"/>
        <v>14</v>
      </c>
      <c r="O23" s="8">
        <f t="shared" si="11"/>
        <v>13.125</v>
      </c>
      <c r="P23" s="8">
        <f t="shared" si="5"/>
        <v>2.2961257408488187E-2</v>
      </c>
      <c r="Q23" s="8">
        <f t="shared" si="2"/>
        <v>2.2961257408488187E-2</v>
      </c>
      <c r="R23" s="8">
        <f t="shared" si="2"/>
        <v>2.2961257408488187E-2</v>
      </c>
      <c r="S23" s="9"/>
      <c r="T23" s="13">
        <f t="shared" si="12"/>
        <v>14</v>
      </c>
      <c r="U23" s="9">
        <f t="shared" si="6"/>
        <v>13.125</v>
      </c>
      <c r="V23" s="9">
        <f t="shared" si="7"/>
        <v>5.2721934177885359E-4</v>
      </c>
      <c r="W23" s="9">
        <f t="shared" si="8"/>
        <v>5.2721934177885359E-4</v>
      </c>
      <c r="X23" s="9">
        <f t="shared" si="9"/>
        <v>5.2721934177885359E-4</v>
      </c>
    </row>
    <row r="24" spans="10:24" x14ac:dyDescent="0.2">
      <c r="J24" s="4">
        <v>8</v>
      </c>
      <c r="K24" s="4">
        <f t="shared" si="1"/>
        <v>0.47969460188881391</v>
      </c>
      <c r="L24" s="4">
        <f t="shared" si="4"/>
        <v>0.23010691108126766</v>
      </c>
      <c r="N24">
        <f t="shared" si="10"/>
        <v>15</v>
      </c>
      <c r="O24" s="8">
        <f t="shared" si="11"/>
        <v>14.0625</v>
      </c>
      <c r="P24" s="8">
        <f t="shared" si="5"/>
        <v>-3.1734712122590561E-2</v>
      </c>
      <c r="Q24" s="8">
        <f t="shared" si="2"/>
        <v>-3.1734712122590561E-2</v>
      </c>
      <c r="R24" s="8">
        <f t="shared" si="2"/>
        <v>-3.1734712122590561E-2</v>
      </c>
      <c r="S24" s="9"/>
      <c r="T24" s="13">
        <f t="shared" si="12"/>
        <v>15</v>
      </c>
      <c r="U24" s="9">
        <f t="shared" si="6"/>
        <v>14.0625</v>
      </c>
      <c r="V24" s="9">
        <f t="shared" si="7"/>
        <v>1.0070919535036962E-3</v>
      </c>
      <c r="W24" s="9">
        <f t="shared" si="8"/>
        <v>1.0070919535036962E-3</v>
      </c>
      <c r="X24" s="9">
        <f t="shared" si="9"/>
        <v>1.0070919535036962E-3</v>
      </c>
    </row>
    <row r="25" spans="10:24" x14ac:dyDescent="0.2">
      <c r="J25" s="4">
        <v>8.5</v>
      </c>
      <c r="K25" s="4">
        <f t="shared" si="1"/>
        <v>0.42863380414258179</v>
      </c>
      <c r="L25" s="4">
        <f t="shared" si="4"/>
        <v>0.18372693805374116</v>
      </c>
      <c r="N25">
        <f t="shared" si="10"/>
        <v>16</v>
      </c>
      <c r="O25" s="8">
        <f t="shared" si="11"/>
        <v>15</v>
      </c>
      <c r="P25" s="8">
        <f t="shared" si="5"/>
        <v>-7.4469049040943883E-2</v>
      </c>
      <c r="Q25" s="8">
        <f t="shared" si="5"/>
        <v>-7.4469049040943883E-2</v>
      </c>
      <c r="R25" s="8">
        <f t="shared" si="5"/>
        <v>-7.4469049040943883E-2</v>
      </c>
      <c r="S25" s="9"/>
      <c r="T25" s="13">
        <f t="shared" si="12"/>
        <v>16</v>
      </c>
      <c r="U25" s="9">
        <f t="shared" si="6"/>
        <v>15</v>
      </c>
      <c r="V25" s="9">
        <f t="shared" si="7"/>
        <v>5.5456392650625047E-3</v>
      </c>
      <c r="W25" s="9">
        <f t="shared" si="8"/>
        <v>5.5456392650625047E-3</v>
      </c>
      <c r="X25" s="9">
        <f t="shared" si="9"/>
        <v>5.5456392650625047E-3</v>
      </c>
    </row>
    <row r="26" spans="10:24" x14ac:dyDescent="0.2">
      <c r="J26" s="4">
        <v>9</v>
      </c>
      <c r="K26" s="4">
        <f t="shared" si="1"/>
        <v>0.37792477467422725</v>
      </c>
      <c r="L26" s="4">
        <f t="shared" si="4"/>
        <v>0.14282713531256544</v>
      </c>
      <c r="N26">
        <f t="shared" si="10"/>
        <v>17</v>
      </c>
      <c r="O26" s="8">
        <f t="shared" si="11"/>
        <v>15.9375</v>
      </c>
      <c r="P26" s="8">
        <f t="shared" si="5"/>
        <v>-0.10509414923841887</v>
      </c>
      <c r="Q26" s="8">
        <f t="shared" si="5"/>
        <v>-0.10509414923841887</v>
      </c>
      <c r="R26" s="8">
        <f t="shared" si="5"/>
        <v>-0.10509414923841887</v>
      </c>
      <c r="S26" s="9"/>
      <c r="T26" s="13">
        <f t="shared" si="12"/>
        <v>17</v>
      </c>
      <c r="U26" s="9">
        <f t="shared" si="6"/>
        <v>15.9375</v>
      </c>
      <c r="V26" s="9">
        <f t="shared" si="7"/>
        <v>1.1044780204147057E-2</v>
      </c>
      <c r="W26" s="9">
        <f t="shared" si="8"/>
        <v>1.1044780204147057E-2</v>
      </c>
      <c r="X26" s="9">
        <f t="shared" si="9"/>
        <v>1.1044780204147057E-2</v>
      </c>
    </row>
    <row r="27" spans="10:24" x14ac:dyDescent="0.2">
      <c r="J27" s="4">
        <v>9.5</v>
      </c>
      <c r="K27" s="4">
        <f t="shared" si="1"/>
        <v>0.32799490720983976</v>
      </c>
      <c r="L27" s="4">
        <f t="shared" si="4"/>
        <v>0.1075806591555914</v>
      </c>
      <c r="N27">
        <f t="shared" si="10"/>
        <v>18</v>
      </c>
      <c r="O27" s="8">
        <f t="shared" si="11"/>
        <v>16.875</v>
      </c>
      <c r="P27" s="8">
        <f t="shared" si="5"/>
        <v>-0.12396059001983331</v>
      </c>
      <c r="Q27" s="8">
        <f t="shared" si="5"/>
        <v>-0.12396059001983331</v>
      </c>
      <c r="R27" s="8">
        <f t="shared" si="5"/>
        <v>-0.12396059001983331</v>
      </c>
      <c r="S27" s="9"/>
      <c r="T27" s="13">
        <f t="shared" si="12"/>
        <v>18</v>
      </c>
      <c r="U27" s="9">
        <f t="shared" si="6"/>
        <v>16.875</v>
      </c>
      <c r="V27" s="9">
        <f t="shared" si="7"/>
        <v>1.5366227878065198E-2</v>
      </c>
      <c r="W27" s="9">
        <f t="shared" si="8"/>
        <v>1.5366227878065198E-2</v>
      </c>
      <c r="X27" s="9">
        <f t="shared" si="9"/>
        <v>1.5366227878065198E-2</v>
      </c>
    </row>
    <row r="28" spans="10:24" x14ac:dyDescent="0.2">
      <c r="J28" s="4">
        <v>10</v>
      </c>
      <c r="K28" s="4">
        <f t="shared" si="1"/>
        <v>0.27925238598810254</v>
      </c>
      <c r="L28" s="4">
        <f t="shared" si="4"/>
        <v>7.79818950800482E-2</v>
      </c>
      <c r="N28">
        <f t="shared" si="10"/>
        <v>19</v>
      </c>
      <c r="O28" s="8">
        <f t="shared" si="11"/>
        <v>17.8125</v>
      </c>
      <c r="P28" s="8">
        <f t="shared" si="5"/>
        <v>-0.13187233619812769</v>
      </c>
      <c r="Q28" s="8">
        <f t="shared" si="5"/>
        <v>-0.13187233619812769</v>
      </c>
      <c r="R28" s="8">
        <f t="shared" si="5"/>
        <v>-0.13187233619812769</v>
      </c>
      <c r="S28" s="9"/>
      <c r="T28" s="13">
        <f t="shared" si="12"/>
        <v>19</v>
      </c>
      <c r="U28" s="9">
        <f t="shared" si="6"/>
        <v>17.8125</v>
      </c>
      <c r="V28" s="9">
        <f t="shared" si="7"/>
        <v>1.7390313054352017E-2</v>
      </c>
      <c r="W28" s="9">
        <f t="shared" si="8"/>
        <v>1.7390313054352017E-2</v>
      </c>
      <c r="X28" s="9">
        <f t="shared" si="9"/>
        <v>1.7390313054352017E-2</v>
      </c>
    </row>
    <row r="29" spans="10:24" x14ac:dyDescent="0.2">
      <c r="J29" s="4">
        <v>10.5</v>
      </c>
      <c r="K29" s="4">
        <f t="shared" si="1"/>
        <v>0.23208171802751354</v>
      </c>
      <c r="L29" s="4">
        <f t="shared" si="4"/>
        <v>5.3861923842602306E-2</v>
      </c>
      <c r="N29">
        <f t="shared" si="10"/>
        <v>20</v>
      </c>
      <c r="O29" s="8">
        <f t="shared" si="11"/>
        <v>18.75</v>
      </c>
      <c r="P29" s="8">
        <f t="shared" si="5"/>
        <v>-0.13002282016841363</v>
      </c>
      <c r="Q29" s="8">
        <f t="shared" si="5"/>
        <v>-0.13002282016841363</v>
      </c>
      <c r="R29" s="8">
        <f t="shared" si="5"/>
        <v>-0.13002282016841363</v>
      </c>
      <c r="S29" s="9"/>
      <c r="T29" s="13">
        <f t="shared" si="12"/>
        <v>20</v>
      </c>
      <c r="U29" s="9">
        <f t="shared" si="6"/>
        <v>18.75</v>
      </c>
      <c r="V29" s="9">
        <f t="shared" si="7"/>
        <v>1.6905933764547628E-2</v>
      </c>
      <c r="W29" s="9">
        <f t="shared" si="8"/>
        <v>1.6905933764547628E-2</v>
      </c>
      <c r="X29" s="9">
        <f t="shared" si="9"/>
        <v>1.6905933764547628E-2</v>
      </c>
    </row>
    <row r="30" spans="10:24" x14ac:dyDescent="0.2">
      <c r="J30" s="4">
        <v>11</v>
      </c>
      <c r="K30" s="4">
        <f t="shared" si="1"/>
        <v>0.18683963972426879</v>
      </c>
      <c r="L30" s="4">
        <f t="shared" si="4"/>
        <v>3.4909050972294561E-2</v>
      </c>
      <c r="N30">
        <f t="shared" si="10"/>
        <v>21</v>
      </c>
      <c r="O30" s="8">
        <f t="shared" si="11"/>
        <v>19.6875</v>
      </c>
      <c r="P30" s="8">
        <f t="shared" si="5"/>
        <v>-0.11991577194446358</v>
      </c>
      <c r="Q30" s="8">
        <f t="shared" si="5"/>
        <v>-0.11991577194446358</v>
      </c>
      <c r="R30" s="8">
        <f t="shared" si="5"/>
        <v>-0.11991577194446358</v>
      </c>
      <c r="S30" s="9"/>
      <c r="T30" s="13">
        <f t="shared" si="12"/>
        <v>21</v>
      </c>
      <c r="U30" s="9">
        <f t="shared" si="6"/>
        <v>19.6875</v>
      </c>
      <c r="V30" s="9">
        <f t="shared" si="7"/>
        <v>1.4379792361036599E-2</v>
      </c>
      <c r="W30" s="9">
        <f t="shared" si="8"/>
        <v>1.4379792361036599E-2</v>
      </c>
      <c r="X30" s="9">
        <f t="shared" si="9"/>
        <v>1.4379792361036599E-2</v>
      </c>
    </row>
    <row r="31" spans="10:24" x14ac:dyDescent="0.2">
      <c r="J31" s="4">
        <v>11.5</v>
      </c>
      <c r="K31" s="4">
        <f t="shared" si="1"/>
        <v>0.14385144883571618</v>
      </c>
      <c r="L31" s="4">
        <f t="shared" si="4"/>
        <v>2.0693239332134673E-2</v>
      </c>
      <c r="N31">
        <f t="shared" si="10"/>
        <v>22</v>
      </c>
      <c r="O31" s="8">
        <f t="shared" si="11"/>
        <v>20.625</v>
      </c>
      <c r="P31" s="8">
        <f t="shared" si="5"/>
        <v>-0.10327532831692425</v>
      </c>
      <c r="Q31" s="8">
        <f t="shared" si="5"/>
        <v>-0.10327532831692425</v>
      </c>
      <c r="R31" s="8">
        <f t="shared" si="5"/>
        <v>-0.10327532831692425</v>
      </c>
      <c r="S31" s="9"/>
      <c r="T31" s="13">
        <f t="shared" si="12"/>
        <v>22</v>
      </c>
      <c r="U31" s="9">
        <f t="shared" si="6"/>
        <v>20.625</v>
      </c>
      <c r="V31" s="9">
        <f t="shared" si="7"/>
        <v>1.0665793438968497E-2</v>
      </c>
      <c r="W31" s="9">
        <f t="shared" si="8"/>
        <v>1.0665793438968497E-2</v>
      </c>
      <c r="X31" s="9">
        <f t="shared" si="9"/>
        <v>1.0665793438968497E-2</v>
      </c>
    </row>
    <row r="32" spans="10:24" x14ac:dyDescent="0.2">
      <c r="J32" s="4">
        <v>12</v>
      </c>
      <c r="K32" s="4">
        <f t="shared" si="1"/>
        <v>0.10340780628670594</v>
      </c>
      <c r="L32" s="4">
        <f t="shared" si="4"/>
        <v>1.0693174401028901E-2</v>
      </c>
      <c r="N32">
        <f t="shared" si="10"/>
        <v>23</v>
      </c>
      <c r="O32" s="8">
        <f t="shared" si="11"/>
        <v>21.5625</v>
      </c>
      <c r="P32" s="8">
        <f t="shared" si="5"/>
        <v>-8.1950346935385096E-2</v>
      </c>
      <c r="Q32" s="8">
        <f t="shared" si="5"/>
        <v>-8.1950346935385096E-2</v>
      </c>
      <c r="R32" s="8">
        <f t="shared" si="5"/>
        <v>-8.1950346935385096E-2</v>
      </c>
      <c r="S32" s="9"/>
      <c r="T32" s="13">
        <f t="shared" si="12"/>
        <v>23</v>
      </c>
      <c r="U32" s="9">
        <f t="shared" si="6"/>
        <v>21.5625</v>
      </c>
      <c r="V32" s="9">
        <f t="shared" si="7"/>
        <v>6.7158593628299816E-3</v>
      </c>
      <c r="W32" s="9">
        <f t="shared" si="8"/>
        <v>6.7158593628299816E-3</v>
      </c>
      <c r="X32" s="9">
        <f t="shared" si="9"/>
        <v>6.7158593628299816E-3</v>
      </c>
    </row>
    <row r="33" spans="10:24" x14ac:dyDescent="0.2">
      <c r="J33" s="4">
        <v>12.5</v>
      </c>
      <c r="K33" s="4">
        <f t="shared" si="1"/>
        <v>6.5762045022241603E-2</v>
      </c>
      <c r="L33" s="4">
        <f t="shared" si="4"/>
        <v>4.3246465655073316E-3</v>
      </c>
      <c r="N33">
        <f t="shared" si="10"/>
        <v>24</v>
      </c>
      <c r="O33" s="8">
        <f t="shared" si="11"/>
        <v>22.5</v>
      </c>
      <c r="P33" s="8">
        <f t="shared" si="5"/>
        <v>-5.7817975973682149E-2</v>
      </c>
      <c r="Q33" s="8">
        <f t="shared" si="5"/>
        <v>-5.7817975973682149E-2</v>
      </c>
      <c r="R33" s="8">
        <f t="shared" si="5"/>
        <v>-5.7817975973682149E-2</v>
      </c>
      <c r="S33" s="9"/>
      <c r="T33" s="13">
        <f t="shared" si="12"/>
        <v>24</v>
      </c>
      <c r="U33" s="9">
        <f t="shared" si="6"/>
        <v>22.5</v>
      </c>
      <c r="V33" s="9">
        <f t="shared" si="7"/>
        <v>3.3429183456932863E-3</v>
      </c>
      <c r="W33" s="9">
        <f t="shared" si="8"/>
        <v>3.3429183456932863E-3</v>
      </c>
      <c r="X33" s="9">
        <f t="shared" si="9"/>
        <v>3.3429183456932863E-3</v>
      </c>
    </row>
    <row r="34" spans="10:24" x14ac:dyDescent="0.2">
      <c r="J34" s="4">
        <v>13</v>
      </c>
      <c r="K34" s="4">
        <f t="shared" si="1"/>
        <v>3.1128015434089676E-2</v>
      </c>
      <c r="L34" s="4">
        <f t="shared" si="4"/>
        <v>9.6895334486492507E-4</v>
      </c>
      <c r="N34">
        <f t="shared" si="10"/>
        <v>25</v>
      </c>
      <c r="O34" s="8">
        <f t="shared" si="11"/>
        <v>23.4375</v>
      </c>
      <c r="P34" s="8">
        <f t="shared" si="5"/>
        <v>-3.2691383136788182E-2</v>
      </c>
      <c r="Q34" s="8">
        <f t="shared" si="5"/>
        <v>-3.2691383136788182E-2</v>
      </c>
      <c r="R34" s="8">
        <f t="shared" si="5"/>
        <v>-3.2691383136788182E-2</v>
      </c>
      <c r="S34" s="9"/>
      <c r="T34" s="13">
        <f t="shared" si="12"/>
        <v>25</v>
      </c>
      <c r="U34" s="9">
        <f t="shared" si="6"/>
        <v>23.4375</v>
      </c>
      <c r="V34" s="9">
        <f t="shared" si="7"/>
        <v>1.0687265313962786E-3</v>
      </c>
      <c r="W34" s="9">
        <f t="shared" si="8"/>
        <v>1.0687265313962786E-3</v>
      </c>
      <c r="X34" s="9">
        <f t="shared" si="9"/>
        <v>1.0687265313962786E-3</v>
      </c>
    </row>
    <row r="35" spans="10:24" x14ac:dyDescent="0.2">
      <c r="J35" s="4">
        <v>13.5</v>
      </c>
      <c r="K35" s="4">
        <f t="shared" si="1"/>
        <v>-3.2151116731660346E-4</v>
      </c>
      <c r="L35" s="4">
        <f t="shared" si="4"/>
        <v>1.0336943070928498E-7</v>
      </c>
      <c r="N35">
        <f t="shared" si="10"/>
        <v>26</v>
      </c>
      <c r="O35" s="8">
        <f t="shared" si="11"/>
        <v>24.375</v>
      </c>
      <c r="P35" s="8">
        <f t="shared" si="5"/>
        <v>-8.2361441580982818E-3</v>
      </c>
      <c r="Q35" s="8">
        <f t="shared" si="5"/>
        <v>-8.2361441580982818E-3</v>
      </c>
      <c r="R35" s="8">
        <f t="shared" si="5"/>
        <v>-8.2361441580982818E-3</v>
      </c>
      <c r="S35" s="9"/>
      <c r="T35" s="13">
        <f t="shared" si="12"/>
        <v>26</v>
      </c>
      <c r="U35" s="9">
        <f t="shared" si="6"/>
        <v>24.375</v>
      </c>
      <c r="V35" s="9">
        <f t="shared" si="7"/>
        <v>6.7834070592976453E-5</v>
      </c>
      <c r="W35" s="9">
        <f t="shared" si="8"/>
        <v>6.7834070592976453E-5</v>
      </c>
      <c r="X35" s="9">
        <f t="shared" si="9"/>
        <v>6.7834070592976453E-5</v>
      </c>
    </row>
    <row r="36" spans="10:24" x14ac:dyDescent="0.2">
      <c r="J36" s="4">
        <v>14</v>
      </c>
      <c r="K36" s="4">
        <f t="shared" si="1"/>
        <v>-2.8455867855251293E-2</v>
      </c>
      <c r="L36" s="4">
        <f t="shared" si="4"/>
        <v>8.0973641539552378E-4</v>
      </c>
      <c r="N36">
        <f t="shared" si="10"/>
        <v>27</v>
      </c>
      <c r="O36" s="8">
        <f t="shared" si="11"/>
        <v>25.3125</v>
      </c>
      <c r="P36" s="8">
        <f t="shared" si="5"/>
        <v>1.4100840374147217E-2</v>
      </c>
      <c r="Q36" s="8">
        <f t="shared" si="5"/>
        <v>1.4100840374147217E-2</v>
      </c>
      <c r="R36" s="8">
        <f t="shared" si="5"/>
        <v>1.4100840374147217E-2</v>
      </c>
      <c r="S36" s="9"/>
      <c r="T36" s="13">
        <f t="shared" si="12"/>
        <v>27</v>
      </c>
      <c r="U36" s="9">
        <f t="shared" si="6"/>
        <v>25.3125</v>
      </c>
      <c r="V36" s="9">
        <f t="shared" si="7"/>
        <v>1.9883369925718022E-4</v>
      </c>
      <c r="W36" s="9">
        <f t="shared" si="8"/>
        <v>1.9883369925718022E-4</v>
      </c>
      <c r="X36" s="9">
        <f t="shared" si="9"/>
        <v>1.9883369925718022E-4</v>
      </c>
    </row>
    <row r="37" spans="10:24" x14ac:dyDescent="0.2">
      <c r="J37" s="4">
        <v>14.5</v>
      </c>
      <c r="K37" s="4">
        <f t="shared" si="1"/>
        <v>-5.3186941379727924E-2</v>
      </c>
      <c r="L37" s="4">
        <f t="shared" si="4"/>
        <v>2.8288507333306145E-3</v>
      </c>
      <c r="N37">
        <f t="shared" si="10"/>
        <v>28</v>
      </c>
      <c r="O37" s="8">
        <f t="shared" si="11"/>
        <v>26.25</v>
      </c>
      <c r="P37" s="8">
        <f t="shared" si="5"/>
        <v>3.3146848864688744E-2</v>
      </c>
      <c r="Q37" s="8">
        <f t="shared" si="5"/>
        <v>3.3146848864688744E-2</v>
      </c>
      <c r="R37" s="8">
        <f t="shared" si="5"/>
        <v>3.3146848864688744E-2</v>
      </c>
      <c r="S37" s="9"/>
      <c r="T37" s="13">
        <f t="shared" si="12"/>
        <v>28</v>
      </c>
      <c r="U37" s="9">
        <f t="shared" si="6"/>
        <v>26.25</v>
      </c>
      <c r="V37" s="9">
        <f t="shared" si="7"/>
        <v>1.0987135896585174E-3</v>
      </c>
      <c r="W37" s="9">
        <f t="shared" si="8"/>
        <v>1.0987135896585174E-3</v>
      </c>
      <c r="X37" s="9">
        <f t="shared" si="9"/>
        <v>1.0987135896585174E-3</v>
      </c>
    </row>
    <row r="38" spans="10:24" x14ac:dyDescent="0.2">
      <c r="J38" s="4">
        <v>15</v>
      </c>
      <c r="K38" s="4">
        <f t="shared" si="1"/>
        <v>-7.4469049040943883E-2</v>
      </c>
      <c r="L38" s="4">
        <f t="shared" si="4"/>
        <v>5.5456392650625047E-3</v>
      </c>
      <c r="N38">
        <f t="shared" si="10"/>
        <v>29</v>
      </c>
      <c r="O38" s="8">
        <f t="shared" si="11"/>
        <v>27.1875</v>
      </c>
      <c r="P38" s="8">
        <f t="shared" si="5"/>
        <v>4.8041165719700817E-2</v>
      </c>
      <c r="Q38" s="8">
        <f t="shared" si="5"/>
        <v>4.8041165719700817E-2</v>
      </c>
      <c r="R38" s="8">
        <f t="shared" si="5"/>
        <v>4.8041165719700817E-2</v>
      </c>
      <c r="S38" s="9"/>
      <c r="T38" s="13">
        <f t="shared" si="12"/>
        <v>29</v>
      </c>
      <c r="U38" s="9">
        <f t="shared" si="6"/>
        <v>27.1875</v>
      </c>
      <c r="V38" s="9">
        <f t="shared" si="7"/>
        <v>2.3079536037077567E-3</v>
      </c>
      <c r="W38" s="9">
        <f t="shared" si="8"/>
        <v>2.3079536037077567E-3</v>
      </c>
      <c r="X38" s="9">
        <f t="shared" si="9"/>
        <v>2.3079536037077567E-3</v>
      </c>
    </row>
    <row r="39" spans="10:24" x14ac:dyDescent="0.2">
      <c r="J39" s="4">
        <v>15.5</v>
      </c>
      <c r="K39" s="4">
        <f t="shared" si="1"/>
        <v>-9.2298254954942663E-2</v>
      </c>
      <c r="L39" s="4">
        <f t="shared" si="4"/>
        <v>8.5189678677275987E-3</v>
      </c>
      <c r="N39">
        <f t="shared" si="10"/>
        <v>30</v>
      </c>
      <c r="O39" s="8">
        <f t="shared" si="11"/>
        <v>28.125</v>
      </c>
      <c r="P39" s="8">
        <f t="shared" si="5"/>
        <v>5.8254165474760804E-2</v>
      </c>
      <c r="Q39" s="8">
        <f t="shared" si="5"/>
        <v>5.8254165474760804E-2</v>
      </c>
      <c r="R39" s="8">
        <f t="shared" si="5"/>
        <v>5.8254165474760804E-2</v>
      </c>
      <c r="S39" s="9"/>
      <c r="T39" s="13">
        <f t="shared" si="12"/>
        <v>30</v>
      </c>
      <c r="U39" s="9">
        <f t="shared" si="6"/>
        <v>28.125</v>
      </c>
      <c r="V39" s="9">
        <f t="shared" si="7"/>
        <v>3.3935477951608137E-3</v>
      </c>
      <c r="W39" s="9">
        <f t="shared" si="8"/>
        <v>3.3935477951608137E-3</v>
      </c>
      <c r="X39" s="9">
        <f t="shared" si="9"/>
        <v>3.3935477951608137E-3</v>
      </c>
    </row>
    <row r="40" spans="10:24" x14ac:dyDescent="0.2">
      <c r="J40" s="4">
        <v>16</v>
      </c>
      <c r="K40" s="4">
        <f t="shared" si="1"/>
        <v>-0.10671114546963795</v>
      </c>
      <c r="L40" s="4">
        <f t="shared" si="4"/>
        <v>1.1387268567442231E-2</v>
      </c>
      <c r="N40">
        <f t="shared" si="10"/>
        <v>31</v>
      </c>
      <c r="O40" s="8">
        <f t="shared" si="11"/>
        <v>29.0625</v>
      </c>
      <c r="P40" s="8">
        <f t="shared" si="5"/>
        <v>6.358582205747064E-2</v>
      </c>
      <c r="Q40" s="8">
        <f t="shared" si="5"/>
        <v>6.358582205747064E-2</v>
      </c>
      <c r="R40" s="8">
        <f t="shared" si="5"/>
        <v>6.358582205747064E-2</v>
      </c>
      <c r="S40" s="9"/>
      <c r="T40" s="13">
        <f t="shared" si="12"/>
        <v>31</v>
      </c>
      <c r="U40" s="9">
        <f t="shared" si="6"/>
        <v>29.0625</v>
      </c>
      <c r="V40" s="9">
        <f t="shared" si="7"/>
        <v>4.0431567667243195E-3</v>
      </c>
      <c r="W40" s="9">
        <f t="shared" si="8"/>
        <v>4.0431567667243195E-3</v>
      </c>
      <c r="X40" s="9">
        <f t="shared" si="9"/>
        <v>4.0431567667243195E-3</v>
      </c>
    </row>
    <row r="41" spans="10:24" x14ac:dyDescent="0.2">
      <c r="J41" s="4">
        <v>16.5</v>
      </c>
      <c r="K41" s="4">
        <f t="shared" si="1"/>
        <v>-0.11778309104096163</v>
      </c>
      <c r="L41" s="4">
        <f t="shared" si="4"/>
        <v>1.3872856535163456E-2</v>
      </c>
      <c r="N41">
        <f t="shared" si="10"/>
        <v>32</v>
      </c>
      <c r="O41" s="8">
        <f t="shared" si="11"/>
        <v>30</v>
      </c>
      <c r="P41" s="8">
        <f t="shared" si="5"/>
        <v>6.4155874571976468E-2</v>
      </c>
      <c r="Q41" s="8">
        <f t="shared" si="5"/>
        <v>6.4155874571976468E-2</v>
      </c>
      <c r="R41" s="8">
        <f t="shared" si="5"/>
        <v>6.4155874571976468E-2</v>
      </c>
      <c r="S41" s="9"/>
      <c r="T41" s="13">
        <f t="shared" si="12"/>
        <v>32</v>
      </c>
      <c r="U41" s="9">
        <f t="shared" si="6"/>
        <v>30</v>
      </c>
      <c r="V41" s="9">
        <f t="shared" si="7"/>
        <v>4.1159762420951767E-3</v>
      </c>
      <c r="W41" s="9">
        <f t="shared" si="8"/>
        <v>4.1159762420951767E-3</v>
      </c>
      <c r="X41" s="9">
        <f t="shared" si="9"/>
        <v>4.1159762420951767E-3</v>
      </c>
    </row>
    <row r="42" spans="10:24" x14ac:dyDescent="0.2">
      <c r="J42" s="4">
        <v>17</v>
      </c>
      <c r="K42" s="4">
        <f t="shared" si="1"/>
        <v>-0.12562602892413821</v>
      </c>
      <c r="L42" s="4">
        <f t="shared" si="4"/>
        <v>1.5781899143248412E-2</v>
      </c>
      <c r="O42" s="9"/>
      <c r="P42" s="9"/>
      <c r="Q42" s="9"/>
      <c r="R42" s="9"/>
      <c r="S42" s="9"/>
      <c r="T42" s="9"/>
      <c r="U42" s="9"/>
      <c r="V42" s="9"/>
      <c r="W42" s="9"/>
      <c r="X42" s="9"/>
    </row>
    <row r="43" spans="10:24" x14ac:dyDescent="0.2">
      <c r="J43" s="4">
        <v>17.5</v>
      </c>
      <c r="K43" s="4">
        <f t="shared" si="1"/>
        <v>-0.13038580747127423</v>
      </c>
      <c r="L43" s="4">
        <f t="shared" si="4"/>
        <v>1.7000458789936192E-2</v>
      </c>
      <c r="O43" s="9"/>
      <c r="P43" s="9"/>
      <c r="Q43" s="9"/>
      <c r="R43" s="9"/>
      <c r="S43" s="9"/>
      <c r="T43" s="9"/>
      <c r="U43" s="9"/>
      <c r="V43" s="9"/>
      <c r="W43" s="9"/>
      <c r="X43" s="9"/>
    </row>
    <row r="44" spans="10:24" x14ac:dyDescent="0.2">
      <c r="J44" s="4">
        <v>18</v>
      </c>
      <c r="K44" s="4">
        <f t="shared" si="1"/>
        <v>-0.13223913856149569</v>
      </c>
      <c r="L44" s="4">
        <f t="shared" si="4"/>
        <v>1.7487189767486457E-2</v>
      </c>
      <c r="O44" s="9"/>
      <c r="P44" s="9">
        <f>P5</f>
        <v>9.0381999756201759E-2</v>
      </c>
      <c r="Q44" s="9"/>
      <c r="R44" s="9"/>
      <c r="S44" s="9"/>
      <c r="T44" s="9"/>
      <c r="U44" s="9"/>
      <c r="V44" s="9"/>
      <c r="W44" s="9"/>
      <c r="X44" s="9"/>
    </row>
    <row r="45" spans="10:24" x14ac:dyDescent="0.2">
      <c r="J45" s="4">
        <v>18.5</v>
      </c>
      <c r="K45" s="4">
        <f t="shared" si="1"/>
        <v>-0.13139020964362932</v>
      </c>
      <c r="L45" s="4">
        <f t="shared" si="4"/>
        <v>1.7263387190196863E-2</v>
      </c>
      <c r="O45" s="9"/>
      <c r="P45" s="9"/>
      <c r="Q45" s="9"/>
      <c r="R45" s="9"/>
      <c r="S45" s="9"/>
      <c r="T45" s="9"/>
      <c r="U45" s="9"/>
      <c r="V45" s="9"/>
      <c r="W45" s="9"/>
      <c r="X45" s="9"/>
    </row>
    <row r="46" spans="10:24" x14ac:dyDescent="0.2">
      <c r="J46" s="4">
        <v>19</v>
      </c>
      <c r="K46" s="4">
        <f t="shared" si="1"/>
        <v>-0.12806701097687384</v>
      </c>
      <c r="L46" s="4">
        <f t="shared" si="4"/>
        <v>1.6401159300550725E-2</v>
      </c>
      <c r="O46" s="10">
        <v>30</v>
      </c>
      <c r="P46" s="10">
        <v>32</v>
      </c>
      <c r="Q46" s="10">
        <f>O46/(P46/2)</f>
        <v>1.875</v>
      </c>
      <c r="R46" s="9"/>
      <c r="S46" s="9"/>
      <c r="T46" s="9"/>
      <c r="U46" s="9"/>
      <c r="V46" s="9"/>
      <c r="W46" s="9"/>
      <c r="X46" s="9"/>
    </row>
    <row r="47" spans="10:24" x14ac:dyDescent="0.2">
      <c r="J47" s="4">
        <v>19.5</v>
      </c>
      <c r="K47" s="4">
        <f t="shared" si="1"/>
        <v>-0.12251743685909472</v>
      </c>
      <c r="L47" s="4">
        <f t="shared" si="4"/>
        <v>1.5010522334522261E-2</v>
      </c>
      <c r="O47" s="11" t="s">
        <v>28</v>
      </c>
      <c r="P47" s="11" t="s">
        <v>14</v>
      </c>
      <c r="Q47" s="11" t="s">
        <v>15</v>
      </c>
      <c r="R47" s="11" t="s">
        <v>16</v>
      </c>
      <c r="S47" s="9"/>
      <c r="T47" s="9"/>
      <c r="U47" s="12" t="str">
        <f t="shared" ref="U47:U64" si="13">O47</f>
        <v>CPD</v>
      </c>
      <c r="V47" s="12" t="str">
        <f t="shared" ref="V47" si="14">P47</f>
        <v>A</v>
      </c>
      <c r="W47" s="12" t="str">
        <f t="shared" ref="W47" si="15">Q47</f>
        <v>C1</v>
      </c>
      <c r="X47" s="12" t="str">
        <f t="shared" ref="X47" si="16">R47</f>
        <v>C2</v>
      </c>
    </row>
    <row r="48" spans="10:24" x14ac:dyDescent="0.2">
      <c r="J48" s="4">
        <v>20</v>
      </c>
      <c r="K48" s="4">
        <f t="shared" si="1"/>
        <v>-0.11500522189705337</v>
      </c>
      <c r="L48" s="4">
        <f t="shared" si="4"/>
        <v>1.3226201063590484E-2</v>
      </c>
      <c r="N48">
        <v>0</v>
      </c>
      <c r="O48" s="8">
        <v>0</v>
      </c>
      <c r="P48" s="8">
        <f>IF($O48 &gt; 0, 2*BESSELJ(PI()*$P$44*$O48,1)/(PI()*$K$5*$O48), 1)</f>
        <v>1</v>
      </c>
      <c r="Q48" s="8">
        <f t="shared" ref="Q48:R63" si="17">IF($O48 &gt; 0, 2*BESSELJ(PI()*$P$44*$O48,1)/(PI()*$K$5*$O48), 1)</f>
        <v>1</v>
      </c>
      <c r="R48" s="8">
        <f t="shared" si="17"/>
        <v>1</v>
      </c>
      <c r="S48" s="9"/>
      <c r="T48" s="13">
        <v>0</v>
      </c>
      <c r="U48" s="9">
        <f t="shared" si="13"/>
        <v>0</v>
      </c>
      <c r="V48" s="9">
        <f t="shared" ref="V48:V64" si="18">P48^2</f>
        <v>1</v>
      </c>
      <c r="W48" s="9">
        <f t="shared" ref="W48:W64" si="19">Q48^2</f>
        <v>1</v>
      </c>
      <c r="X48" s="9">
        <f t="shared" ref="X48:X64" si="20">R48^2</f>
        <v>1</v>
      </c>
    </row>
    <row r="49" spans="10:24" x14ac:dyDescent="0.2">
      <c r="J49" s="4">
        <v>20.5</v>
      </c>
      <c r="K49" s="4">
        <f t="shared" si="1"/>
        <v>-0.10580577467513316</v>
      </c>
      <c r="L49" s="4">
        <f t="shared" si="4"/>
        <v>1.119486195460505E-2</v>
      </c>
      <c r="N49">
        <f t="shared" ref="N49:N64" si="21">N48+1</f>
        <v>1</v>
      </c>
      <c r="O49" s="8">
        <f t="shared" ref="O49:O64" si="22">O48+Q$46</f>
        <v>1.875</v>
      </c>
      <c r="P49" s="8">
        <f t="shared" ref="P49:R64" si="23">IF($O49 &gt; 0, 2*BESSELJ(PI()*$P$44*$O49,1)/(PI()*$K$5*$O49), 1)</f>
        <v>0.96498556448182693</v>
      </c>
      <c r="Q49" s="8">
        <f t="shared" si="17"/>
        <v>0.96498556448182693</v>
      </c>
      <c r="R49" s="8">
        <f t="shared" si="17"/>
        <v>0.96498556448182693</v>
      </c>
      <c r="S49" s="9"/>
      <c r="T49" s="13">
        <f t="shared" ref="T49:T64" si="24">T48+1</f>
        <v>1</v>
      </c>
      <c r="U49" s="9">
        <f t="shared" si="13"/>
        <v>1.875</v>
      </c>
      <c r="V49" s="9">
        <f t="shared" si="18"/>
        <v>0.93119713965831019</v>
      </c>
      <c r="W49" s="9">
        <f t="shared" si="19"/>
        <v>0.93119713965831019</v>
      </c>
      <c r="X49" s="9">
        <f t="shared" si="20"/>
        <v>0.93119713965831019</v>
      </c>
    </row>
    <row r="50" spans="10:24" x14ac:dyDescent="0.2">
      <c r="J50" s="4">
        <v>21</v>
      </c>
      <c r="K50" s="4">
        <f t="shared" si="1"/>
        <v>-9.5201971511347086E-2</v>
      </c>
      <c r="L50" s="4">
        <f t="shared" si="4"/>
        <v>9.0634153796473414E-3</v>
      </c>
      <c r="N50">
        <f t="shared" si="21"/>
        <v>2</v>
      </c>
      <c r="O50" s="8">
        <f t="shared" si="22"/>
        <v>3.75</v>
      </c>
      <c r="P50" s="8">
        <f t="shared" si="23"/>
        <v>0.86481744484790535</v>
      </c>
      <c r="Q50" s="8">
        <f t="shared" si="17"/>
        <v>0.86481744484790535</v>
      </c>
      <c r="R50" s="8">
        <f t="shared" si="17"/>
        <v>0.86481744484790535</v>
      </c>
      <c r="S50" s="9"/>
      <c r="T50" s="13">
        <f t="shared" si="24"/>
        <v>2</v>
      </c>
      <c r="U50" s="9">
        <f t="shared" si="13"/>
        <v>3.75</v>
      </c>
      <c r="V50" s="9">
        <f t="shared" si="18"/>
        <v>0.74790921291325985</v>
      </c>
      <c r="W50" s="9">
        <f t="shared" si="19"/>
        <v>0.74790921291325985</v>
      </c>
      <c r="X50" s="9">
        <f t="shared" si="20"/>
        <v>0.74790921291325985</v>
      </c>
    </row>
    <row r="51" spans="10:24" x14ac:dyDescent="0.2">
      <c r="J51" s="4">
        <v>21.5</v>
      </c>
      <c r="K51" s="4">
        <f t="shared" si="1"/>
        <v>-8.3479972359563143E-2</v>
      </c>
      <c r="L51" s="4">
        <f t="shared" si="4"/>
        <v>6.9689057851534267E-3</v>
      </c>
      <c r="N51">
        <f t="shared" si="21"/>
        <v>3</v>
      </c>
      <c r="O51" s="8">
        <f t="shared" si="22"/>
        <v>5.625</v>
      </c>
      <c r="P51" s="8">
        <f t="shared" si="23"/>
        <v>0.71327472285938254</v>
      </c>
      <c r="Q51" s="8">
        <f t="shared" si="17"/>
        <v>0.71327472285938254</v>
      </c>
      <c r="R51" s="8">
        <f t="shared" si="17"/>
        <v>0.71327472285938254</v>
      </c>
      <c r="S51" s="9"/>
      <c r="T51" s="13">
        <f t="shared" si="24"/>
        <v>3</v>
      </c>
      <c r="U51" s="9">
        <f t="shared" si="13"/>
        <v>5.625</v>
      </c>
      <c r="V51" s="9">
        <f t="shared" si="18"/>
        <v>0.50876083027012897</v>
      </c>
      <c r="W51" s="9">
        <f t="shared" si="19"/>
        <v>0.50876083027012897</v>
      </c>
      <c r="X51" s="9">
        <f t="shared" si="20"/>
        <v>0.50876083027012897</v>
      </c>
    </row>
    <row r="52" spans="10:24" x14ac:dyDescent="0.2">
      <c r="J52" s="4">
        <v>22</v>
      </c>
      <c r="K52" s="4">
        <f t="shared" si="1"/>
        <v>-7.0925119347985274E-2</v>
      </c>
      <c r="L52" s="4">
        <f t="shared" si="4"/>
        <v>5.0303725545259555E-3</v>
      </c>
      <c r="N52">
        <f t="shared" si="21"/>
        <v>4</v>
      </c>
      <c r="O52" s="8">
        <f t="shared" si="22"/>
        <v>7.5</v>
      </c>
      <c r="P52" s="8">
        <f t="shared" si="23"/>
        <v>0.53066534979266333</v>
      </c>
      <c r="Q52" s="8">
        <f t="shared" si="17"/>
        <v>0.53066534979266333</v>
      </c>
      <c r="R52" s="8">
        <f t="shared" si="17"/>
        <v>0.53066534979266333</v>
      </c>
      <c r="S52" s="9"/>
      <c r="T52" s="13">
        <f t="shared" si="24"/>
        <v>4</v>
      </c>
      <c r="U52" s="9">
        <f t="shared" si="13"/>
        <v>7.5</v>
      </c>
      <c r="V52" s="9">
        <f t="shared" si="18"/>
        <v>0.28160571347056973</v>
      </c>
      <c r="W52" s="9">
        <f t="shared" si="19"/>
        <v>0.28160571347056973</v>
      </c>
      <c r="X52" s="9">
        <f t="shared" si="20"/>
        <v>0.28160571347056973</v>
      </c>
    </row>
    <row r="53" spans="10:24" x14ac:dyDescent="0.2">
      <c r="J53" s="4">
        <v>22.5</v>
      </c>
      <c r="K53" s="4">
        <f t="shared" si="1"/>
        <v>-5.7817975973682149E-2</v>
      </c>
      <c r="L53" s="4">
        <f t="shared" si="4"/>
        <v>3.3429183456932863E-3</v>
      </c>
      <c r="N53">
        <f t="shared" si="21"/>
        <v>5</v>
      </c>
      <c r="O53" s="8">
        <f t="shared" si="22"/>
        <v>9.375</v>
      </c>
      <c r="P53" s="8">
        <f t="shared" si="23"/>
        <v>0.34038163355083767</v>
      </c>
      <c r="Q53" s="8">
        <f t="shared" si="17"/>
        <v>0.34038163355083767</v>
      </c>
      <c r="R53" s="8">
        <f t="shared" si="17"/>
        <v>0.34038163355083767</v>
      </c>
      <c r="S53" s="9"/>
      <c r="T53" s="13">
        <f t="shared" si="24"/>
        <v>5</v>
      </c>
      <c r="U53" s="9">
        <f t="shared" si="13"/>
        <v>9.375</v>
      </c>
      <c r="V53" s="9">
        <f t="shared" si="18"/>
        <v>0.11585965645873673</v>
      </c>
      <c r="W53" s="9">
        <f t="shared" si="19"/>
        <v>0.11585965645873673</v>
      </c>
      <c r="X53" s="9">
        <f t="shared" si="20"/>
        <v>0.11585965645873673</v>
      </c>
    </row>
    <row r="54" spans="10:24" x14ac:dyDescent="0.2">
      <c r="J54" s="4">
        <v>23</v>
      </c>
      <c r="K54" s="4">
        <f t="shared" si="1"/>
        <v>-4.4430561653098666E-2</v>
      </c>
      <c r="L54" s="4">
        <f t="shared" si="4"/>
        <v>1.9740748088098018E-3</v>
      </c>
      <c r="N54">
        <f t="shared" si="21"/>
        <v>6</v>
      </c>
      <c r="O54" s="8">
        <f t="shared" si="22"/>
        <v>11.25</v>
      </c>
      <c r="P54" s="8">
        <f t="shared" si="23"/>
        <v>0.1650447961513648</v>
      </c>
      <c r="Q54" s="8">
        <f t="shared" si="17"/>
        <v>0.1650447961513648</v>
      </c>
      <c r="R54" s="8">
        <f t="shared" si="17"/>
        <v>0.1650447961513648</v>
      </c>
      <c r="S54" s="9"/>
      <c r="T54" s="13">
        <f t="shared" si="24"/>
        <v>6</v>
      </c>
      <c r="U54" s="9">
        <f t="shared" si="13"/>
        <v>11.25</v>
      </c>
      <c r="V54" s="9">
        <f t="shared" si="18"/>
        <v>2.7239784736645564E-2</v>
      </c>
      <c r="W54" s="9">
        <f t="shared" si="19"/>
        <v>2.7239784736645564E-2</v>
      </c>
      <c r="X54" s="9">
        <f t="shared" si="20"/>
        <v>2.7239784736645564E-2</v>
      </c>
    </row>
    <row r="55" spans="10:24" x14ac:dyDescent="0.2">
      <c r="J55" s="4">
        <v>23.5</v>
      </c>
      <c r="K55" s="4">
        <f t="shared" si="1"/>
        <v>-3.1022832223646896E-2</v>
      </c>
      <c r="L55" s="4">
        <f t="shared" si="4"/>
        <v>9.6241611917654419E-4</v>
      </c>
      <c r="N55">
        <f t="shared" si="21"/>
        <v>7</v>
      </c>
      <c r="O55" s="8">
        <f t="shared" si="22"/>
        <v>13.125</v>
      </c>
      <c r="P55" s="8">
        <f t="shared" si="23"/>
        <v>2.2961257408488187E-2</v>
      </c>
      <c r="Q55" s="8">
        <f t="shared" si="17"/>
        <v>2.2961257408488187E-2</v>
      </c>
      <c r="R55" s="8">
        <f t="shared" si="17"/>
        <v>2.2961257408488187E-2</v>
      </c>
      <c r="S55" s="9"/>
      <c r="T55" s="13">
        <f t="shared" si="24"/>
        <v>7</v>
      </c>
      <c r="U55" s="9">
        <f t="shared" si="13"/>
        <v>13.125</v>
      </c>
      <c r="V55" s="9">
        <f t="shared" si="18"/>
        <v>5.2721934177885359E-4</v>
      </c>
      <c r="W55" s="9">
        <f t="shared" si="19"/>
        <v>5.2721934177885359E-4</v>
      </c>
      <c r="X55" s="9">
        <f t="shared" si="20"/>
        <v>5.2721934177885359E-4</v>
      </c>
    </row>
    <row r="56" spans="10:24" x14ac:dyDescent="0.2">
      <c r="J56" s="4">
        <v>24</v>
      </c>
      <c r="K56" s="4">
        <f t="shared" si="1"/>
        <v>-1.7839452178324049E-2</v>
      </c>
      <c r="L56" s="4">
        <f t="shared" si="4"/>
        <v>3.1824605402271062E-4</v>
      </c>
      <c r="N56">
        <f t="shared" si="21"/>
        <v>8</v>
      </c>
      <c r="O56" s="8">
        <f t="shared" si="22"/>
        <v>15</v>
      </c>
      <c r="P56" s="8">
        <f t="shared" si="23"/>
        <v>-7.4469049040943883E-2</v>
      </c>
      <c r="Q56" s="8">
        <f t="shared" si="17"/>
        <v>-7.4469049040943883E-2</v>
      </c>
      <c r="R56" s="8">
        <f t="shared" si="17"/>
        <v>-7.4469049040943883E-2</v>
      </c>
      <c r="S56" s="9"/>
      <c r="T56" s="13">
        <f t="shared" si="24"/>
        <v>8</v>
      </c>
      <c r="U56" s="9">
        <f t="shared" si="13"/>
        <v>15</v>
      </c>
      <c r="V56" s="9">
        <f t="shared" si="18"/>
        <v>5.5456392650625047E-3</v>
      </c>
      <c r="W56" s="9">
        <f t="shared" si="19"/>
        <v>5.5456392650625047E-3</v>
      </c>
      <c r="X56" s="9">
        <f t="shared" si="20"/>
        <v>5.5456392650625047E-3</v>
      </c>
    </row>
    <row r="57" spans="10:24" x14ac:dyDescent="0.2">
      <c r="J57" s="4">
        <v>24.5</v>
      </c>
      <c r="K57" s="4">
        <f t="shared" si="1"/>
        <v>-5.1068989810965837E-3</v>
      </c>
      <c r="L57" s="4">
        <f t="shared" si="4"/>
        <v>2.6080417203125323E-5</v>
      </c>
      <c r="N57">
        <f t="shared" si="21"/>
        <v>9</v>
      </c>
      <c r="O57" s="8">
        <f t="shared" si="22"/>
        <v>16.875</v>
      </c>
      <c r="P57" s="8">
        <f t="shared" si="23"/>
        <v>-0.12396059001983331</v>
      </c>
      <c r="Q57" s="8">
        <f t="shared" si="17"/>
        <v>-0.12396059001983331</v>
      </c>
      <c r="R57" s="8">
        <f t="shared" si="17"/>
        <v>-0.12396059001983331</v>
      </c>
      <c r="S57" s="9"/>
      <c r="T57" s="13">
        <f t="shared" si="24"/>
        <v>9</v>
      </c>
      <c r="U57" s="9">
        <f t="shared" si="13"/>
        <v>16.875</v>
      </c>
      <c r="V57" s="9">
        <f t="shared" si="18"/>
        <v>1.5366227878065198E-2</v>
      </c>
      <c r="W57" s="9">
        <f t="shared" si="19"/>
        <v>1.5366227878065198E-2</v>
      </c>
      <c r="X57" s="9">
        <f t="shared" si="20"/>
        <v>1.5366227878065198E-2</v>
      </c>
    </row>
    <row r="58" spans="10:24" x14ac:dyDescent="0.2">
      <c r="J58" s="4">
        <v>25</v>
      </c>
      <c r="K58" s="4">
        <f t="shared" si="1"/>
        <v>6.9690661481010387E-3</v>
      </c>
      <c r="L58" s="4">
        <f t="shared" si="4"/>
        <v>4.856788297660785E-5</v>
      </c>
      <c r="N58">
        <f t="shared" si="21"/>
        <v>10</v>
      </c>
      <c r="O58" s="8">
        <f t="shared" si="22"/>
        <v>18.75</v>
      </c>
      <c r="P58" s="8">
        <f t="shared" si="23"/>
        <v>-0.13002282016841363</v>
      </c>
      <c r="Q58" s="8">
        <f t="shared" si="17"/>
        <v>-0.13002282016841363</v>
      </c>
      <c r="R58" s="8">
        <f t="shared" si="17"/>
        <v>-0.13002282016841363</v>
      </c>
      <c r="S58" s="9"/>
      <c r="T58" s="13">
        <f t="shared" si="24"/>
        <v>10</v>
      </c>
      <c r="U58" s="9">
        <f t="shared" si="13"/>
        <v>18.75</v>
      </c>
      <c r="V58" s="9">
        <f t="shared" si="18"/>
        <v>1.6905933764547628E-2</v>
      </c>
      <c r="W58" s="9">
        <f t="shared" si="19"/>
        <v>1.6905933764547628E-2</v>
      </c>
      <c r="X58" s="9">
        <f t="shared" si="20"/>
        <v>1.6905933764547628E-2</v>
      </c>
    </row>
    <row r="59" spans="10:24" x14ac:dyDescent="0.2">
      <c r="J59" s="4">
        <v>25.5</v>
      </c>
      <c r="K59" s="4">
        <f t="shared" si="1"/>
        <v>1.820553296941076E-2</v>
      </c>
      <c r="L59" s="4">
        <f t="shared" si="4"/>
        <v>3.3144143070030216E-4</v>
      </c>
      <c r="N59">
        <f t="shared" si="21"/>
        <v>11</v>
      </c>
      <c r="O59" s="8">
        <f t="shared" si="22"/>
        <v>20.625</v>
      </c>
      <c r="P59" s="8">
        <f t="shared" si="23"/>
        <v>-0.10327532831692425</v>
      </c>
      <c r="Q59" s="8">
        <f t="shared" si="17"/>
        <v>-0.10327532831692425</v>
      </c>
      <c r="R59" s="8">
        <f t="shared" si="17"/>
        <v>-0.10327532831692425</v>
      </c>
      <c r="S59" s="9"/>
      <c r="T59" s="13">
        <f t="shared" si="24"/>
        <v>11</v>
      </c>
      <c r="U59" s="9">
        <f t="shared" si="13"/>
        <v>20.625</v>
      </c>
      <c r="V59" s="9">
        <f t="shared" si="18"/>
        <v>1.0665793438968497E-2</v>
      </c>
      <c r="W59" s="9">
        <f t="shared" si="19"/>
        <v>1.0665793438968497E-2</v>
      </c>
      <c r="X59" s="9">
        <f t="shared" si="20"/>
        <v>1.0665793438968497E-2</v>
      </c>
    </row>
    <row r="60" spans="10:24" x14ac:dyDescent="0.2">
      <c r="J60" s="4">
        <v>26</v>
      </c>
      <c r="K60" s="4">
        <f t="shared" si="1"/>
        <v>2.8444161161100052E-2</v>
      </c>
      <c r="L60" s="4">
        <f t="shared" si="4"/>
        <v>8.0907030415863269E-4</v>
      </c>
      <c r="N60">
        <f t="shared" si="21"/>
        <v>12</v>
      </c>
      <c r="O60" s="8">
        <f t="shared" si="22"/>
        <v>22.5</v>
      </c>
      <c r="P60" s="8">
        <f t="shared" si="23"/>
        <v>-5.7817975973682149E-2</v>
      </c>
      <c r="Q60" s="8">
        <f t="shared" si="17"/>
        <v>-5.7817975973682149E-2</v>
      </c>
      <c r="R60" s="8">
        <f t="shared" si="17"/>
        <v>-5.7817975973682149E-2</v>
      </c>
      <c r="S60" s="9"/>
      <c r="T60" s="13">
        <f t="shared" si="24"/>
        <v>12</v>
      </c>
      <c r="U60" s="9">
        <f t="shared" si="13"/>
        <v>22.5</v>
      </c>
      <c r="V60" s="9">
        <f t="shared" si="18"/>
        <v>3.3429183456932863E-3</v>
      </c>
      <c r="W60" s="9">
        <f t="shared" si="19"/>
        <v>3.3429183456932863E-3</v>
      </c>
      <c r="X60" s="9">
        <f t="shared" si="20"/>
        <v>3.3429183456932863E-3</v>
      </c>
    </row>
    <row r="61" spans="10:24" x14ac:dyDescent="0.2">
      <c r="J61" s="4">
        <v>26.5</v>
      </c>
      <c r="K61" s="4">
        <f t="shared" si="1"/>
        <v>3.7552469027731017E-2</v>
      </c>
      <c r="L61" s="4">
        <f t="shared" si="4"/>
        <v>1.4101879300786972E-3</v>
      </c>
      <c r="N61">
        <f t="shared" si="21"/>
        <v>13</v>
      </c>
      <c r="O61" s="8">
        <f t="shared" si="22"/>
        <v>24.375</v>
      </c>
      <c r="P61" s="8">
        <f t="shared" si="23"/>
        <v>-8.2361441580982818E-3</v>
      </c>
      <c r="Q61" s="8">
        <f t="shared" si="17"/>
        <v>-8.2361441580982818E-3</v>
      </c>
      <c r="R61" s="8">
        <f t="shared" si="17"/>
        <v>-8.2361441580982818E-3</v>
      </c>
      <c r="S61" s="9"/>
      <c r="T61" s="13">
        <f t="shared" si="24"/>
        <v>13</v>
      </c>
      <c r="U61" s="9">
        <f t="shared" si="13"/>
        <v>24.375</v>
      </c>
      <c r="V61" s="9">
        <f t="shared" si="18"/>
        <v>6.7834070592976453E-5</v>
      </c>
      <c r="W61" s="9">
        <f t="shared" si="19"/>
        <v>6.7834070592976453E-5</v>
      </c>
      <c r="X61" s="9">
        <f t="shared" si="20"/>
        <v>6.7834070592976453E-5</v>
      </c>
    </row>
    <row r="62" spans="10:24" x14ac:dyDescent="0.2">
      <c r="J62" s="4">
        <v>27</v>
      </c>
      <c r="K62" s="4">
        <f t="shared" si="1"/>
        <v>4.5424684514516193E-2</v>
      </c>
      <c r="L62" s="4">
        <f t="shared" si="4"/>
        <v>2.0634019632433274E-3</v>
      </c>
      <c r="N62">
        <f t="shared" si="21"/>
        <v>14</v>
      </c>
      <c r="O62" s="8">
        <f t="shared" si="22"/>
        <v>26.25</v>
      </c>
      <c r="P62" s="8">
        <f t="shared" si="23"/>
        <v>3.3146848864688744E-2</v>
      </c>
      <c r="Q62" s="8">
        <f t="shared" si="17"/>
        <v>3.3146848864688744E-2</v>
      </c>
      <c r="R62" s="8">
        <f t="shared" si="17"/>
        <v>3.3146848864688744E-2</v>
      </c>
      <c r="S62" s="9"/>
      <c r="T62" s="13">
        <f t="shared" si="24"/>
        <v>14</v>
      </c>
      <c r="U62" s="9">
        <f t="shared" si="13"/>
        <v>26.25</v>
      </c>
      <c r="V62" s="9">
        <f t="shared" si="18"/>
        <v>1.0987135896585174E-3</v>
      </c>
      <c r="W62" s="9">
        <f t="shared" si="19"/>
        <v>1.0987135896585174E-3</v>
      </c>
      <c r="X62" s="9">
        <f t="shared" si="20"/>
        <v>1.0987135896585174E-3</v>
      </c>
    </row>
    <row r="63" spans="10:24" x14ac:dyDescent="0.2">
      <c r="J63" s="4">
        <v>27.5</v>
      </c>
      <c r="K63" s="4">
        <f t="shared" si="1"/>
        <v>5.1982157996463545E-2</v>
      </c>
      <c r="L63" s="4">
        <f t="shared" si="4"/>
        <v>2.702144749969299E-3</v>
      </c>
      <c r="N63">
        <f t="shared" si="21"/>
        <v>15</v>
      </c>
      <c r="O63" s="8">
        <f t="shared" si="22"/>
        <v>28.125</v>
      </c>
      <c r="P63" s="8">
        <f t="shared" si="23"/>
        <v>5.8254165474760804E-2</v>
      </c>
      <c r="Q63" s="8">
        <f t="shared" si="17"/>
        <v>5.8254165474760804E-2</v>
      </c>
      <c r="R63" s="8">
        <f t="shared" si="17"/>
        <v>5.8254165474760804E-2</v>
      </c>
      <c r="S63" s="9"/>
      <c r="T63" s="13">
        <f t="shared" si="24"/>
        <v>15</v>
      </c>
      <c r="U63" s="9">
        <f t="shared" si="13"/>
        <v>28.125</v>
      </c>
      <c r="V63" s="9">
        <f t="shared" si="18"/>
        <v>3.3935477951608137E-3</v>
      </c>
      <c r="W63" s="9">
        <f t="shared" si="19"/>
        <v>3.3935477951608137E-3</v>
      </c>
      <c r="X63" s="9">
        <f t="shared" si="20"/>
        <v>3.3935477951608137E-3</v>
      </c>
    </row>
    <row r="64" spans="10:24" x14ac:dyDescent="0.2">
      <c r="J64" s="4">
        <v>28</v>
      </c>
      <c r="K64" s="4">
        <f t="shared" si="1"/>
        <v>5.7173343093533925E-2</v>
      </c>
      <c r="L64" s="4">
        <f t="shared" si="4"/>
        <v>3.2687911604909435E-3</v>
      </c>
      <c r="N64">
        <f t="shared" si="21"/>
        <v>16</v>
      </c>
      <c r="O64" s="8">
        <f t="shared" si="22"/>
        <v>30</v>
      </c>
      <c r="P64" s="8">
        <f t="shared" si="23"/>
        <v>6.4155874571976468E-2</v>
      </c>
      <c r="Q64" s="8">
        <f t="shared" si="23"/>
        <v>6.4155874571976468E-2</v>
      </c>
      <c r="R64" s="8">
        <f t="shared" si="23"/>
        <v>6.4155874571976468E-2</v>
      </c>
      <c r="S64" s="9"/>
      <c r="T64" s="13">
        <f t="shared" si="24"/>
        <v>16</v>
      </c>
      <c r="U64" s="9">
        <f t="shared" si="13"/>
        <v>30</v>
      </c>
      <c r="V64" s="9">
        <f t="shared" si="18"/>
        <v>4.1159762420951767E-3</v>
      </c>
      <c r="W64" s="9">
        <f t="shared" si="19"/>
        <v>4.1159762420951767E-3</v>
      </c>
      <c r="X64" s="9">
        <f t="shared" si="20"/>
        <v>4.1159762420951767E-3</v>
      </c>
    </row>
    <row r="65" spans="10:24" x14ac:dyDescent="0.2">
      <c r="J65" s="4">
        <v>28.5</v>
      </c>
      <c r="K65" s="4">
        <f t="shared" si="1"/>
        <v>6.0971414837336271E-2</v>
      </c>
      <c r="L65" s="4">
        <f t="shared" si="4"/>
        <v>3.7175134272665498E-3</v>
      </c>
      <c r="U65" s="2"/>
      <c r="V65" s="2"/>
      <c r="W65" s="2"/>
      <c r="X65" s="2"/>
    </row>
    <row r="66" spans="10:24" x14ac:dyDescent="0.2">
      <c r="J66" s="4">
        <v>29</v>
      </c>
      <c r="K66" s="4">
        <f t="shared" si="1"/>
        <v>6.3381316583326172E-2</v>
      </c>
      <c r="L66" s="4">
        <f t="shared" si="4"/>
        <v>4.0171912918358175E-3</v>
      </c>
    </row>
    <row r="67" spans="10:24" x14ac:dyDescent="0.2">
      <c r="J67" s="4">
        <v>29.5</v>
      </c>
      <c r="K67" s="4">
        <f t="shared" si="1"/>
        <v>6.4426597625709556E-2</v>
      </c>
      <c r="L67" s="4">
        <f t="shared" si="4"/>
        <v>4.1507864816250845E-3</v>
      </c>
    </row>
    <row r="68" spans="10:24" x14ac:dyDescent="0.2">
      <c r="J68" s="4">
        <v>30</v>
      </c>
      <c r="K68" s="4">
        <f t="shared" si="1"/>
        <v>6.4155874571976468E-2</v>
      </c>
      <c r="L68" s="4">
        <f t="shared" si="4"/>
        <v>4.1159762420951767E-3</v>
      </c>
    </row>
    <row r="69" spans="10:24" x14ac:dyDescent="0.2">
      <c r="J69" s="4">
        <v>30.5</v>
      </c>
      <c r="K69" s="4">
        <f t="shared" si="1"/>
        <v>6.2638963062693162E-2</v>
      </c>
      <c r="L69" s="4">
        <f t="shared" si="4"/>
        <v>3.9236396935694385E-3</v>
      </c>
    </row>
    <row r="70" spans="10:24" x14ac:dyDescent="0.2">
      <c r="J70" s="4">
        <v>31</v>
      </c>
      <c r="K70" s="4">
        <f t="shared" si="1"/>
        <v>5.996474257082101E-2</v>
      </c>
      <c r="L70" s="4">
        <f t="shared" si="4"/>
        <v>3.5957703515848336E-3</v>
      </c>
    </row>
    <row r="71" spans="10:24" x14ac:dyDescent="0.2">
      <c r="J71" s="4">
        <v>31.5</v>
      </c>
      <c r="K71" s="4">
        <f t="shared" si="1"/>
        <v>5.6238793560779647E-2</v>
      </c>
      <c r="L71" s="4">
        <f t="shared" si="4"/>
        <v>3.1628019011719901E-3</v>
      </c>
    </row>
    <row r="72" spans="10:24" x14ac:dyDescent="0.2">
      <c r="J72" s="4">
        <v>32</v>
      </c>
      <c r="K72" s="4">
        <f t="shared" si="1"/>
        <v>5.1580851942169936E-2</v>
      </c>
      <c r="L72" s="4">
        <f t="shared" si="4"/>
        <v>2.660584287080056E-3</v>
      </c>
    </row>
    <row r="73" spans="10:24" x14ac:dyDescent="0.2">
      <c r="J73" s="4">
        <v>32.5</v>
      </c>
      <c r="K73" s="4">
        <f t="shared" ref="K73:K128" si="25">2*BESSELJ(PI()*$K$5*J73,1)/(PI()*$K$5*J73)</f>
        <v>4.6122127525925254E-2</v>
      </c>
      <c r="L73" s="4">
        <f t="shared" si="4"/>
        <v>2.127250647517712E-3</v>
      </c>
    </row>
    <row r="74" spans="10:24" x14ac:dyDescent="0.2">
      <c r="J74" s="4">
        <v>33</v>
      </c>
      <c r="K74" s="4">
        <f t="shared" si="25"/>
        <v>4.0002534165450798E-2</v>
      </c>
      <c r="L74" s="4">
        <f t="shared" ref="L74:L128" si="26">K74^2</f>
        <v>1.6002027396580583E-3</v>
      </c>
    </row>
    <row r="75" spans="10:24" x14ac:dyDescent="0.2">
      <c r="J75" s="4">
        <v>33.5</v>
      </c>
      <c r="K75" s="4">
        <f t="shared" si="25"/>
        <v>3.3367879441473722E-2</v>
      </c>
      <c r="L75" s="4">
        <f t="shared" si="26"/>
        <v>1.1134153784207246E-3</v>
      </c>
    </row>
    <row r="76" spans="10:24" x14ac:dyDescent="0.2">
      <c r="J76" s="4">
        <v>34</v>
      </c>
      <c r="K76" s="4">
        <f t="shared" si="25"/>
        <v>2.6367061139556305E-2</v>
      </c>
      <c r="L76" s="4">
        <f t="shared" si="26"/>
        <v>6.9522191313710021E-4</v>
      </c>
    </row>
    <row r="77" spans="10:24" x14ac:dyDescent="0.2">
      <c r="J77" s="4">
        <v>34.5</v>
      </c>
      <c r="K77" s="4">
        <f t="shared" si="25"/>
        <v>1.914931639904089E-2</v>
      </c>
      <c r="L77" s="4">
        <f t="shared" si="26"/>
        <v>3.6669631855057634E-4</v>
      </c>
    </row>
    <row r="78" spans="10:24" x14ac:dyDescent="0.2">
      <c r="J78" s="4">
        <v>35</v>
      </c>
      <c r="K78" s="4">
        <f t="shared" si="25"/>
        <v>1.1861567319314007E-2</v>
      </c>
      <c r="L78" s="4">
        <f t="shared" si="26"/>
        <v>1.4069677927061808E-4</v>
      </c>
    </row>
    <row r="79" spans="10:24" x14ac:dyDescent="0.2">
      <c r="J79" s="4">
        <v>35.5</v>
      </c>
      <c r="K79" s="4">
        <f t="shared" si="25"/>
        <v>4.6459040428140155E-3</v>
      </c>
      <c r="L79" s="4">
        <f t="shared" si="26"/>
        <v>2.1584424375035613E-5</v>
      </c>
    </row>
    <row r="80" spans="10:24" x14ac:dyDescent="0.2">
      <c r="J80" s="4">
        <v>36</v>
      </c>
      <c r="K80" s="4">
        <f t="shared" si="25"/>
        <v>-2.3627570463747027E-3</v>
      </c>
      <c r="L80" s="4">
        <f t="shared" si="26"/>
        <v>5.5826208601933094E-6</v>
      </c>
    </row>
    <row r="81" spans="10:12" x14ac:dyDescent="0.2">
      <c r="J81" s="4">
        <v>36.5</v>
      </c>
      <c r="K81" s="4">
        <f t="shared" si="25"/>
        <v>-9.0388062954846454E-3</v>
      </c>
      <c r="L81" s="4">
        <f t="shared" si="26"/>
        <v>8.1700019247292854E-5</v>
      </c>
    </row>
    <row r="82" spans="10:12" x14ac:dyDescent="0.2">
      <c r="J82" s="4">
        <v>37</v>
      </c>
      <c r="K82" s="4">
        <f t="shared" si="25"/>
        <v>-1.5267835609541106E-2</v>
      </c>
      <c r="L82" s="4">
        <f t="shared" si="26"/>
        <v>2.3310680419997141E-4</v>
      </c>
    </row>
    <row r="83" spans="10:12" x14ac:dyDescent="0.2">
      <c r="J83" s="4">
        <v>37.5</v>
      </c>
      <c r="K83" s="4">
        <f t="shared" si="25"/>
        <v>-2.0948270593830316E-2</v>
      </c>
      <c r="L83" s="4">
        <f t="shared" si="26"/>
        <v>4.3883004087233598E-4</v>
      </c>
    </row>
    <row r="84" spans="10:12" x14ac:dyDescent="0.2">
      <c r="J84" s="4">
        <v>38</v>
      </c>
      <c r="K84" s="4">
        <f t="shared" si="25"/>
        <v>-2.5992720553023964E-2</v>
      </c>
      <c r="L84" s="4">
        <f t="shared" si="26"/>
        <v>6.756215217475944E-4</v>
      </c>
    </row>
    <row r="85" spans="10:12" x14ac:dyDescent="0.2">
      <c r="J85" s="4">
        <v>38.5</v>
      </c>
      <c r="K85" s="4">
        <f t="shared" si="25"/>
        <v>-3.0329032171968594E-2</v>
      </c>
      <c r="L85" s="4">
        <f t="shared" si="26"/>
        <v>9.1985019248830605E-4</v>
      </c>
    </row>
    <row r="86" spans="10:12" x14ac:dyDescent="0.2">
      <c r="J86" s="4">
        <v>39</v>
      </c>
      <c r="K86" s="4">
        <f t="shared" si="25"/>
        <v>-3.3901038100390857E-2</v>
      </c>
      <c r="L86" s="4">
        <f t="shared" si="26"/>
        <v>1.1492803842841526E-3</v>
      </c>
    </row>
    <row r="87" spans="10:12" x14ac:dyDescent="0.2">
      <c r="J87" s="4">
        <v>39.5</v>
      </c>
      <c r="K87" s="4">
        <f t="shared" si="25"/>
        <v>-3.6668997080422074E-2</v>
      </c>
      <c r="L87" s="4">
        <f t="shared" si="26"/>
        <v>1.3446153468840026E-3</v>
      </c>
    </row>
    <row r="88" spans="10:12" x14ac:dyDescent="0.2">
      <c r="J88" s="4">
        <v>40</v>
      </c>
      <c r="K88" s="4">
        <f t="shared" si="25"/>
        <v>-3.8609727599865147E-2</v>
      </c>
      <c r="L88" s="4">
        <f t="shared" si="26"/>
        <v>1.4907110653357885E-3</v>
      </c>
    </row>
    <row r="89" spans="10:12" x14ac:dyDescent="0.2">
      <c r="J89" s="4">
        <v>40.5</v>
      </c>
      <c r="K89" s="4">
        <f t="shared" si="25"/>
        <v>-3.9716442236387171E-2</v>
      </c>
      <c r="L89" s="4">
        <f t="shared" si="26"/>
        <v>1.5773957839162788E-3</v>
      </c>
    </row>
    <row r="90" spans="10:12" x14ac:dyDescent="0.2">
      <c r="J90" s="4">
        <v>41</v>
      </c>
      <c r="K90" s="4">
        <f t="shared" si="25"/>
        <v>-3.9998294793655249E-2</v>
      </c>
      <c r="L90" s="4">
        <f t="shared" si="26"/>
        <v>1.5998635864001487E-3</v>
      </c>
    </row>
    <row r="91" spans="10:12" x14ac:dyDescent="0.2">
      <c r="J91" s="4">
        <v>41.5</v>
      </c>
      <c r="K91" s="4">
        <f t="shared" si="25"/>
        <v>-3.9479656940944054E-2</v>
      </c>
      <c r="L91" s="4">
        <f t="shared" si="26"/>
        <v>1.558643312174632E-3</v>
      </c>
    </row>
    <row r="92" spans="10:12" x14ac:dyDescent="0.2">
      <c r="J92" s="4">
        <v>42</v>
      </c>
      <c r="K92" s="4">
        <f t="shared" si="25"/>
        <v>-3.8199145281111041E-2</v>
      </c>
      <c r="L92" s="4">
        <f t="shared" si="26"/>
        <v>1.459174700207428E-3</v>
      </c>
    </row>
    <row r="93" spans="10:12" x14ac:dyDescent="0.2">
      <c r="J93" s="4">
        <v>42.5</v>
      </c>
      <c r="K93" s="4">
        <f t="shared" si="25"/>
        <v>-3.6208423524390292E-2</v>
      </c>
      <c r="L93" s="4">
        <f t="shared" si="26"/>
        <v>1.3110499341216202E-3</v>
      </c>
    </row>
    <row r="94" spans="10:12" x14ac:dyDescent="0.2">
      <c r="J94" s="4">
        <v>43</v>
      </c>
      <c r="K94" s="4">
        <f t="shared" si="25"/>
        <v>-3.3570807682659257E-2</v>
      </c>
      <c r="L94" s="4">
        <f t="shared" si="26"/>
        <v>1.1269991284660937E-3</v>
      </c>
    </row>
    <row r="95" spans="10:12" x14ac:dyDescent="0.2">
      <c r="J95" s="4">
        <v>43.5</v>
      </c>
      <c r="K95" s="4">
        <f t="shared" si="25"/>
        <v>-3.0359704876046816E-2</v>
      </c>
      <c r="L95" s="4">
        <f t="shared" si="26"/>
        <v>9.2171168016066084E-4</v>
      </c>
    </row>
    <row r="96" spans="10:12" x14ac:dyDescent="0.2">
      <c r="J96" s="4">
        <v>44</v>
      </c>
      <c r="K96" s="4">
        <f t="shared" si="25"/>
        <v>-2.6656918426846903E-2</v>
      </c>
      <c r="L96" s="4">
        <f t="shared" si="26"/>
        <v>7.1059130001557E-4</v>
      </c>
    </row>
    <row r="97" spans="10:12" x14ac:dyDescent="0.2">
      <c r="J97" s="4">
        <v>44.5</v>
      </c>
      <c r="K97" s="4">
        <f t="shared" si="25"/>
        <v>-2.2550853381457372E-2</v>
      </c>
      <c r="L97" s="4">
        <f t="shared" si="26"/>
        <v>5.0854098823198738E-4</v>
      </c>
    </row>
    <row r="98" spans="10:12" x14ac:dyDescent="0.2">
      <c r="J98" s="4">
        <v>45</v>
      </c>
      <c r="K98" s="4">
        <f t="shared" si="25"/>
        <v>-1.8134657437392645E-2</v>
      </c>
      <c r="L98" s="4">
        <f t="shared" si="26"/>
        <v>3.2886580037158039E-4</v>
      </c>
    </row>
    <row r="99" spans="10:12" x14ac:dyDescent="0.2">
      <c r="J99" s="4">
        <v>45.5</v>
      </c>
      <c r="K99" s="4">
        <f t="shared" si="25"/>
        <v>-1.3504332458364255E-2</v>
      </c>
      <c r="L99" s="4">
        <f t="shared" si="26"/>
        <v>1.8236699514603038E-4</v>
      </c>
    </row>
    <row r="100" spans="10:12" x14ac:dyDescent="0.2">
      <c r="J100" s="4">
        <v>46</v>
      </c>
      <c r="K100" s="4">
        <f t="shared" si="25"/>
        <v>-8.756851346009828E-3</v>
      </c>
      <c r="L100" s="4">
        <f t="shared" si="26"/>
        <v>7.6682445496114142E-5</v>
      </c>
    </row>
    <row r="101" spans="10:12" x14ac:dyDescent="0.2">
      <c r="J101" s="4">
        <v>46.5</v>
      </c>
      <c r="K101" s="4">
        <f t="shared" si="25"/>
        <v>-3.9883140226805872E-3</v>
      </c>
      <c r="L101" s="4">
        <f t="shared" si="26"/>
        <v>1.5906648743510609E-5</v>
      </c>
    </row>
    <row r="102" spans="10:12" x14ac:dyDescent="0.2">
      <c r="J102" s="4">
        <v>47</v>
      </c>
      <c r="K102" s="4">
        <f t="shared" si="25"/>
        <v>7.0782530355018882E-4</v>
      </c>
      <c r="L102" s="4">
        <f t="shared" si="26"/>
        <v>5.0101666034591696E-7</v>
      </c>
    </row>
    <row r="103" spans="10:12" x14ac:dyDescent="0.2">
      <c r="J103" s="4">
        <v>47.5</v>
      </c>
      <c r="K103" s="4">
        <f t="shared" si="25"/>
        <v>5.2424295328268354E-3</v>
      </c>
      <c r="L103" s="4">
        <f t="shared" si="26"/>
        <v>2.7483067406654993E-5</v>
      </c>
    </row>
    <row r="104" spans="10:12" x14ac:dyDescent="0.2">
      <c r="J104" s="4">
        <v>48</v>
      </c>
      <c r="K104" s="4">
        <f t="shared" si="25"/>
        <v>9.5322212604841434E-3</v>
      </c>
      <c r="L104" s="4">
        <f t="shared" si="26"/>
        <v>9.0863242158825911E-5</v>
      </c>
    </row>
    <row r="105" spans="10:12" x14ac:dyDescent="0.2">
      <c r="J105" s="4">
        <v>48.5</v>
      </c>
      <c r="K105" s="4">
        <f t="shared" si="25"/>
        <v>1.3501172108691211E-2</v>
      </c>
      <c r="L105" s="4">
        <f t="shared" si="26"/>
        <v>1.8228164830850149E-4</v>
      </c>
    </row>
    <row r="106" spans="10:12" x14ac:dyDescent="0.2">
      <c r="J106" s="4">
        <v>49</v>
      </c>
      <c r="K106" s="4">
        <f t="shared" si="25"/>
        <v>1.7081717734253314E-2</v>
      </c>
      <c r="L106" s="4">
        <f t="shared" si="26"/>
        <v>2.9178508075270419E-4</v>
      </c>
    </row>
    <row r="107" spans="10:12" x14ac:dyDescent="0.2">
      <c r="J107" s="4">
        <v>49.5</v>
      </c>
      <c r="K107" s="4">
        <f t="shared" si="25"/>
        <v>2.0215781118734143E-2</v>
      </c>
      <c r="L107" s="4">
        <f t="shared" si="26"/>
        <v>4.0867780624056788E-4</v>
      </c>
    </row>
    <row r="108" spans="10:12" x14ac:dyDescent="0.2">
      <c r="J108" s="4">
        <v>50</v>
      </c>
      <c r="K108" s="4">
        <f t="shared" si="25"/>
        <v>2.2855590645195729E-2</v>
      </c>
      <c r="L108" s="4">
        <f t="shared" si="26"/>
        <v>5.2237802374075848E-4</v>
      </c>
    </row>
    <row r="109" spans="10:12" x14ac:dyDescent="0.2">
      <c r="J109" s="4">
        <v>50.5</v>
      </c>
      <c r="K109" s="4">
        <f t="shared" si="25"/>
        <v>2.4964283513539565E-2</v>
      </c>
      <c r="L109" s="4">
        <f t="shared" si="26"/>
        <v>6.232154513443833E-4</v>
      </c>
    </row>
    <row r="110" spans="10:12" x14ac:dyDescent="0.2">
      <c r="J110" s="4">
        <v>51</v>
      </c>
      <c r="K110" s="4">
        <f t="shared" si="25"/>
        <v>2.6516289168566437E-2</v>
      </c>
      <c r="L110" s="4">
        <f t="shared" si="26"/>
        <v>7.0311359127103376E-4</v>
      </c>
    </row>
    <row r="111" spans="10:12" x14ac:dyDescent="0.2">
      <c r="J111" s="4">
        <v>51.5</v>
      </c>
      <c r="K111" s="4">
        <f t="shared" si="25"/>
        <v>2.7497491536485206E-2</v>
      </c>
      <c r="L111" s="4">
        <f t="shared" si="26"/>
        <v>7.5611204079907557E-4</v>
      </c>
    </row>
    <row r="112" spans="10:12" x14ac:dyDescent="0.2">
      <c r="J112" s="4">
        <v>52</v>
      </c>
      <c r="K112" s="4">
        <f t="shared" si="25"/>
        <v>2.7905172913216744E-2</v>
      </c>
      <c r="L112" s="4">
        <f t="shared" si="26"/>
        <v>7.7869867531652544E-4</v>
      </c>
    </row>
    <row r="113" spans="10:12" x14ac:dyDescent="0.2">
      <c r="J113" s="4">
        <v>52.5</v>
      </c>
      <c r="K113" s="4">
        <f t="shared" si="25"/>
        <v>2.7747746250715511E-2</v>
      </c>
      <c r="L113" s="4">
        <f t="shared" si="26"/>
        <v>7.6993742199409673E-4</v>
      </c>
    </row>
    <row r="114" spans="10:12" x14ac:dyDescent="0.2">
      <c r="J114" s="4">
        <v>53</v>
      </c>
      <c r="K114" s="4">
        <f t="shared" si="25"/>
        <v>2.7044286278899012E-2</v>
      </c>
      <c r="L114" s="4">
        <f t="shared" si="26"/>
        <v>7.3139342033504541E-4</v>
      </c>
    </row>
    <row r="115" spans="10:12" x14ac:dyDescent="0.2">
      <c r="J115" s="4">
        <v>53.5</v>
      </c>
      <c r="K115" s="4">
        <f t="shared" si="25"/>
        <v>2.5823873318928901E-2</v>
      </c>
      <c r="L115" s="4">
        <f t="shared" si="26"/>
        <v>6.6687243319208799E-4</v>
      </c>
    </row>
    <row r="116" spans="10:12" x14ac:dyDescent="0.2">
      <c r="J116" s="4">
        <v>54</v>
      </c>
      <c r="K116" s="4">
        <f t="shared" si="25"/>
        <v>2.4124766732914256E-2</v>
      </c>
      <c r="L116" s="4">
        <f t="shared" si="26"/>
        <v>5.8200436991752641E-4</v>
      </c>
    </row>
    <row r="117" spans="10:12" x14ac:dyDescent="0.2">
      <c r="J117" s="4">
        <v>54.5</v>
      </c>
      <c r="K117" s="4">
        <f t="shared" si="25"/>
        <v>2.1993427666957631E-2</v>
      </c>
      <c r="L117" s="4">
        <f t="shared" si="26"/>
        <v>4.8371086054169741E-4</v>
      </c>
    </row>
    <row r="118" spans="10:12" x14ac:dyDescent="0.2">
      <c r="J118" s="4">
        <v>55</v>
      </c>
      <c r="K118" s="4">
        <f t="shared" si="25"/>
        <v>1.9483413037900792E-2</v>
      </c>
      <c r="L118" s="4">
        <f t="shared" si="26"/>
        <v>3.7960338360544255E-4</v>
      </c>
    </row>
    <row r="119" spans="10:12" x14ac:dyDescent="0.2">
      <c r="J119" s="4">
        <v>55.5</v>
      </c>
      <c r="K119" s="4">
        <f t="shared" si="25"/>
        <v>1.6654164556523084E-2</v>
      </c>
      <c r="L119" s="4">
        <f t="shared" si="26"/>
        <v>2.7736119707574971E-4</v>
      </c>
    </row>
    <row r="120" spans="10:12" x14ac:dyDescent="0.2">
      <c r="J120" s="4">
        <v>56</v>
      </c>
      <c r="K120" s="4">
        <f t="shared" si="25"/>
        <v>1.356971794741085E-2</v>
      </c>
      <c r="L120" s="4">
        <f t="shared" si="26"/>
        <v>1.8413724517228413E-4</v>
      </c>
    </row>
    <row r="121" spans="10:12" x14ac:dyDescent="0.2">
      <c r="J121" s="4">
        <v>56.5</v>
      </c>
      <c r="K121" s="4">
        <f t="shared" si="25"/>
        <v>1.0297358403386919E-2</v>
      </c>
      <c r="L121" s="4">
        <f t="shared" si="26"/>
        <v>1.0603559008780319E-4</v>
      </c>
    </row>
    <row r="122" spans="10:12" x14ac:dyDescent="0.2">
      <c r="J122" s="4">
        <v>57</v>
      </c>
      <c r="K122" s="4">
        <f t="shared" si="25"/>
        <v>6.9062486945107989E-3</v>
      </c>
      <c r="L122" s="4">
        <f t="shared" si="26"/>
        <v>4.7696271030432112E-5</v>
      </c>
    </row>
    <row r="123" spans="10:12" x14ac:dyDescent="0.2">
      <c r="J123" s="4">
        <v>57.5</v>
      </c>
      <c r="K123" s="4">
        <f t="shared" si="25"/>
        <v>3.4660562415519875E-3</v>
      </c>
      <c r="L123" s="4">
        <f t="shared" si="26"/>
        <v>1.201354586960149E-5</v>
      </c>
    </row>
    <row r="124" spans="10:12" x14ac:dyDescent="0.2">
      <c r="J124" s="4">
        <v>58</v>
      </c>
      <c r="K124" s="4">
        <f t="shared" si="25"/>
        <v>4.5604873655630336E-5</v>
      </c>
      <c r="L124" s="4">
        <f t="shared" si="26"/>
        <v>2.0798045011460058E-9</v>
      </c>
    </row>
    <row r="125" spans="10:12" x14ac:dyDescent="0.2">
      <c r="J125" s="4">
        <v>58.5</v>
      </c>
      <c r="K125" s="4">
        <f t="shared" si="25"/>
        <v>-3.2884240597155913E-3</v>
      </c>
      <c r="L125" s="4">
        <f t="shared" si="26"/>
        <v>1.081373279651637E-5</v>
      </c>
    </row>
    <row r="126" spans="10:12" x14ac:dyDescent="0.2">
      <c r="J126" s="4">
        <v>59</v>
      </c>
      <c r="K126" s="4">
        <f t="shared" si="25"/>
        <v>-6.4727180330088436E-3</v>
      </c>
      <c r="L126" s="4">
        <f t="shared" si="26"/>
        <v>4.1896078734837877E-5</v>
      </c>
    </row>
    <row r="127" spans="10:12" x14ac:dyDescent="0.2">
      <c r="J127" s="4">
        <v>59.5</v>
      </c>
      <c r="K127" s="4">
        <f t="shared" si="25"/>
        <v>-9.4484658309898183E-3</v>
      </c>
      <c r="L127" s="4">
        <f t="shared" si="26"/>
        <v>8.9273506559382112E-5</v>
      </c>
    </row>
    <row r="128" spans="10:12" x14ac:dyDescent="0.2">
      <c r="J128" s="4">
        <v>60</v>
      </c>
      <c r="K128" s="4">
        <f t="shared" si="25"/>
        <v>-1.2162377091607075E-2</v>
      </c>
      <c r="L128" s="4">
        <f t="shared" si="26"/>
        <v>1.4792341651844856E-4</v>
      </c>
    </row>
  </sheetData>
  <pageMargins left="0.7" right="0.7" top="0.75" bottom="0.75" header="0.3" footer="0.3"/>
  <pageSetup paperSize="9" orientation="portrait" r:id="rId1"/>
  <headerFooter>
    <oddHeader>&amp;R&amp;"Times New Roman"&amp;14&amp;B--- ST Confidential ---&amp;B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  <customProperties>
    <customPr name="DCFIdentifier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2.75" x14ac:dyDescent="0.2"/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">
      <c r="A2" t="s">
        <v>7</v>
      </c>
      <c r="B2" t="s">
        <v>8</v>
      </c>
      <c r="C2" t="s">
        <v>9</v>
      </c>
      <c r="D2" t="s">
        <v>10</v>
      </c>
      <c r="E2" t="s">
        <v>11</v>
      </c>
      <c r="F2">
        <v>9</v>
      </c>
      <c r="G2" t="s">
        <v>12</v>
      </c>
    </row>
  </sheetData>
  <pageMargins left="0.7" right="0.7" top="0.75" bottom="0.75" header="0.3" footer="0.3"/>
  <pageSetup paperSize="9" orientation="portrait" r:id="rId1"/>
  <headerFooter>
    <oddHeader>&amp;R&amp;"Times New Roman"&amp;14&amp;B--- ST Confidential ---&amp;B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Circular Aperture MTF</vt:lpstr>
      <vt:lpstr>Classified as ST Confidential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Donald BAXTER</cp:lastModifiedBy>
  <dcterms:created xsi:type="dcterms:W3CDTF">1996-10-14T23:33:28Z</dcterms:created>
  <dcterms:modified xsi:type="dcterms:W3CDTF">2014-07-22T19:23:21Z</dcterms:modified>
</cp:coreProperties>
</file>